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86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H181" i="24" l="1"/>
  <c r="D181" i="24"/>
  <c r="F181" i="24"/>
  <c r="N181" i="4"/>
  <c r="H181" i="4"/>
  <c r="D181" i="4"/>
  <c r="E181" i="4"/>
  <c r="P180" i="24" l="1"/>
  <c r="F180" i="24"/>
  <c r="J180" i="24"/>
  <c r="G180" i="24"/>
  <c r="C180" i="24"/>
  <c r="P180" i="4"/>
  <c r="J180" i="4"/>
  <c r="E180" i="4"/>
  <c r="G180" i="4"/>
  <c r="C180" i="4"/>
  <c r="E180" i="23"/>
  <c r="D180" i="23"/>
  <c r="C180" i="23"/>
  <c r="E180" i="5"/>
  <c r="D180" i="5"/>
  <c r="C180" i="5"/>
  <c r="N180" i="24" l="1"/>
  <c r="H180" i="24"/>
  <c r="D180" i="24"/>
  <c r="E180" i="24"/>
  <c r="N180" i="4"/>
  <c r="H180" i="4"/>
  <c r="D180" i="4"/>
  <c r="F180" i="4"/>
  <c r="P179" i="24"/>
  <c r="N179" i="24" s="1"/>
  <c r="G179" i="24"/>
  <c r="J179" i="24"/>
  <c r="C179" i="24"/>
  <c r="E179" i="24"/>
  <c r="P179" i="4"/>
  <c r="F179" i="4"/>
  <c r="J179" i="4"/>
  <c r="G179" i="4"/>
  <c r="E179" i="4"/>
  <c r="C179" i="4"/>
  <c r="D179" i="23"/>
  <c r="E179" i="23"/>
  <c r="C179" i="23"/>
  <c r="E179" i="5"/>
  <c r="D179" i="5"/>
  <c r="C179" i="5"/>
  <c r="H179" i="24" l="1"/>
  <c r="D179" i="24"/>
  <c r="F179" i="24"/>
  <c r="N179" i="4"/>
  <c r="H179" i="4"/>
  <c r="D179" i="4"/>
  <c r="P178" i="24"/>
  <c r="N178" i="24" s="1"/>
  <c r="G178" i="24"/>
  <c r="F178" i="24"/>
  <c r="C178" i="24"/>
  <c r="E178" i="24"/>
  <c r="G178" i="4"/>
  <c r="F178" i="4"/>
  <c r="J178" i="4"/>
  <c r="C178" i="4"/>
  <c r="E178" i="23"/>
  <c r="D178" i="23"/>
  <c r="C178" i="23"/>
  <c r="E178" i="5"/>
  <c r="D178" i="5"/>
  <c r="C178" i="5"/>
  <c r="J178" i="24" l="1"/>
  <c r="D178" i="24" s="1"/>
  <c r="H178" i="4"/>
  <c r="P178" i="4"/>
  <c r="N178" i="4" s="1"/>
  <c r="E178" i="4"/>
  <c r="P177" i="24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C177" i="5"/>
  <c r="E177" i="5"/>
  <c r="D177" i="5"/>
  <c r="H178" i="24" l="1"/>
  <c r="D178" i="4"/>
  <c r="H177" i="24"/>
  <c r="D177" i="24"/>
  <c r="F177" i="24"/>
  <c r="N177" i="4"/>
  <c r="H177" i="4"/>
  <c r="D177" i="4"/>
  <c r="E177" i="4"/>
  <c r="P176" i="24"/>
  <c r="G176" i="24"/>
  <c r="F176" i="24"/>
  <c r="C176" i="24"/>
  <c r="P176" i="4"/>
  <c r="G176" i="4"/>
  <c r="C176" i="4"/>
  <c r="E176" i="23"/>
  <c r="D176" i="23"/>
  <c r="C176" i="23"/>
  <c r="E176" i="5"/>
  <c r="C176" i="5"/>
  <c r="D176" i="5"/>
  <c r="J176" i="4" l="1"/>
  <c r="J176" i="24"/>
  <c r="H176" i="24" s="1"/>
  <c r="F176" i="4"/>
  <c r="N176" i="24"/>
  <c r="E176" i="24"/>
  <c r="N176" i="4"/>
  <c r="H176" i="4"/>
  <c r="D176" i="4"/>
  <c r="E176" i="4"/>
  <c r="P175" i="24"/>
  <c r="N175" i="24" s="1"/>
  <c r="F175" i="24"/>
  <c r="E175" i="24"/>
  <c r="C175" i="24"/>
  <c r="P175" i="4"/>
  <c r="N175" i="4" s="1"/>
  <c r="G175" i="4"/>
  <c r="E175" i="4"/>
  <c r="C175" i="4"/>
  <c r="E175" i="23"/>
  <c r="C175" i="23"/>
  <c r="D175" i="23"/>
  <c r="E175" i="5"/>
  <c r="D175" i="5"/>
  <c r="C175" i="5"/>
  <c r="D176" i="24" l="1"/>
  <c r="J175" i="4"/>
  <c r="H175" i="4" s="1"/>
  <c r="G175" i="24"/>
  <c r="F175" i="4"/>
  <c r="J175" i="24"/>
  <c r="H175" i="24" s="1"/>
  <c r="D175" i="4"/>
  <c r="F174" i="24"/>
  <c r="E174" i="24"/>
  <c r="G174" i="24"/>
  <c r="C174" i="24"/>
  <c r="P174" i="4"/>
  <c r="G174" i="4"/>
  <c r="E174" i="4"/>
  <c r="C174" i="23"/>
  <c r="E174" i="23"/>
  <c r="D174" i="23"/>
  <c r="E174" i="5"/>
  <c r="D174" i="5"/>
  <c r="C174" i="5"/>
  <c r="N174" i="4" l="1"/>
  <c r="P174" i="24"/>
  <c r="N174" i="24" s="1"/>
  <c r="J174" i="4"/>
  <c r="D174" i="4" s="1"/>
  <c r="C174" i="4"/>
  <c r="D175" i="24"/>
  <c r="J174" i="24"/>
  <c r="H174" i="24" s="1"/>
  <c r="F174" i="4"/>
  <c r="F173" i="24"/>
  <c r="C173" i="24"/>
  <c r="P173" i="4"/>
  <c r="N173" i="4" s="1"/>
  <c r="E173" i="4"/>
  <c r="C173" i="4"/>
  <c r="D173" i="23"/>
  <c r="C173" i="23"/>
  <c r="E173" i="23"/>
  <c r="E173" i="5"/>
  <c r="C173" i="5"/>
  <c r="H174" i="4" l="1"/>
  <c r="D174" i="24"/>
  <c r="D173" i="5"/>
  <c r="G173" i="4"/>
  <c r="J173" i="24"/>
  <c r="H173" i="24" s="1"/>
  <c r="J173" i="4"/>
  <c r="D173" i="4" s="1"/>
  <c r="P173" i="24"/>
  <c r="N173" i="24" s="1"/>
  <c r="G173" i="24"/>
  <c r="E173" i="24"/>
  <c r="F173" i="4"/>
  <c r="E172" i="24"/>
  <c r="C172" i="24"/>
  <c r="G172" i="24"/>
  <c r="F172" i="24"/>
  <c r="F172" i="4"/>
  <c r="C172" i="4"/>
  <c r="G172" i="4"/>
  <c r="E172" i="23"/>
  <c r="D172" i="23"/>
  <c r="C172" i="23"/>
  <c r="D172" i="5"/>
  <c r="E172" i="5"/>
  <c r="C172" i="5"/>
  <c r="H173" i="4" l="1"/>
  <c r="D173" i="24"/>
  <c r="P172" i="4"/>
  <c r="N172" i="4" s="1"/>
  <c r="P172" i="24"/>
  <c r="N172" i="24" s="1"/>
  <c r="J172" i="4"/>
  <c r="J172" i="24"/>
  <c r="H172" i="24" s="1"/>
  <c r="E172" i="4"/>
  <c r="P171" i="24"/>
  <c r="N171" i="24" s="1"/>
  <c r="E171" i="24"/>
  <c r="C171" i="24"/>
  <c r="G171" i="4"/>
  <c r="C171" i="4"/>
  <c r="E171" i="4"/>
  <c r="D171" i="23"/>
  <c r="C171" i="23"/>
  <c r="E171" i="23"/>
  <c r="C171" i="5"/>
  <c r="E171" i="5"/>
  <c r="D171" i="5"/>
  <c r="D172" i="4" l="1"/>
  <c r="P171" i="4"/>
  <c r="N171" i="4" s="1"/>
  <c r="D172" i="24"/>
  <c r="H172" i="4"/>
  <c r="J171" i="24"/>
  <c r="H171" i="24" s="1"/>
  <c r="J171" i="4"/>
  <c r="D171" i="4" s="1"/>
  <c r="G171" i="24"/>
  <c r="F171" i="24"/>
  <c r="F171" i="4"/>
  <c r="G170" i="24"/>
  <c r="F170" i="24"/>
  <c r="C170" i="24"/>
  <c r="G170" i="4"/>
  <c r="J170" i="4"/>
  <c r="F170" i="4"/>
  <c r="E170" i="4"/>
  <c r="E170" i="23"/>
  <c r="C170" i="23"/>
  <c r="D170" i="23"/>
  <c r="E170" i="5"/>
  <c r="D170" i="5"/>
  <c r="C170" i="5"/>
  <c r="D171" i="24" l="1"/>
  <c r="H171" i="4"/>
  <c r="C170" i="4"/>
  <c r="J170" i="24"/>
  <c r="H170" i="24" s="1"/>
  <c r="E170" i="24"/>
  <c r="P170" i="4"/>
  <c r="N170" i="4" s="1"/>
  <c r="P170" i="24"/>
  <c r="N170" i="24" s="1"/>
  <c r="H170" i="4"/>
  <c r="J169" i="24"/>
  <c r="H169" i="24" s="1"/>
  <c r="F169" i="24"/>
  <c r="C169" i="24"/>
  <c r="E169" i="24"/>
  <c r="F169" i="4"/>
  <c r="J169" i="4"/>
  <c r="C169" i="4"/>
  <c r="D169" i="23"/>
  <c r="C169" i="23"/>
  <c r="E169" i="5"/>
  <c r="C169" i="5"/>
  <c r="D169" i="5"/>
  <c r="P169" i="24" l="1"/>
  <c r="N169" i="24" s="1"/>
  <c r="G169" i="4"/>
  <c r="D170" i="4"/>
  <c r="G169" i="24"/>
  <c r="E169" i="23"/>
  <c r="D170" i="24"/>
  <c r="H169" i="4"/>
  <c r="P169" i="4"/>
  <c r="N169" i="4" s="1"/>
  <c r="E169" i="4"/>
  <c r="F168" i="24"/>
  <c r="E168" i="24"/>
  <c r="G168" i="24"/>
  <c r="C168" i="24"/>
  <c r="G168" i="4"/>
  <c r="E168" i="4"/>
  <c r="C168" i="4"/>
  <c r="E168" i="23"/>
  <c r="C168" i="23"/>
  <c r="D168" i="23"/>
  <c r="E168" i="5"/>
  <c r="D168" i="5"/>
  <c r="C168" i="5"/>
  <c r="D169" i="24" l="1"/>
  <c r="P168" i="24"/>
  <c r="N168" i="24" s="1"/>
  <c r="J168" i="4"/>
  <c r="H168" i="4" s="1"/>
  <c r="F168" i="4"/>
  <c r="J168" i="24"/>
  <c r="H168" i="24" s="1"/>
  <c r="P168" i="4"/>
  <c r="N168" i="4" s="1"/>
  <c r="D169" i="4"/>
  <c r="F167" i="24"/>
  <c r="E167" i="24"/>
  <c r="C167" i="24"/>
  <c r="G167" i="24"/>
  <c r="G167" i="4"/>
  <c r="E167" i="4"/>
  <c r="C167" i="4"/>
  <c r="E167" i="23"/>
  <c r="C167" i="23"/>
  <c r="D167" i="23"/>
  <c r="E167" i="5"/>
  <c r="D167" i="5"/>
  <c r="C167" i="5"/>
  <c r="P167" i="24" l="1"/>
  <c r="N167" i="24" s="1"/>
  <c r="J167" i="4"/>
  <c r="H167" i="4" s="1"/>
  <c r="F167" i="4"/>
  <c r="J167" i="24"/>
  <c r="H167" i="24" s="1"/>
  <c r="D168" i="24"/>
  <c r="P167" i="4"/>
  <c r="N167" i="4" s="1"/>
  <c r="D168" i="4"/>
  <c r="P166" i="24"/>
  <c r="F166" i="24"/>
  <c r="C166" i="24"/>
  <c r="G166" i="24"/>
  <c r="E166" i="4"/>
  <c r="C166" i="4"/>
  <c r="G166" i="4"/>
  <c r="E166" i="23"/>
  <c r="D166" i="23"/>
  <c r="C166" i="23"/>
  <c r="D166" i="5"/>
  <c r="C166" i="5"/>
  <c r="E166" i="5"/>
  <c r="J166" i="4" l="1"/>
  <c r="H166" i="4" s="1"/>
  <c r="P166" i="4"/>
  <c r="N166" i="4" s="1"/>
  <c r="D167" i="24"/>
  <c r="D167" i="4"/>
  <c r="F166" i="4"/>
  <c r="J166" i="24"/>
  <c r="D166" i="24" s="1"/>
  <c r="N166" i="24"/>
  <c r="E166" i="24"/>
  <c r="P165" i="24"/>
  <c r="F165" i="24"/>
  <c r="J165" i="24"/>
  <c r="G165" i="24"/>
  <c r="C165" i="24"/>
  <c r="P165" i="4"/>
  <c r="N165" i="4" s="1"/>
  <c r="E165" i="4"/>
  <c r="G165" i="4"/>
  <c r="F165" i="4"/>
  <c r="C165" i="4"/>
  <c r="D165" i="23"/>
  <c r="E165" i="23"/>
  <c r="C165" i="23"/>
  <c r="C165" i="5"/>
  <c r="D166" i="4" l="1"/>
  <c r="E165" i="5"/>
  <c r="H166" i="24"/>
  <c r="J165" i="4"/>
  <c r="H165" i="4" s="1"/>
  <c r="D165" i="5"/>
  <c r="N165" i="24"/>
  <c r="H165" i="24"/>
  <c r="D165" i="24"/>
  <c r="E165" i="24"/>
  <c r="G164" i="24"/>
  <c r="F164" i="24"/>
  <c r="E164" i="24"/>
  <c r="J164" i="24"/>
  <c r="H164" i="24" s="1"/>
  <c r="C164" i="24"/>
  <c r="G164" i="4"/>
  <c r="E164" i="4"/>
  <c r="C164" i="4"/>
  <c r="F164" i="4"/>
  <c r="E164" i="23"/>
  <c r="D164" i="23"/>
  <c r="C164" i="23"/>
  <c r="E164" i="5"/>
  <c r="D164" i="5"/>
  <c r="C164" i="5" l="1"/>
  <c r="P164" i="24"/>
  <c r="D164" i="24" s="1"/>
  <c r="P164" i="4"/>
  <c r="N164" i="4" s="1"/>
  <c r="J164" i="4"/>
  <c r="H164" i="4" s="1"/>
  <c r="D165" i="4"/>
  <c r="G163" i="24"/>
  <c r="F163" i="24"/>
  <c r="E163" i="24"/>
  <c r="C163" i="24"/>
  <c r="F163" i="4"/>
  <c r="C163" i="4"/>
  <c r="G163" i="4"/>
  <c r="E163" i="23"/>
  <c r="C163" i="23"/>
  <c r="D163" i="23"/>
  <c r="E163" i="5"/>
  <c r="D163" i="5"/>
  <c r="C163" i="5"/>
  <c r="N164" i="24" l="1"/>
  <c r="J163" i="24"/>
  <c r="H163" i="24" s="1"/>
  <c r="J163" i="4"/>
  <c r="H163" i="4" s="1"/>
  <c r="P163" i="4"/>
  <c r="P163" i="24"/>
  <c r="N163" i="24" s="1"/>
  <c r="D164" i="4"/>
  <c r="E163" i="4"/>
  <c r="F162" i="24"/>
  <c r="E162" i="24"/>
  <c r="C162" i="24"/>
  <c r="G162" i="24"/>
  <c r="G162" i="4"/>
  <c r="F162" i="4"/>
  <c r="E162" i="4"/>
  <c r="C162" i="4"/>
  <c r="C162" i="23"/>
  <c r="E162" i="23"/>
  <c r="D162" i="23"/>
  <c r="E162" i="5"/>
  <c r="C162" i="5"/>
  <c r="D163" i="4" l="1"/>
  <c r="D163" i="24"/>
  <c r="P162" i="24"/>
  <c r="N162" i="24" s="1"/>
  <c r="J162" i="4"/>
  <c r="H162" i="4" s="1"/>
  <c r="J162" i="24"/>
  <c r="H162" i="24" s="1"/>
  <c r="N163" i="4"/>
  <c r="D162" i="5"/>
  <c r="P162" i="4"/>
  <c r="N162" i="4" s="1"/>
  <c r="E161" i="24"/>
  <c r="G161" i="24"/>
  <c r="F161" i="24"/>
  <c r="C161" i="24"/>
  <c r="E161" i="4"/>
  <c r="C161" i="4"/>
  <c r="E161" i="23"/>
  <c r="D161" i="23"/>
  <c r="C161" i="23"/>
  <c r="C161" i="5"/>
  <c r="D161" i="5"/>
  <c r="D162" i="24" l="1"/>
  <c r="E161" i="5"/>
  <c r="G161" i="4"/>
  <c r="J161" i="4"/>
  <c r="H161" i="4" s="1"/>
  <c r="P161" i="24"/>
  <c r="N161" i="24" s="1"/>
  <c r="D162" i="4"/>
  <c r="P161" i="4"/>
  <c r="N161" i="4" s="1"/>
  <c r="J161" i="24"/>
  <c r="H161" i="24" s="1"/>
  <c r="F161" i="4"/>
  <c r="G160" i="24"/>
  <c r="C160" i="24"/>
  <c r="F160" i="4"/>
  <c r="J160" i="4"/>
  <c r="C160" i="4"/>
  <c r="G160" i="4"/>
  <c r="D160" i="23"/>
  <c r="C160" i="23"/>
  <c r="E160" i="5"/>
  <c r="D160" i="5"/>
  <c r="C160" i="5"/>
  <c r="D161" i="4" l="1"/>
  <c r="E160" i="23"/>
  <c r="D161" i="24"/>
  <c r="F160" i="24"/>
  <c r="P160" i="24"/>
  <c r="N160" i="24" s="1"/>
  <c r="P160" i="4"/>
  <c r="N160" i="4" s="1"/>
  <c r="J160" i="24"/>
  <c r="H160" i="24" s="1"/>
  <c r="E160" i="24"/>
  <c r="H160" i="4"/>
  <c r="D160" i="4"/>
  <c r="E160" i="4"/>
  <c r="P159" i="24"/>
  <c r="N159" i="24" s="1"/>
  <c r="C159" i="24"/>
  <c r="J159" i="4"/>
  <c r="C159" i="4"/>
  <c r="E159" i="4"/>
  <c r="E159" i="23"/>
  <c r="C159" i="23"/>
  <c r="D159" i="23"/>
  <c r="E159" i="5"/>
  <c r="G159" i="4" l="1"/>
  <c r="J159" i="24"/>
  <c r="H159" i="24" s="1"/>
  <c r="G159" i="24"/>
  <c r="P159" i="4"/>
  <c r="N159" i="4" s="1"/>
  <c r="E159" i="24"/>
  <c r="C159" i="5"/>
  <c r="D160" i="24"/>
  <c r="D159" i="5"/>
  <c r="F159" i="24"/>
  <c r="H159" i="4"/>
  <c r="F159" i="4"/>
  <c r="P158" i="24"/>
  <c r="N158" i="24" s="1"/>
  <c r="E158" i="24"/>
  <c r="C158" i="24"/>
  <c r="G158" i="4"/>
  <c r="C158" i="4"/>
  <c r="E158" i="4"/>
  <c r="E158" i="23"/>
  <c r="D158" i="23"/>
  <c r="C158" i="23"/>
  <c r="E158" i="5"/>
  <c r="D158" i="5"/>
  <c r="C158" i="5"/>
  <c r="D159" i="24" l="1"/>
  <c r="D159" i="4"/>
  <c r="J158" i="24"/>
  <c r="H158" i="24" s="1"/>
  <c r="G158" i="24"/>
  <c r="P158" i="4"/>
  <c r="N158" i="4" s="1"/>
  <c r="J158" i="4"/>
  <c r="H158" i="4" s="1"/>
  <c r="D158" i="24"/>
  <c r="F158" i="24"/>
  <c r="F158" i="4"/>
  <c r="P157" i="24"/>
  <c r="N157" i="24" s="1"/>
  <c r="C157" i="24"/>
  <c r="C157" i="4"/>
  <c r="E157" i="4"/>
  <c r="E157" i="23"/>
  <c r="D157" i="23"/>
  <c r="C157" i="23"/>
  <c r="C157" i="5"/>
  <c r="E157" i="5"/>
  <c r="D157" i="5"/>
  <c r="G157" i="4" l="1"/>
  <c r="D158" i="4"/>
  <c r="P157" i="4"/>
  <c r="N157" i="4" s="1"/>
  <c r="J157" i="4"/>
  <c r="H157" i="4" s="1"/>
  <c r="E157" i="24"/>
  <c r="G157" i="24"/>
  <c r="J157" i="24"/>
  <c r="H157" i="24" s="1"/>
  <c r="F157" i="24"/>
  <c r="F157" i="4"/>
  <c r="P156" i="24"/>
  <c r="N156" i="24" s="1"/>
  <c r="F156" i="24"/>
  <c r="E156" i="24"/>
  <c r="G156" i="24"/>
  <c r="C156" i="24"/>
  <c r="G156" i="4"/>
  <c r="F156" i="4"/>
  <c r="E156" i="4"/>
  <c r="C156" i="4"/>
  <c r="D156" i="23"/>
  <c r="E156" i="23"/>
  <c r="C156" i="23"/>
  <c r="C156" i="5"/>
  <c r="E156" i="5"/>
  <c r="D156" i="5"/>
  <c r="D157" i="4" l="1"/>
  <c r="D157" i="24"/>
  <c r="J156" i="4"/>
  <c r="H156" i="4" s="1"/>
  <c r="J156" i="24"/>
  <c r="H156" i="24" s="1"/>
  <c r="P156" i="4"/>
  <c r="N156" i="4" s="1"/>
  <c r="J155" i="24"/>
  <c r="E155" i="24"/>
  <c r="P155" i="4"/>
  <c r="N155" i="4" s="1"/>
  <c r="G155" i="4"/>
  <c r="E155" i="4"/>
  <c r="C155" i="4"/>
  <c r="E155" i="23"/>
  <c r="D155" i="23"/>
  <c r="C155" i="23"/>
  <c r="E155" i="5"/>
  <c r="D155" i="5"/>
  <c r="C155" i="5"/>
  <c r="P155" i="24" l="1"/>
  <c r="N155" i="24" s="1"/>
  <c r="C155" i="24"/>
  <c r="G155" i="24"/>
  <c r="D156" i="4"/>
  <c r="J155" i="4"/>
  <c r="H155" i="4" s="1"/>
  <c r="D156" i="24"/>
  <c r="H155" i="24"/>
  <c r="F155" i="24"/>
  <c r="F155" i="4"/>
  <c r="E154" i="24"/>
  <c r="G154" i="24"/>
  <c r="C154" i="24"/>
  <c r="P154" i="4"/>
  <c r="N154" i="4" s="1"/>
  <c r="E154" i="4"/>
  <c r="C154" i="4"/>
  <c r="D154" i="23"/>
  <c r="E154" i="23"/>
  <c r="C154" i="23"/>
  <c r="D154" i="5"/>
  <c r="E154" i="5"/>
  <c r="C154" i="5"/>
  <c r="D155" i="24" l="1"/>
  <c r="J154" i="4"/>
  <c r="P154" i="24"/>
  <c r="N154" i="24" s="1"/>
  <c r="D155" i="4"/>
  <c r="G154" i="4"/>
  <c r="J154" i="24"/>
  <c r="H154" i="24" s="1"/>
  <c r="F154" i="24"/>
  <c r="H154" i="4"/>
  <c r="D154" i="4"/>
  <c r="F154" i="4"/>
  <c r="F153" i="24"/>
  <c r="G153" i="24"/>
  <c r="C153" i="24"/>
  <c r="P153" i="4"/>
  <c r="J153" i="4"/>
  <c r="E153" i="4"/>
  <c r="C153" i="4"/>
  <c r="E153" i="23"/>
  <c r="D153" i="23"/>
  <c r="C153" i="23"/>
  <c r="E153" i="5"/>
  <c r="D153" i="5"/>
  <c r="C153" i="5"/>
  <c r="H153" i="4" l="1"/>
  <c r="N153" i="4"/>
  <c r="P153" i="24"/>
  <c r="N153" i="24" s="1"/>
  <c r="D154" i="24"/>
  <c r="F153" i="4"/>
  <c r="G153" i="4"/>
  <c r="J153" i="24"/>
  <c r="D153" i="24" s="1"/>
  <c r="E153" i="24"/>
  <c r="D153" i="4"/>
  <c r="F152" i="24"/>
  <c r="E152" i="24"/>
  <c r="G152" i="24"/>
  <c r="C152" i="24"/>
  <c r="F152" i="4"/>
  <c r="C152" i="4"/>
  <c r="G152" i="4"/>
  <c r="E152" i="23"/>
  <c r="D152" i="23"/>
  <c r="C152" i="23"/>
  <c r="E152" i="5"/>
  <c r="D152" i="5"/>
  <c r="C152" i="5"/>
  <c r="P152" i="24" l="1"/>
  <c r="N152" i="24" s="1"/>
  <c r="P152" i="4"/>
  <c r="H153" i="24"/>
  <c r="J152" i="4"/>
  <c r="D152" i="4" s="1"/>
  <c r="J152" i="24"/>
  <c r="H152" i="24" s="1"/>
  <c r="N152" i="4"/>
  <c r="E152" i="4"/>
  <c r="P151" i="24"/>
  <c r="N151" i="24" s="1"/>
  <c r="E151" i="24"/>
  <c r="G151" i="24"/>
  <c r="C151" i="24"/>
  <c r="P151" i="4"/>
  <c r="C151" i="4"/>
  <c r="G151" i="4"/>
  <c r="E151" i="4"/>
  <c r="C151" i="23"/>
  <c r="E151" i="23"/>
  <c r="D151" i="23"/>
  <c r="E151" i="5"/>
  <c r="D151" i="5"/>
  <c r="C151" i="5"/>
  <c r="H152" i="4" l="1"/>
  <c r="N151" i="4"/>
  <c r="J151" i="4"/>
  <c r="D151" i="4" s="1"/>
  <c r="D152" i="24"/>
  <c r="J151" i="24"/>
  <c r="H151" i="24" s="1"/>
  <c r="F151" i="24"/>
  <c r="H151" i="4"/>
  <c r="F151" i="4"/>
  <c r="G150" i="24"/>
  <c r="F150" i="24"/>
  <c r="C150" i="24"/>
  <c r="E150" i="4"/>
  <c r="G150" i="4"/>
  <c r="C150" i="4"/>
  <c r="E150" i="23"/>
  <c r="D150" i="23"/>
  <c r="C150" i="23"/>
  <c r="E150" i="5"/>
  <c r="D150" i="5"/>
  <c r="C150" i="5"/>
  <c r="P150" i="24" l="1"/>
  <c r="N150" i="24" s="1"/>
  <c r="D151" i="24"/>
  <c r="F150" i="4"/>
  <c r="J150" i="4"/>
  <c r="H150" i="4" s="1"/>
  <c r="J150" i="24"/>
  <c r="H150" i="24" s="1"/>
  <c r="E150" i="24"/>
  <c r="P150" i="4"/>
  <c r="N150" i="4" s="1"/>
  <c r="E149" i="24"/>
  <c r="C149" i="24"/>
  <c r="F149" i="24"/>
  <c r="F149" i="4"/>
  <c r="G149" i="4"/>
  <c r="C149" i="4"/>
  <c r="E149" i="23"/>
  <c r="D149" i="23"/>
  <c r="C149" i="23"/>
  <c r="E149" i="5"/>
  <c r="C149" i="5"/>
  <c r="P149" i="24" l="1"/>
  <c r="N149" i="24" s="1"/>
  <c r="D150" i="24"/>
  <c r="P149" i="4"/>
  <c r="N149" i="4" s="1"/>
  <c r="G149" i="24"/>
  <c r="D149" i="5"/>
  <c r="J149" i="24"/>
  <c r="H149" i="24" s="1"/>
  <c r="J149" i="4"/>
  <c r="D149" i="4" s="1"/>
  <c r="D150" i="4"/>
  <c r="E149" i="4"/>
  <c r="P148" i="24"/>
  <c r="N148" i="24" s="1"/>
  <c r="E148" i="24"/>
  <c r="G148" i="24"/>
  <c r="C148" i="24"/>
  <c r="P148" i="4"/>
  <c r="N148" i="4" s="1"/>
  <c r="G148" i="4"/>
  <c r="E148" i="4"/>
  <c r="C148" i="4"/>
  <c r="C148" i="23"/>
  <c r="E148" i="23"/>
  <c r="D148" i="23"/>
  <c r="D148" i="5"/>
  <c r="C148" i="5"/>
  <c r="E148" i="5"/>
  <c r="J148" i="24" l="1"/>
  <c r="D148" i="24" s="1"/>
  <c r="D149" i="24"/>
  <c r="H149" i="4"/>
  <c r="J148" i="4"/>
  <c r="D148" i="4" s="1"/>
  <c r="H148" i="24"/>
  <c r="F148" i="24"/>
  <c r="F148" i="4"/>
  <c r="P147" i="24"/>
  <c r="G147" i="24"/>
  <c r="C147" i="24"/>
  <c r="P147" i="4"/>
  <c r="N147" i="4" s="1"/>
  <c r="G147" i="4"/>
  <c r="C147" i="4"/>
  <c r="E147" i="23"/>
  <c r="D147" i="23"/>
  <c r="C147" i="23"/>
  <c r="E147" i="5"/>
  <c r="D147" i="5"/>
  <c r="C147" i="5"/>
  <c r="H148" i="4" l="1"/>
  <c r="E147" i="4"/>
  <c r="E147" i="24"/>
  <c r="J147" i="4"/>
  <c r="H147" i="4" s="1"/>
  <c r="J147" i="24"/>
  <c r="D147" i="24" s="1"/>
  <c r="N147" i="24"/>
  <c r="F147" i="24"/>
  <c r="F147" i="4"/>
  <c r="G146" i="24"/>
  <c r="C146" i="24"/>
  <c r="P146" i="4"/>
  <c r="N146" i="4" s="1"/>
  <c r="G146" i="4"/>
  <c r="F146" i="4"/>
  <c r="C146" i="4"/>
  <c r="E146" i="23"/>
  <c r="D146" i="23"/>
  <c r="C146" i="23"/>
  <c r="C146" i="5"/>
  <c r="E146" i="5"/>
  <c r="D146" i="5"/>
  <c r="P146" i="24" l="1"/>
  <c r="E146" i="4"/>
  <c r="J146" i="24"/>
  <c r="D147" i="4"/>
  <c r="H147" i="24"/>
  <c r="F146" i="24"/>
  <c r="J146" i="4"/>
  <c r="H146" i="4" s="1"/>
  <c r="N146" i="24"/>
  <c r="E146" i="24"/>
  <c r="G145" i="24"/>
  <c r="F145" i="24"/>
  <c r="C145" i="24"/>
  <c r="G145" i="4"/>
  <c r="F145" i="4"/>
  <c r="E145" i="4"/>
  <c r="C145" i="23"/>
  <c r="E145" i="23"/>
  <c r="E145" i="5"/>
  <c r="C145" i="5"/>
  <c r="D146" i="24" l="1"/>
  <c r="H146" i="24"/>
  <c r="D146" i="4"/>
  <c r="E145" i="24"/>
  <c r="C145" i="4"/>
  <c r="D145" i="5"/>
  <c r="J145" i="4"/>
  <c r="H145" i="4" s="1"/>
  <c r="J145" i="24"/>
  <c r="H145" i="24" s="1"/>
  <c r="D145" i="23"/>
  <c r="P145" i="4"/>
  <c r="N145" i="4" s="1"/>
  <c r="P145" i="24"/>
  <c r="N145" i="24" s="1"/>
  <c r="E144" i="24"/>
  <c r="G144" i="4"/>
  <c r="F144" i="4"/>
  <c r="E144" i="23"/>
  <c r="D144" i="23"/>
  <c r="C144" i="23"/>
  <c r="D144" i="5"/>
  <c r="E144" i="5"/>
  <c r="G144" i="24" l="1"/>
  <c r="C144" i="5"/>
  <c r="C144" i="24"/>
  <c r="P144" i="24"/>
  <c r="N144" i="24" s="1"/>
  <c r="J144" i="24"/>
  <c r="P144" i="4"/>
  <c r="N144" i="4" s="1"/>
  <c r="D145" i="4"/>
  <c r="J144" i="4"/>
  <c r="H144" i="4" s="1"/>
  <c r="D145" i="24"/>
  <c r="F144" i="24"/>
  <c r="E144" i="4"/>
  <c r="C144" i="4"/>
  <c r="E143" i="24"/>
  <c r="C143" i="24"/>
  <c r="E143" i="4"/>
  <c r="G143" i="4"/>
  <c r="E143" i="23"/>
  <c r="C143" i="23"/>
  <c r="C143" i="5"/>
  <c r="E143" i="5" l="1"/>
  <c r="C143" i="4"/>
  <c r="D143" i="5"/>
  <c r="D144" i="24"/>
  <c r="D143" i="23"/>
  <c r="H144" i="24"/>
  <c r="D144" i="4"/>
  <c r="P143" i="24"/>
  <c r="N143" i="24" s="1"/>
  <c r="P143" i="4"/>
  <c r="N143" i="4" s="1"/>
  <c r="J143" i="24"/>
  <c r="H143" i="24" s="1"/>
  <c r="J143" i="4"/>
  <c r="H143" i="4" s="1"/>
  <c r="G143" i="24"/>
  <c r="F143" i="24"/>
  <c r="F143" i="4"/>
  <c r="F142" i="24"/>
  <c r="E142" i="24"/>
  <c r="C142" i="24"/>
  <c r="E142" i="4"/>
  <c r="C142" i="4"/>
  <c r="G142" i="4"/>
  <c r="F142" i="4"/>
  <c r="E142" i="23"/>
  <c r="D142" i="23"/>
  <c r="E142" i="5"/>
  <c r="C142" i="5"/>
  <c r="G142" i="24" l="1"/>
  <c r="D142" i="5"/>
  <c r="C142" i="23"/>
  <c r="D143" i="24"/>
  <c r="D143" i="4"/>
  <c r="P142" i="24"/>
  <c r="J142" i="24"/>
  <c r="H142" i="24" s="1"/>
  <c r="P142" i="4"/>
  <c r="N142" i="4" s="1"/>
  <c r="J142" i="4"/>
  <c r="H142" i="4" s="1"/>
  <c r="F141" i="24"/>
  <c r="C141" i="24"/>
  <c r="F141" i="4"/>
  <c r="E141" i="4"/>
  <c r="C141" i="4"/>
  <c r="E141" i="23"/>
  <c r="D141" i="23"/>
  <c r="E141" i="5"/>
  <c r="C141" i="5"/>
  <c r="D141" i="5" l="1"/>
  <c r="C141" i="23"/>
  <c r="P141" i="24"/>
  <c r="N141" i="24" s="1"/>
  <c r="D142" i="24"/>
  <c r="P141" i="4"/>
  <c r="N141" i="4" s="1"/>
  <c r="J141" i="24"/>
  <c r="H141" i="24" s="1"/>
  <c r="N142" i="24"/>
  <c r="G141" i="24"/>
  <c r="D142" i="4"/>
  <c r="G141" i="4"/>
  <c r="J141" i="4"/>
  <c r="H141" i="4" s="1"/>
  <c r="E141" i="24"/>
  <c r="E140" i="24"/>
  <c r="C140" i="24"/>
  <c r="C140" i="4"/>
  <c r="D140" i="23"/>
  <c r="C140" i="23"/>
  <c r="E140" i="23"/>
  <c r="E140" i="5"/>
  <c r="D140" i="5"/>
  <c r="C140" i="5"/>
  <c r="E140" i="4" l="1"/>
  <c r="D141" i="24"/>
  <c r="P140" i="24"/>
  <c r="N140" i="24" s="1"/>
  <c r="D141" i="4"/>
  <c r="P140" i="4"/>
  <c r="N140" i="4" s="1"/>
  <c r="J140" i="24"/>
  <c r="H140" i="24" s="1"/>
  <c r="J140" i="4"/>
  <c r="G140" i="24"/>
  <c r="G140" i="4"/>
  <c r="F140" i="24"/>
  <c r="F140" i="4"/>
  <c r="E139" i="24"/>
  <c r="E139" i="4"/>
  <c r="C139" i="4"/>
  <c r="E139" i="23"/>
  <c r="E139" i="5"/>
  <c r="D139" i="5"/>
  <c r="C139" i="5"/>
  <c r="C139" i="24" l="1"/>
  <c r="C139" i="23"/>
  <c r="D139" i="23"/>
  <c r="D140" i="24"/>
  <c r="P139" i="24"/>
  <c r="N139" i="24" s="1"/>
  <c r="D140" i="4"/>
  <c r="G139" i="24"/>
  <c r="H140" i="4"/>
  <c r="P139" i="4"/>
  <c r="N139" i="4" s="1"/>
  <c r="J139" i="24"/>
  <c r="H139" i="24" s="1"/>
  <c r="J139" i="4"/>
  <c r="H139" i="4" s="1"/>
  <c r="G139" i="4"/>
  <c r="F139" i="24"/>
  <c r="F139" i="4"/>
  <c r="F138" i="24"/>
  <c r="C138" i="24"/>
  <c r="E138" i="5"/>
  <c r="C138" i="5" l="1"/>
  <c r="D138" i="5"/>
  <c r="D138" i="23"/>
  <c r="C138" i="23"/>
  <c r="C138" i="4"/>
  <c r="E138" i="23"/>
  <c r="J138" i="24"/>
  <c r="H138" i="24" s="1"/>
  <c r="D139" i="24"/>
  <c r="P138" i="24"/>
  <c r="N138" i="24" s="1"/>
  <c r="P138" i="4"/>
  <c r="N138" i="4" s="1"/>
  <c r="G138" i="24"/>
  <c r="D139" i="4"/>
  <c r="E138" i="4"/>
  <c r="G138" i="4"/>
  <c r="J138" i="4"/>
  <c r="H138" i="4" s="1"/>
  <c r="E138" i="24"/>
  <c r="F138" i="4"/>
  <c r="C137" i="24"/>
  <c r="E137" i="4"/>
  <c r="C137" i="4"/>
  <c r="D137" i="23"/>
  <c r="E137" i="5"/>
  <c r="D137" i="5"/>
  <c r="E137" i="24" l="1"/>
  <c r="C137" i="5"/>
  <c r="E137" i="23"/>
  <c r="C137" i="23"/>
  <c r="D138" i="24"/>
  <c r="P137" i="24"/>
  <c r="N137" i="24" s="1"/>
  <c r="G137" i="4"/>
  <c r="P137" i="4"/>
  <c r="N137" i="4" s="1"/>
  <c r="J137" i="24"/>
  <c r="H137" i="24" s="1"/>
  <c r="G137" i="24"/>
  <c r="D138" i="4"/>
  <c r="J137" i="4"/>
  <c r="F137" i="24"/>
  <c r="F137" i="4"/>
  <c r="G136" i="24"/>
  <c r="E136" i="24"/>
  <c r="C136" i="24"/>
  <c r="G136" i="4"/>
  <c r="E136" i="4"/>
  <c r="C136" i="4"/>
  <c r="C136" i="23"/>
  <c r="E136" i="5"/>
  <c r="D136" i="5"/>
  <c r="D137" i="4" l="1"/>
  <c r="D136" i="23"/>
  <c r="C136" i="5"/>
  <c r="E136" i="23"/>
  <c r="D137" i="24"/>
  <c r="H137" i="4"/>
  <c r="P136" i="24"/>
  <c r="N136" i="24" s="1"/>
  <c r="P136" i="4"/>
  <c r="N136" i="4" s="1"/>
  <c r="J136" i="4"/>
  <c r="J136" i="24"/>
  <c r="H136" i="24" s="1"/>
  <c r="F136" i="24"/>
  <c r="F136" i="4"/>
  <c r="E135" i="24"/>
  <c r="G135" i="4"/>
  <c r="E135" i="4"/>
  <c r="C135" i="4"/>
  <c r="E135" i="23"/>
  <c r="C135" i="23"/>
  <c r="D135" i="5"/>
  <c r="C135" i="5"/>
  <c r="D135" i="23" l="1"/>
  <c r="E135" i="5"/>
  <c r="C135" i="24"/>
  <c r="P135" i="24"/>
  <c r="N135" i="24" s="1"/>
  <c r="D136" i="4"/>
  <c r="H136" i="4"/>
  <c r="P135" i="4"/>
  <c r="N135" i="4" s="1"/>
  <c r="D136" i="24"/>
  <c r="J135" i="24"/>
  <c r="H135" i="24" s="1"/>
  <c r="J135" i="4"/>
  <c r="G135" i="24"/>
  <c r="F135" i="24"/>
  <c r="F135" i="4"/>
  <c r="C134" i="24"/>
  <c r="G134" i="4"/>
  <c r="C134" i="4"/>
  <c r="E134" i="23"/>
  <c r="C134" i="23"/>
  <c r="E134" i="5"/>
  <c r="D134" i="5"/>
  <c r="C134" i="5"/>
  <c r="E134" i="4" l="1"/>
  <c r="D134" i="23"/>
  <c r="D135" i="4"/>
  <c r="P134" i="4"/>
  <c r="N134" i="4" s="1"/>
  <c r="D135" i="24"/>
  <c r="P134" i="24"/>
  <c r="N134" i="24" s="1"/>
  <c r="G134" i="24"/>
  <c r="E134" i="24"/>
  <c r="H135" i="4"/>
  <c r="J134" i="4"/>
  <c r="J134" i="24"/>
  <c r="H134" i="24" s="1"/>
  <c r="F134" i="24"/>
  <c r="F134" i="4"/>
  <c r="E133" i="24"/>
  <c r="C133" i="24"/>
  <c r="G133" i="4"/>
  <c r="F133" i="4"/>
  <c r="E133" i="4"/>
  <c r="D133" i="23"/>
  <c r="C133" i="23"/>
  <c r="E133" i="23"/>
  <c r="D133" i="5"/>
  <c r="C133" i="5"/>
  <c r="E133" i="5" l="1"/>
  <c r="C133" i="4"/>
  <c r="G133" i="24"/>
  <c r="D134" i="4"/>
  <c r="P133" i="24"/>
  <c r="N133" i="24" s="1"/>
  <c r="H134" i="4"/>
  <c r="D134" i="24"/>
  <c r="F133" i="24"/>
  <c r="J133" i="4"/>
  <c r="H133" i="4" s="1"/>
  <c r="P133" i="4"/>
  <c r="N133" i="4" s="1"/>
  <c r="J133" i="24"/>
  <c r="H133" i="24" s="1"/>
  <c r="G132" i="24"/>
  <c r="F132" i="24"/>
  <c r="G132" i="4"/>
  <c r="E132" i="23"/>
  <c r="D132" i="23"/>
  <c r="C132" i="23"/>
  <c r="C132" i="5"/>
  <c r="E132" i="5" l="1"/>
  <c r="C132" i="4"/>
  <c r="E132" i="4"/>
  <c r="C132" i="24"/>
  <c r="D133" i="4"/>
  <c r="D133" i="24"/>
  <c r="J132" i="24"/>
  <c r="H132" i="24" s="1"/>
  <c r="P132" i="24"/>
  <c r="N132" i="24" s="1"/>
  <c r="D132" i="5"/>
  <c r="J132" i="4"/>
  <c r="H132" i="4" s="1"/>
  <c r="F132" i="4"/>
  <c r="P132" i="4"/>
  <c r="N132" i="4" s="1"/>
  <c r="E132" i="24"/>
  <c r="E131" i="24"/>
  <c r="G131" i="4"/>
  <c r="E131" i="4"/>
  <c r="C131" i="4"/>
  <c r="E131" i="23"/>
  <c r="C131" i="23"/>
  <c r="D131" i="5"/>
  <c r="C131" i="5" l="1"/>
  <c r="E131" i="5"/>
  <c r="C131" i="24"/>
  <c r="D132" i="24"/>
  <c r="D131" i="23"/>
  <c r="P131" i="24"/>
  <c r="N131" i="24" s="1"/>
  <c r="D132" i="4"/>
  <c r="G131" i="24"/>
  <c r="P131" i="4"/>
  <c r="N131" i="4" s="1"/>
  <c r="J131" i="4"/>
  <c r="H131" i="4" s="1"/>
  <c r="J131" i="24"/>
  <c r="F131" i="24"/>
  <c r="F131" i="4"/>
  <c r="F130" i="24"/>
  <c r="E130" i="24"/>
  <c r="C130" i="24"/>
  <c r="C130" i="4"/>
  <c r="D130" i="23"/>
  <c r="C130" i="23"/>
  <c r="E130" i="5"/>
  <c r="C130" i="5"/>
  <c r="E130" i="23" l="1"/>
  <c r="D130" i="5"/>
  <c r="D131" i="24"/>
  <c r="P130" i="4"/>
  <c r="N130" i="4" s="1"/>
  <c r="G130" i="4"/>
  <c r="F130" i="4"/>
  <c r="P130" i="24"/>
  <c r="N130" i="24" s="1"/>
  <c r="D131" i="4"/>
  <c r="J130" i="4"/>
  <c r="H130" i="4" s="1"/>
  <c r="H131" i="24"/>
  <c r="G130" i="24"/>
  <c r="J130" i="24"/>
  <c r="H130" i="24" s="1"/>
  <c r="E130" i="4"/>
  <c r="G129" i="24"/>
  <c r="C129" i="24"/>
  <c r="F129" i="4"/>
  <c r="E129" i="4"/>
  <c r="C129" i="4"/>
  <c r="E129" i="23"/>
  <c r="D129" i="23"/>
  <c r="D129" i="5"/>
  <c r="C129" i="5" l="1"/>
  <c r="G129" i="4"/>
  <c r="E129" i="5"/>
  <c r="C129" i="23"/>
  <c r="D130" i="4"/>
  <c r="D130" i="24"/>
  <c r="P129" i="4"/>
  <c r="N129" i="4" s="1"/>
  <c r="P129" i="24"/>
  <c r="N129" i="24" s="1"/>
  <c r="J129" i="4"/>
  <c r="H129" i="4" s="1"/>
  <c r="J129" i="24"/>
  <c r="H129" i="24" s="1"/>
  <c r="F129" i="24"/>
  <c r="E129" i="24"/>
  <c r="F128" i="24"/>
  <c r="C128" i="4"/>
  <c r="E128" i="23"/>
  <c r="D128" i="23"/>
  <c r="E128" i="5"/>
  <c r="C128" i="5" l="1"/>
  <c r="D128" i="5"/>
  <c r="J128" i="24"/>
  <c r="H128" i="24" s="1"/>
  <c r="D129" i="4"/>
  <c r="C128" i="23"/>
  <c r="J128" i="4"/>
  <c r="H128" i="4" s="1"/>
  <c r="G128" i="24"/>
  <c r="C128" i="24"/>
  <c r="E128" i="24"/>
  <c r="E128" i="4"/>
  <c r="D129" i="24"/>
  <c r="P128" i="4"/>
  <c r="N128" i="4" s="1"/>
  <c r="P128" i="24"/>
  <c r="N128" i="24" s="1"/>
  <c r="G128" i="4"/>
  <c r="F128" i="4"/>
  <c r="G127" i="24"/>
  <c r="C127" i="24"/>
  <c r="C127" i="4"/>
  <c r="E127" i="23"/>
  <c r="E127" i="5"/>
  <c r="C127" i="5"/>
  <c r="E127" i="4" l="1"/>
  <c r="E127" i="24"/>
  <c r="D127" i="5"/>
  <c r="C127" i="23"/>
  <c r="D127" i="23"/>
  <c r="G127" i="4"/>
  <c r="P127" i="24"/>
  <c r="N127" i="24" s="1"/>
  <c r="P127" i="4"/>
  <c r="N127" i="4" s="1"/>
  <c r="J127" i="4"/>
  <c r="H127" i="4" s="1"/>
  <c r="D128" i="24"/>
  <c r="D128" i="4"/>
  <c r="J127" i="24"/>
  <c r="H127" i="24" s="1"/>
  <c r="F127" i="24"/>
  <c r="F127" i="4"/>
  <c r="C126" i="24"/>
  <c r="E126" i="4"/>
  <c r="E126" i="23"/>
  <c r="D126" i="23"/>
  <c r="C126" i="23"/>
  <c r="E126" i="5"/>
  <c r="E126" i="24" l="1"/>
  <c r="G126" i="24"/>
  <c r="C126" i="4"/>
  <c r="C126" i="5"/>
  <c r="D126" i="5"/>
  <c r="D127" i="4"/>
  <c r="D127" i="24"/>
  <c r="G126" i="4"/>
  <c r="P126" i="24"/>
  <c r="N126" i="24" s="1"/>
  <c r="P126" i="4"/>
  <c r="N126" i="4" s="1"/>
  <c r="J126" i="4"/>
  <c r="H126" i="4" s="1"/>
  <c r="J126" i="24"/>
  <c r="H126" i="24" s="1"/>
  <c r="F126" i="24"/>
  <c r="F126" i="4"/>
  <c r="C125" i="24"/>
  <c r="G125" i="4"/>
  <c r="C125" i="4"/>
  <c r="E125" i="23"/>
  <c r="E125" i="5"/>
  <c r="C125" i="5"/>
  <c r="G125" i="24" l="1"/>
  <c r="D125" i="5"/>
  <c r="D125" i="23"/>
  <c r="C125" i="23"/>
  <c r="P125" i="4"/>
  <c r="N125" i="4" s="1"/>
  <c r="P125" i="24"/>
  <c r="N125" i="24" s="1"/>
  <c r="D126" i="24"/>
  <c r="J125" i="4"/>
  <c r="H125" i="4" s="1"/>
  <c r="J125" i="24"/>
  <c r="H125" i="24" s="1"/>
  <c r="D126" i="4"/>
  <c r="F125" i="4"/>
  <c r="F125" i="24"/>
  <c r="E125" i="24"/>
  <c r="E125" i="4"/>
  <c r="E124" i="24"/>
  <c r="E124" i="23" l="1"/>
  <c r="D125" i="24"/>
  <c r="D125" i="4"/>
  <c r="G124" i="24"/>
  <c r="E124" i="5"/>
  <c r="D124" i="23"/>
  <c r="C124" i="24"/>
  <c r="C124" i="5"/>
  <c r="D124" i="5"/>
  <c r="G124" i="4"/>
  <c r="F124" i="24"/>
  <c r="J124" i="24"/>
  <c r="H124" i="24" s="1"/>
  <c r="C124" i="4"/>
  <c r="C124" i="23"/>
  <c r="P124" i="4"/>
  <c r="N124" i="4" s="1"/>
  <c r="P124" i="24"/>
  <c r="N124" i="24" s="1"/>
  <c r="J124" i="4"/>
  <c r="H124" i="4" s="1"/>
  <c r="E124" i="4"/>
  <c r="F124" i="4"/>
  <c r="D123" i="5" l="1"/>
  <c r="G123" i="4"/>
  <c r="E123" i="23"/>
  <c r="E123" i="4"/>
  <c r="C123" i="24"/>
  <c r="D123" i="23"/>
  <c r="E123" i="24"/>
  <c r="C123" i="4"/>
  <c r="D124" i="4"/>
  <c r="E123" i="5"/>
  <c r="C123" i="23"/>
  <c r="C123" i="5"/>
  <c r="G123" i="24"/>
  <c r="P123" i="24"/>
  <c r="N123" i="24" s="1"/>
  <c r="P123" i="4"/>
  <c r="N123" i="4" s="1"/>
  <c r="J123" i="4"/>
  <c r="H123" i="4" s="1"/>
  <c r="D124" i="24"/>
  <c r="J123" i="24"/>
  <c r="H123" i="24" s="1"/>
  <c r="F123" i="24"/>
  <c r="F123" i="4"/>
  <c r="E122" i="5" l="1"/>
  <c r="C122" i="5"/>
  <c r="D122" i="5"/>
  <c r="F122" i="4"/>
  <c r="D122" i="23"/>
  <c r="E122" i="4"/>
  <c r="C122" i="24"/>
  <c r="C122" i="23"/>
  <c r="E122" i="23"/>
  <c r="D123" i="24"/>
  <c r="E122" i="24"/>
  <c r="D123" i="4"/>
  <c r="J122" i="24"/>
  <c r="H122" i="24" s="1"/>
  <c r="J122" i="4"/>
  <c r="H122" i="4" s="1"/>
  <c r="F122" i="24"/>
  <c r="P122" i="4"/>
  <c r="N122" i="4" s="1"/>
  <c r="P122" i="24"/>
  <c r="N122" i="24" s="1"/>
  <c r="C122" i="4"/>
  <c r="G122" i="4"/>
  <c r="G122" i="24"/>
  <c r="D122" i="24" l="1"/>
  <c r="D122" i="4"/>
  <c r="C121" i="23"/>
  <c r="C121" i="4" l="1"/>
  <c r="D121" i="5"/>
  <c r="D121" i="23"/>
  <c r="E121" i="23"/>
  <c r="C121" i="24"/>
  <c r="G121" i="4"/>
  <c r="C121" i="5"/>
  <c r="G121" i="24"/>
  <c r="P121" i="24"/>
  <c r="N121" i="24" s="1"/>
  <c r="P121" i="4"/>
  <c r="N121" i="4" s="1"/>
  <c r="J121" i="4"/>
  <c r="H121" i="4" s="1"/>
  <c r="J121" i="24"/>
  <c r="E121" i="5"/>
  <c r="F121" i="4"/>
  <c r="F121" i="24"/>
  <c r="E121" i="24"/>
  <c r="E121" i="4"/>
  <c r="D121" i="24" l="1"/>
  <c r="D121" i="4"/>
  <c r="H121" i="24"/>
  <c r="C120" i="5" l="1"/>
  <c r="C120" i="24"/>
  <c r="E120" i="4"/>
  <c r="D120" i="5"/>
  <c r="C120" i="23"/>
  <c r="G120" i="4"/>
  <c r="G120" i="24"/>
  <c r="E120" i="5"/>
  <c r="E120" i="23"/>
  <c r="E120" i="24"/>
  <c r="P120" i="4"/>
  <c r="N120" i="4" s="1"/>
  <c r="D120" i="23"/>
  <c r="C120" i="4"/>
  <c r="P120" i="24"/>
  <c r="N120" i="24" s="1"/>
  <c r="J120" i="4"/>
  <c r="J120" i="24"/>
  <c r="F120" i="24"/>
  <c r="F120" i="4"/>
  <c r="E119" i="24" l="1"/>
  <c r="G119" i="4"/>
  <c r="D119" i="5"/>
  <c r="C119" i="23"/>
  <c r="C119" i="4"/>
  <c r="D119" i="23"/>
  <c r="E119" i="4"/>
  <c r="C119" i="24"/>
  <c r="C119" i="5"/>
  <c r="G119" i="24"/>
  <c r="E119" i="23"/>
  <c r="E119" i="5"/>
  <c r="D120" i="4"/>
  <c r="D120" i="24"/>
  <c r="H120" i="4"/>
  <c r="H120" i="24"/>
  <c r="P119" i="4"/>
  <c r="N119" i="4" s="1"/>
  <c r="P119" i="24"/>
  <c r="N119" i="24" s="1"/>
  <c r="J119" i="24"/>
  <c r="J119" i="4"/>
  <c r="H119" i="4" s="1"/>
  <c r="F119" i="24"/>
  <c r="F119" i="4"/>
  <c r="E118" i="23" l="1"/>
  <c r="F118" i="4"/>
  <c r="C118" i="23"/>
  <c r="E118" i="5"/>
  <c r="E118" i="4"/>
  <c r="C118" i="24"/>
  <c r="C118" i="4"/>
  <c r="D118" i="5"/>
  <c r="G118" i="4"/>
  <c r="G118" i="24"/>
  <c r="D118" i="23"/>
  <c r="C118" i="5"/>
  <c r="D119" i="24"/>
  <c r="D119" i="4"/>
  <c r="H119" i="24"/>
  <c r="P118" i="24"/>
  <c r="N118" i="24" s="1"/>
  <c r="P118" i="4"/>
  <c r="N118" i="4" s="1"/>
  <c r="E118" i="24"/>
  <c r="J118" i="24"/>
  <c r="F118" i="24"/>
  <c r="J118" i="4"/>
  <c r="C117" i="23" l="1"/>
  <c r="C117" i="4"/>
  <c r="E117" i="4"/>
  <c r="C117" i="24"/>
  <c r="E117" i="23"/>
  <c r="E117" i="24"/>
  <c r="D117" i="23"/>
  <c r="G117" i="4"/>
  <c r="E117" i="5"/>
  <c r="D117" i="5"/>
  <c r="C117" i="5"/>
  <c r="D118" i="24"/>
  <c r="H118" i="24"/>
  <c r="P117" i="24"/>
  <c r="N117" i="24" s="1"/>
  <c r="G117" i="24"/>
  <c r="P117" i="4"/>
  <c r="N117" i="4" s="1"/>
  <c r="J117" i="24"/>
  <c r="H117" i="24" s="1"/>
  <c r="D118" i="4"/>
  <c r="H118" i="4"/>
  <c r="J117" i="4"/>
  <c r="H117" i="4" s="1"/>
  <c r="F117" i="24"/>
  <c r="F117" i="4"/>
  <c r="E116" i="24"/>
  <c r="C116" i="24"/>
  <c r="E116" i="4"/>
  <c r="E116" i="23"/>
  <c r="D116" i="23" l="1"/>
  <c r="C116" i="5"/>
  <c r="D116" i="5"/>
  <c r="C116" i="23"/>
  <c r="C116" i="4"/>
  <c r="G116" i="24"/>
  <c r="G116" i="4"/>
  <c r="E116" i="5"/>
  <c r="D117" i="24"/>
  <c r="P116" i="24"/>
  <c r="N116" i="24" s="1"/>
  <c r="P116" i="4"/>
  <c r="N116" i="4" s="1"/>
  <c r="D117" i="4"/>
  <c r="J116" i="4"/>
  <c r="H116" i="4" s="1"/>
  <c r="J116" i="24"/>
  <c r="F116" i="24"/>
  <c r="F116" i="4"/>
  <c r="E115" i="24"/>
  <c r="D115" i="23" l="1"/>
  <c r="E115" i="4"/>
  <c r="C115" i="24"/>
  <c r="C115" i="5"/>
  <c r="C115" i="23"/>
  <c r="C115" i="4"/>
  <c r="E115" i="5"/>
  <c r="D116" i="24"/>
  <c r="G115" i="24"/>
  <c r="E115" i="23"/>
  <c r="D116" i="4"/>
  <c r="D115" i="5"/>
  <c r="H116" i="24"/>
  <c r="P115" i="24"/>
  <c r="N115" i="24" s="1"/>
  <c r="G115" i="4"/>
  <c r="P115" i="4"/>
  <c r="N115" i="4" s="1"/>
  <c r="J115" i="4"/>
  <c r="J115" i="24"/>
  <c r="F115" i="24"/>
  <c r="F115" i="4"/>
  <c r="D114" i="23"/>
  <c r="G114" i="24" l="1"/>
  <c r="E114" i="4"/>
  <c r="C114" i="24"/>
  <c r="E114" i="23"/>
  <c r="D114" i="5"/>
  <c r="C114" i="4"/>
  <c r="D115" i="24"/>
  <c r="G114" i="4"/>
  <c r="C114" i="5"/>
  <c r="D115" i="4"/>
  <c r="H115" i="4"/>
  <c r="E114" i="5"/>
  <c r="H115" i="24"/>
  <c r="E114" i="24"/>
  <c r="P114" i="24"/>
  <c r="N114" i="24" s="1"/>
  <c r="P114" i="4"/>
  <c r="N114" i="4" s="1"/>
  <c r="C114" i="23"/>
  <c r="J114" i="4"/>
  <c r="H114" i="4" s="1"/>
  <c r="J114" i="24"/>
  <c r="H114" i="24" s="1"/>
  <c r="F114" i="24"/>
  <c r="F114" i="4"/>
  <c r="C113" i="23"/>
  <c r="C113" i="4" l="1"/>
  <c r="E113" i="23"/>
  <c r="C113" i="5"/>
  <c r="E113" i="4"/>
  <c r="E113" i="24"/>
  <c r="F113" i="24"/>
  <c r="G113" i="4"/>
  <c r="G113" i="24"/>
  <c r="C113" i="24"/>
  <c r="D113" i="5"/>
  <c r="E113" i="5"/>
  <c r="D114" i="4"/>
  <c r="D114" i="24"/>
  <c r="D113" i="23"/>
  <c r="P113" i="4"/>
  <c r="N113" i="4" s="1"/>
  <c r="J113" i="24"/>
  <c r="H113" i="24" s="1"/>
  <c r="J113" i="4"/>
  <c r="H113" i="4" s="1"/>
  <c r="P113" i="24"/>
  <c r="F113" i="4"/>
  <c r="G112" i="4" l="1"/>
  <c r="G112" i="24"/>
  <c r="C112" i="24"/>
  <c r="C112" i="23"/>
  <c r="E112" i="23"/>
  <c r="C112" i="4"/>
  <c r="E112" i="5"/>
  <c r="D112" i="23"/>
  <c r="F112" i="4"/>
  <c r="D112" i="5"/>
  <c r="P112" i="4"/>
  <c r="N112" i="4" s="1"/>
  <c r="C112" i="5"/>
  <c r="D113" i="4"/>
  <c r="D113" i="24"/>
  <c r="N113" i="24"/>
  <c r="P112" i="24"/>
  <c r="N112" i="24" s="1"/>
  <c r="J112" i="4"/>
  <c r="E112" i="24"/>
  <c r="E112" i="4"/>
  <c r="J112" i="24"/>
  <c r="F112" i="24"/>
  <c r="C111" i="4"/>
  <c r="C111" i="23"/>
  <c r="D111" i="5" l="1"/>
  <c r="E111" i="4"/>
  <c r="C111" i="24"/>
  <c r="C111" i="5"/>
  <c r="E111" i="23"/>
  <c r="E111" i="24"/>
  <c r="D112" i="24"/>
  <c r="E111" i="5"/>
  <c r="D112" i="4"/>
  <c r="H112" i="4"/>
  <c r="H112" i="24"/>
  <c r="D111" i="23"/>
  <c r="G111" i="24"/>
  <c r="G111" i="4"/>
  <c r="P111" i="24"/>
  <c r="N111" i="24" s="1"/>
  <c r="J111" i="4"/>
  <c r="H111" i="4" s="1"/>
  <c r="P111" i="4"/>
  <c r="N111" i="4" s="1"/>
  <c r="J111" i="24"/>
  <c r="H111" i="24" s="1"/>
  <c r="F111" i="24"/>
  <c r="F111" i="4"/>
  <c r="G110" i="4" l="1"/>
  <c r="C110" i="23"/>
  <c r="C110" i="24"/>
  <c r="C110" i="4"/>
  <c r="E110" i="23"/>
  <c r="E110" i="24"/>
  <c r="E110" i="5"/>
  <c r="D110" i="5"/>
  <c r="D110" i="23"/>
  <c r="C110" i="5"/>
  <c r="D111" i="4"/>
  <c r="P110" i="4"/>
  <c r="N110" i="4" s="1"/>
  <c r="G110" i="24"/>
  <c r="D111" i="24"/>
  <c r="P110" i="24"/>
  <c r="N110" i="24" s="1"/>
  <c r="E110" i="4"/>
  <c r="J110" i="24"/>
  <c r="H110" i="24" s="1"/>
  <c r="J110" i="4"/>
  <c r="F110" i="24"/>
  <c r="F110" i="4"/>
  <c r="G109" i="24" l="1"/>
  <c r="C109" i="5"/>
  <c r="C109" i="23"/>
  <c r="E109" i="4"/>
  <c r="C109" i="24"/>
  <c r="E109" i="24"/>
  <c r="E109" i="23"/>
  <c r="C109" i="4"/>
  <c r="E109" i="5"/>
  <c r="D109" i="5"/>
  <c r="D110" i="4"/>
  <c r="H110" i="4"/>
  <c r="D110" i="24"/>
  <c r="D109" i="23"/>
  <c r="P109" i="24"/>
  <c r="N109" i="24" s="1"/>
  <c r="P109" i="4"/>
  <c r="N109" i="4" s="1"/>
  <c r="J109" i="4"/>
  <c r="H109" i="4" s="1"/>
  <c r="G109" i="4"/>
  <c r="J109" i="24"/>
  <c r="F109" i="24"/>
  <c r="F109" i="4"/>
  <c r="C108" i="24"/>
  <c r="E108" i="4"/>
  <c r="C108" i="23"/>
  <c r="D108" i="23" l="1"/>
  <c r="E108" i="24"/>
  <c r="G108" i="24"/>
  <c r="D108" i="5"/>
  <c r="C108" i="4"/>
  <c r="E108" i="5"/>
  <c r="E108" i="23"/>
  <c r="C108" i="5"/>
  <c r="D109" i="24"/>
  <c r="H109" i="24"/>
  <c r="D109" i="4"/>
  <c r="P108" i="24"/>
  <c r="N108" i="24" s="1"/>
  <c r="P108" i="4"/>
  <c r="N108" i="4" s="1"/>
  <c r="G108" i="4"/>
  <c r="J108" i="4"/>
  <c r="J108" i="24"/>
  <c r="F108" i="24"/>
  <c r="F108" i="4"/>
  <c r="C107" i="24" l="1"/>
  <c r="C107" i="23"/>
  <c r="C107" i="4"/>
  <c r="E107" i="24"/>
  <c r="D107" i="23"/>
  <c r="C107" i="5"/>
  <c r="E107" i="5"/>
  <c r="G107" i="4"/>
  <c r="E107" i="23"/>
  <c r="D107" i="5"/>
  <c r="D108" i="24"/>
  <c r="D108" i="4"/>
  <c r="P107" i="4"/>
  <c r="N107" i="4" s="1"/>
  <c r="H108" i="4"/>
  <c r="H108" i="24"/>
  <c r="G107" i="24"/>
  <c r="E107" i="4"/>
  <c r="J107" i="24"/>
  <c r="H107" i="24" s="1"/>
  <c r="P107" i="24"/>
  <c r="N107" i="24" s="1"/>
  <c r="J107" i="4"/>
  <c r="F107" i="24"/>
  <c r="F107" i="4"/>
  <c r="D107" i="4" l="1"/>
  <c r="H107" i="4"/>
  <c r="D107" i="24"/>
  <c r="C106" i="5" l="1"/>
  <c r="D106" i="23"/>
  <c r="E106" i="4"/>
  <c r="C106" i="24"/>
  <c r="E106" i="5"/>
  <c r="D106" i="5"/>
  <c r="E106" i="23"/>
  <c r="C106" i="23"/>
  <c r="J106" i="4"/>
  <c r="H106" i="4" s="1"/>
  <c r="J106" i="24"/>
  <c r="H106" i="24" s="1"/>
  <c r="C106" i="4"/>
  <c r="P106" i="4"/>
  <c r="N106" i="4" s="1"/>
  <c r="P106" i="24"/>
  <c r="N106" i="24" s="1"/>
  <c r="E106" i="24"/>
  <c r="G106" i="24"/>
  <c r="G106" i="4"/>
  <c r="F106" i="4"/>
  <c r="F106" i="24"/>
  <c r="D106" i="4" l="1"/>
  <c r="D106" i="24"/>
  <c r="F105" i="24"/>
  <c r="G105" i="24" l="1"/>
  <c r="C105" i="5"/>
  <c r="C105" i="4"/>
  <c r="E105" i="23"/>
  <c r="E105" i="5"/>
  <c r="E105" i="24"/>
  <c r="G105" i="4"/>
  <c r="C105" i="24"/>
  <c r="D105" i="23"/>
  <c r="D105" i="5"/>
  <c r="C105" i="23"/>
  <c r="J105" i="4"/>
  <c r="H105" i="4" s="1"/>
  <c r="P105" i="4"/>
  <c r="N105" i="4" s="1"/>
  <c r="J105" i="24"/>
  <c r="P105" i="24"/>
  <c r="N105" i="24" s="1"/>
  <c r="E105" i="4"/>
  <c r="F105" i="4"/>
  <c r="C104" i="24"/>
  <c r="F104" i="4"/>
  <c r="E104" i="5" l="1"/>
  <c r="E104" i="24"/>
  <c r="G104" i="24"/>
  <c r="C104" i="4"/>
  <c r="D104" i="5"/>
  <c r="E104" i="23"/>
  <c r="D104" i="23"/>
  <c r="G104" i="4"/>
  <c r="C104" i="5"/>
  <c r="F104" i="24"/>
  <c r="D105" i="24"/>
  <c r="D105" i="4"/>
  <c r="C104" i="23"/>
  <c r="J104" i="4"/>
  <c r="H104" i="4" s="1"/>
  <c r="H105" i="24"/>
  <c r="E104" i="4"/>
  <c r="P104" i="4"/>
  <c r="N104" i="4" s="1"/>
  <c r="J104" i="24"/>
  <c r="H104" i="24" s="1"/>
  <c r="P104" i="24"/>
  <c r="N104" i="24" s="1"/>
  <c r="E103" i="5" l="1"/>
  <c r="C103" i="24"/>
  <c r="C103" i="4"/>
  <c r="F103" i="4"/>
  <c r="F103" i="24"/>
  <c r="G103" i="24"/>
  <c r="G103" i="4"/>
  <c r="C103" i="5"/>
  <c r="D103" i="5"/>
  <c r="E103" i="24"/>
  <c r="E103" i="23"/>
  <c r="D103" i="23"/>
  <c r="E103" i="4"/>
  <c r="C103" i="23"/>
  <c r="D104" i="24"/>
  <c r="D104" i="4"/>
  <c r="J103" i="24"/>
  <c r="H103" i="24" s="1"/>
  <c r="P103" i="24"/>
  <c r="J103" i="4"/>
  <c r="H103" i="4" s="1"/>
  <c r="P103" i="4"/>
  <c r="N103" i="4" s="1"/>
  <c r="F102" i="24"/>
  <c r="G102" i="4"/>
  <c r="E102" i="4" l="1"/>
  <c r="C102" i="24"/>
  <c r="F102" i="4"/>
  <c r="C102" i="4"/>
  <c r="C102" i="5"/>
  <c r="D102" i="5"/>
  <c r="E102" i="24"/>
  <c r="E102" i="5"/>
  <c r="D102" i="23"/>
  <c r="C102" i="23"/>
  <c r="G102" i="24"/>
  <c r="E102" i="23"/>
  <c r="D103" i="24"/>
  <c r="N103" i="24"/>
  <c r="J102" i="24"/>
  <c r="H102" i="24" s="1"/>
  <c r="D103" i="4"/>
  <c r="J102" i="4"/>
  <c r="H102" i="4" s="1"/>
  <c r="P102" i="4"/>
  <c r="P102" i="24"/>
  <c r="E101" i="5" l="1"/>
  <c r="D101" i="23"/>
  <c r="C101" i="24"/>
  <c r="F101" i="24"/>
  <c r="E101" i="24"/>
  <c r="F101" i="4"/>
  <c r="D101" i="5"/>
  <c r="C101" i="23"/>
  <c r="E101" i="4"/>
  <c r="G101" i="24"/>
  <c r="C101" i="5"/>
  <c r="E101" i="23"/>
  <c r="G101" i="4"/>
  <c r="D102" i="24"/>
  <c r="J101" i="4"/>
  <c r="H101" i="4" s="1"/>
  <c r="P101" i="4"/>
  <c r="N101" i="4" s="1"/>
  <c r="D102" i="4"/>
  <c r="C101" i="4"/>
  <c r="J101" i="24"/>
  <c r="P101" i="24"/>
  <c r="N101" i="24" s="1"/>
  <c r="N102" i="24"/>
  <c r="N102" i="4"/>
  <c r="F100" i="24" l="1"/>
  <c r="C100" i="5"/>
  <c r="C100" i="24"/>
  <c r="E100" i="4"/>
  <c r="E100" i="5"/>
  <c r="E100" i="23"/>
  <c r="C100" i="4"/>
  <c r="D100" i="23"/>
  <c r="D100" i="5"/>
  <c r="C100" i="23"/>
  <c r="D101" i="4"/>
  <c r="P100" i="24"/>
  <c r="N100" i="24" s="1"/>
  <c r="D101" i="24"/>
  <c r="H101" i="24"/>
  <c r="P100" i="4"/>
  <c r="N100" i="4" s="1"/>
  <c r="G100" i="4"/>
  <c r="G100" i="24"/>
  <c r="J100" i="4"/>
  <c r="H100" i="4" s="1"/>
  <c r="F100" i="4"/>
  <c r="E100" i="24"/>
  <c r="J100" i="24"/>
  <c r="H100" i="24" s="1"/>
  <c r="G99" i="24"/>
  <c r="F99" i="24" l="1"/>
  <c r="F99" i="4"/>
  <c r="E99" i="24"/>
  <c r="C99" i="4"/>
  <c r="E99" i="5"/>
  <c r="D99" i="23"/>
  <c r="C99" i="5"/>
  <c r="G99" i="4"/>
  <c r="C99" i="24"/>
  <c r="E99" i="4"/>
  <c r="C99" i="23"/>
  <c r="D99" i="5"/>
  <c r="E99" i="23"/>
  <c r="D100" i="24"/>
  <c r="J99" i="24"/>
  <c r="H99" i="24" s="1"/>
  <c r="D100" i="4"/>
  <c r="P99" i="24"/>
  <c r="N99" i="24" s="1"/>
  <c r="J99" i="4"/>
  <c r="H99" i="4" s="1"/>
  <c r="P99" i="4"/>
  <c r="N99" i="4" s="1"/>
  <c r="F98" i="4" l="1"/>
  <c r="D98" i="5"/>
  <c r="D98" i="23"/>
  <c r="C98" i="24"/>
  <c r="G98" i="24"/>
  <c r="E98" i="24"/>
  <c r="E98" i="5"/>
  <c r="C98" i="5"/>
  <c r="F98" i="24"/>
  <c r="C98" i="23"/>
  <c r="J98" i="4"/>
  <c r="H98" i="4" s="1"/>
  <c r="J98" i="24"/>
  <c r="H98" i="24" s="1"/>
  <c r="D99" i="24"/>
  <c r="D99" i="4"/>
  <c r="C98" i="4"/>
  <c r="P98" i="24"/>
  <c r="P98" i="4"/>
  <c r="N98" i="4" s="1"/>
  <c r="G98" i="4"/>
  <c r="E98" i="23"/>
  <c r="E98" i="4"/>
  <c r="E97" i="24"/>
  <c r="F97" i="24" l="1"/>
  <c r="D97" i="5"/>
  <c r="C97" i="5"/>
  <c r="C97" i="24"/>
  <c r="G97" i="24"/>
  <c r="D97" i="23"/>
  <c r="E97" i="5"/>
  <c r="C97" i="4"/>
  <c r="C97" i="23"/>
  <c r="E97" i="23"/>
  <c r="D98" i="24"/>
  <c r="D98" i="4"/>
  <c r="J97" i="24"/>
  <c r="H97" i="24" s="1"/>
  <c r="P97" i="24"/>
  <c r="P97" i="4"/>
  <c r="N97" i="4" s="1"/>
  <c r="G97" i="4"/>
  <c r="J97" i="4"/>
  <c r="H97" i="4" s="1"/>
  <c r="N98" i="24"/>
  <c r="F97" i="4"/>
  <c r="E97" i="4"/>
  <c r="E96" i="4" l="1"/>
  <c r="C96" i="24"/>
  <c r="C96" i="5"/>
  <c r="E96" i="24"/>
  <c r="E96" i="23"/>
  <c r="G96" i="4"/>
  <c r="F96" i="24"/>
  <c r="G96" i="24"/>
  <c r="E96" i="5"/>
  <c r="C96" i="23"/>
  <c r="F96" i="4"/>
  <c r="D96" i="23"/>
  <c r="C96" i="4"/>
  <c r="D96" i="5"/>
  <c r="D97" i="24"/>
  <c r="N97" i="24"/>
  <c r="D97" i="4"/>
  <c r="J96" i="24"/>
  <c r="H96" i="24" s="1"/>
  <c r="P96" i="24"/>
  <c r="N96" i="24" s="1"/>
  <c r="J96" i="4"/>
  <c r="H96" i="4" s="1"/>
  <c r="P96" i="4"/>
  <c r="N96" i="4" s="1"/>
  <c r="E95" i="23" l="1"/>
  <c r="F95" i="4"/>
  <c r="E95" i="5"/>
  <c r="E95" i="4"/>
  <c r="G95" i="4"/>
  <c r="F95" i="24"/>
  <c r="C95" i="4"/>
  <c r="D95" i="5"/>
  <c r="D95" i="23"/>
  <c r="C95" i="23"/>
  <c r="C95" i="5"/>
  <c r="J95" i="4"/>
  <c r="H95" i="4" s="1"/>
  <c r="D96" i="24"/>
  <c r="D96" i="4"/>
  <c r="P95" i="4"/>
  <c r="J95" i="24"/>
  <c r="H95" i="24" s="1"/>
  <c r="P95" i="24"/>
  <c r="N95" i="24" s="1"/>
  <c r="C95" i="24"/>
  <c r="G95" i="24"/>
  <c r="E95" i="24"/>
  <c r="E94" i="24" l="1"/>
  <c r="D94" i="5"/>
  <c r="E94" i="5"/>
  <c r="C94" i="24"/>
  <c r="D94" i="23"/>
  <c r="G94" i="24"/>
  <c r="C94" i="4"/>
  <c r="E94" i="4"/>
  <c r="C94" i="23"/>
  <c r="F94" i="24"/>
  <c r="G94" i="4"/>
  <c r="E94" i="23"/>
  <c r="C94" i="5"/>
  <c r="F94" i="4"/>
  <c r="D95" i="4"/>
  <c r="J94" i="24"/>
  <c r="H94" i="24" s="1"/>
  <c r="P94" i="24"/>
  <c r="N94" i="24" s="1"/>
  <c r="D95" i="24"/>
  <c r="N95" i="4"/>
  <c r="J94" i="4"/>
  <c r="H94" i="4" s="1"/>
  <c r="P94" i="4"/>
  <c r="N94" i="4" s="1"/>
  <c r="F93" i="4" l="1"/>
  <c r="E93" i="24"/>
  <c r="C93" i="4"/>
  <c r="E93" i="4"/>
  <c r="G93" i="4"/>
  <c r="F93" i="24"/>
  <c r="D93" i="5"/>
  <c r="E93" i="5"/>
  <c r="C93" i="24"/>
  <c r="D93" i="23"/>
  <c r="E93" i="23"/>
  <c r="G93" i="24"/>
  <c r="C93" i="5"/>
  <c r="C93" i="23"/>
  <c r="D94" i="24"/>
  <c r="D94" i="4"/>
  <c r="J93" i="24"/>
  <c r="P93" i="24"/>
  <c r="N93" i="24" s="1"/>
  <c r="J93" i="4"/>
  <c r="H93" i="4" s="1"/>
  <c r="P93" i="4"/>
  <c r="N93" i="4" s="1"/>
  <c r="C92" i="24" l="1"/>
  <c r="C92" i="4"/>
  <c r="F92" i="24"/>
  <c r="F92" i="4"/>
  <c r="D92" i="23"/>
  <c r="G92" i="4"/>
  <c r="E92" i="24"/>
  <c r="C92" i="5"/>
  <c r="E92" i="5"/>
  <c r="E92" i="4"/>
  <c r="E92" i="23"/>
  <c r="G92" i="24"/>
  <c r="D92" i="5"/>
  <c r="C92" i="23"/>
  <c r="D93" i="24"/>
  <c r="D93" i="4"/>
  <c r="H93" i="24"/>
  <c r="J92" i="24"/>
  <c r="H92" i="24" s="1"/>
  <c r="P92" i="24"/>
  <c r="N92" i="24" s="1"/>
  <c r="J92" i="4"/>
  <c r="H92" i="4" s="1"/>
  <c r="P92" i="4"/>
  <c r="N92" i="4" s="1"/>
  <c r="E91" i="23" l="1"/>
  <c r="G91" i="4"/>
  <c r="F91" i="24"/>
  <c r="F91" i="4"/>
  <c r="E91" i="24"/>
  <c r="C91" i="4"/>
  <c r="E91" i="4"/>
  <c r="C91" i="24"/>
  <c r="G91" i="24"/>
  <c r="D91" i="23"/>
  <c r="E91" i="5"/>
  <c r="C91" i="23"/>
  <c r="D91" i="5"/>
  <c r="C91" i="5"/>
  <c r="J91" i="4"/>
  <c r="H91" i="4" s="1"/>
  <c r="J91" i="24"/>
  <c r="H91" i="24" s="1"/>
  <c r="D92" i="24"/>
  <c r="P91" i="24"/>
  <c r="D92" i="4"/>
  <c r="P91" i="4"/>
  <c r="N91" i="4" s="1"/>
  <c r="E90" i="4" l="1"/>
  <c r="D90" i="5"/>
  <c r="C90" i="23"/>
  <c r="F90" i="4"/>
  <c r="F90" i="24"/>
  <c r="G90" i="4"/>
  <c r="E90" i="23"/>
  <c r="D91" i="24"/>
  <c r="D90" i="23"/>
  <c r="E90" i="5"/>
  <c r="C90" i="5"/>
  <c r="N91" i="24"/>
  <c r="D91" i="4"/>
  <c r="J90" i="4"/>
  <c r="H90" i="4" s="1"/>
  <c r="P90" i="4"/>
  <c r="N90" i="4" s="1"/>
  <c r="J90" i="24"/>
  <c r="H90" i="24" s="1"/>
  <c r="P90" i="24"/>
  <c r="N90" i="24" s="1"/>
  <c r="C90" i="4"/>
  <c r="C90" i="24"/>
  <c r="G90" i="24"/>
  <c r="E90" i="24"/>
  <c r="G89" i="24" l="1"/>
  <c r="F89" i="4"/>
  <c r="E89" i="24"/>
  <c r="C89" i="5"/>
  <c r="E89" i="5"/>
  <c r="E89" i="4"/>
  <c r="C89" i="4"/>
  <c r="D89" i="5"/>
  <c r="G89" i="4"/>
  <c r="E89" i="23"/>
  <c r="C89" i="24"/>
  <c r="F89" i="24"/>
  <c r="D89" i="23"/>
  <c r="C89" i="23"/>
  <c r="D90" i="4"/>
  <c r="D90" i="24"/>
  <c r="P89" i="24"/>
  <c r="N89" i="24" s="1"/>
  <c r="J89" i="4"/>
  <c r="H89" i="4" s="1"/>
  <c r="P89" i="4"/>
  <c r="N89" i="4" s="1"/>
  <c r="J89" i="24"/>
  <c r="D89" i="24" l="1"/>
  <c r="D89" i="4"/>
  <c r="H89" i="24"/>
  <c r="G88" i="4" l="1"/>
  <c r="F88" i="24"/>
  <c r="C88" i="23"/>
  <c r="E88" i="5"/>
  <c r="E88" i="4"/>
  <c r="C88" i="24"/>
  <c r="D88" i="23"/>
  <c r="D88" i="5"/>
  <c r="C88" i="5"/>
  <c r="E88" i="23"/>
  <c r="F88" i="4"/>
  <c r="C88" i="4"/>
  <c r="P88" i="24"/>
  <c r="N88" i="24" s="1"/>
  <c r="J88" i="4"/>
  <c r="H88" i="4" s="1"/>
  <c r="P88" i="4"/>
  <c r="N88" i="4" s="1"/>
  <c r="G88" i="24"/>
  <c r="E88" i="24"/>
  <c r="J88" i="24"/>
  <c r="F87" i="4"/>
  <c r="D87" i="5" l="1"/>
  <c r="C87" i="4"/>
  <c r="F87" i="24"/>
  <c r="E87" i="5"/>
  <c r="E87" i="4"/>
  <c r="D87" i="23"/>
  <c r="G87" i="4"/>
  <c r="C87" i="5"/>
  <c r="E87" i="23"/>
  <c r="C87" i="23"/>
  <c r="D88" i="24"/>
  <c r="H88" i="24"/>
  <c r="D88" i="4"/>
  <c r="J87" i="4"/>
  <c r="H87" i="4" s="1"/>
  <c r="P87" i="4"/>
  <c r="N87" i="4" s="1"/>
  <c r="J87" i="24"/>
  <c r="H87" i="24" s="1"/>
  <c r="P87" i="24"/>
  <c r="N87" i="24" s="1"/>
  <c r="C87" i="24"/>
  <c r="G87" i="24"/>
  <c r="E87" i="24"/>
  <c r="G86" i="24"/>
  <c r="F86" i="4" l="1"/>
  <c r="E86" i="24"/>
  <c r="E86" i="5"/>
  <c r="G86" i="4"/>
  <c r="F86" i="24"/>
  <c r="C86" i="4"/>
  <c r="C86" i="24"/>
  <c r="E86" i="23"/>
  <c r="E86" i="4"/>
  <c r="D86" i="5"/>
  <c r="C86" i="5"/>
  <c r="D86" i="23"/>
  <c r="C86" i="23"/>
  <c r="D87" i="4"/>
  <c r="D87" i="24"/>
  <c r="J86" i="4"/>
  <c r="H86" i="4" s="1"/>
  <c r="J86" i="24"/>
  <c r="P86" i="24"/>
  <c r="N86" i="24" s="1"/>
  <c r="P86" i="4"/>
  <c r="D85" i="5" l="1"/>
  <c r="C85" i="4"/>
  <c r="E85" i="4"/>
  <c r="C85" i="24"/>
  <c r="E85" i="24"/>
  <c r="G85" i="4"/>
  <c r="F85" i="24"/>
  <c r="G85" i="24"/>
  <c r="E85" i="23"/>
  <c r="F85" i="4"/>
  <c r="D85" i="23"/>
  <c r="C85" i="5"/>
  <c r="E85" i="5"/>
  <c r="C85" i="23"/>
  <c r="D86" i="4"/>
  <c r="D86" i="24"/>
  <c r="J85" i="4"/>
  <c r="H85" i="4" s="1"/>
  <c r="N86" i="4"/>
  <c r="J85" i="24"/>
  <c r="H85" i="24" s="1"/>
  <c r="H86" i="24"/>
  <c r="P85" i="24"/>
  <c r="P85" i="4"/>
  <c r="G84" i="24" l="1"/>
  <c r="F84" i="24"/>
  <c r="C84" i="24"/>
  <c r="C84" i="5"/>
  <c r="E84" i="23"/>
  <c r="E84" i="24"/>
  <c r="E84" i="4"/>
  <c r="G84" i="4"/>
  <c r="C84" i="23"/>
  <c r="C84" i="4"/>
  <c r="F84" i="4"/>
  <c r="D84" i="5"/>
  <c r="E84" i="5"/>
  <c r="D85" i="24"/>
  <c r="D84" i="23"/>
  <c r="J84" i="24"/>
  <c r="P84" i="24"/>
  <c r="N84" i="24" s="1"/>
  <c r="D85" i="4"/>
  <c r="N85" i="4"/>
  <c r="N85" i="24"/>
  <c r="P84" i="4"/>
  <c r="N84" i="4" s="1"/>
  <c r="J84" i="4"/>
  <c r="H84" i="4" s="1"/>
  <c r="G83" i="24" l="1"/>
  <c r="F83" i="24"/>
  <c r="D83" i="5"/>
  <c r="E83" i="4"/>
  <c r="E83" i="23"/>
  <c r="F83" i="4"/>
  <c r="E83" i="24"/>
  <c r="C83" i="4"/>
  <c r="E83" i="5"/>
  <c r="G83" i="4"/>
  <c r="D83" i="23"/>
  <c r="C83" i="23"/>
  <c r="C83" i="5"/>
  <c r="C83" i="24"/>
  <c r="D84" i="24"/>
  <c r="H84" i="24"/>
  <c r="P83" i="24"/>
  <c r="N83" i="24" s="1"/>
  <c r="D84" i="4"/>
  <c r="J83" i="4"/>
  <c r="P83" i="4"/>
  <c r="N83" i="4" s="1"/>
  <c r="J83" i="24"/>
  <c r="F82" i="24" l="1"/>
  <c r="D82" i="23"/>
  <c r="C82" i="24"/>
  <c r="D82" i="5"/>
  <c r="C82" i="4"/>
  <c r="F82" i="4"/>
  <c r="G82" i="4"/>
  <c r="E82" i="24"/>
  <c r="C82" i="5"/>
  <c r="E82" i="23"/>
  <c r="C82" i="23"/>
  <c r="G82" i="24"/>
  <c r="E82" i="5"/>
  <c r="E82" i="4"/>
  <c r="D83" i="24"/>
  <c r="J82" i="24"/>
  <c r="P82" i="24"/>
  <c r="N82" i="24" s="1"/>
  <c r="D83" i="4"/>
  <c r="H83" i="4"/>
  <c r="H83" i="24"/>
  <c r="J82" i="4"/>
  <c r="H82" i="4" s="1"/>
  <c r="P82" i="4"/>
  <c r="N82" i="4" s="1"/>
  <c r="E81" i="24" l="1"/>
  <c r="G81" i="4"/>
  <c r="C81" i="24"/>
  <c r="C81" i="23"/>
  <c r="E81" i="5"/>
  <c r="E81" i="4"/>
  <c r="C81" i="4"/>
  <c r="F81" i="4"/>
  <c r="D81" i="5"/>
  <c r="G81" i="24"/>
  <c r="F81" i="24"/>
  <c r="D81" i="23"/>
  <c r="C81" i="5"/>
  <c r="E81" i="23"/>
  <c r="D82" i="24"/>
  <c r="H82" i="24"/>
  <c r="J81" i="4"/>
  <c r="H81" i="4" s="1"/>
  <c r="P81" i="4"/>
  <c r="N81" i="4" s="1"/>
  <c r="D82" i="4"/>
  <c r="J81" i="24"/>
  <c r="H81" i="24" s="1"/>
  <c r="P81" i="24"/>
  <c r="N81" i="24" s="1"/>
  <c r="E80" i="24" l="1"/>
  <c r="F80" i="24"/>
  <c r="E80" i="4"/>
  <c r="C80" i="24"/>
  <c r="C80" i="23"/>
  <c r="G80" i="24"/>
  <c r="G80" i="4"/>
  <c r="D80" i="5"/>
  <c r="C80" i="4"/>
  <c r="C80" i="5"/>
  <c r="F80" i="4"/>
  <c r="E80" i="23"/>
  <c r="E80" i="5"/>
  <c r="D80" i="23"/>
  <c r="D81" i="4"/>
  <c r="J80" i="24"/>
  <c r="P80" i="24"/>
  <c r="N80" i="24" s="1"/>
  <c r="D81" i="24"/>
  <c r="J80" i="4"/>
  <c r="H80" i="4" s="1"/>
  <c r="P80" i="4"/>
  <c r="N80" i="4" s="1"/>
  <c r="C79" i="24" l="1"/>
  <c r="F79" i="4"/>
  <c r="C79" i="5"/>
  <c r="C79" i="4"/>
  <c r="F79" i="24"/>
  <c r="G79" i="24"/>
  <c r="E79" i="24"/>
  <c r="E79" i="4"/>
  <c r="D79" i="23"/>
  <c r="D79" i="5"/>
  <c r="C79" i="23"/>
  <c r="E79" i="23"/>
  <c r="G79" i="4"/>
  <c r="E79" i="5"/>
  <c r="D80" i="24"/>
  <c r="J79" i="24"/>
  <c r="H79" i="24" s="1"/>
  <c r="H80" i="24"/>
  <c r="P79" i="24"/>
  <c r="D80" i="4"/>
  <c r="J79" i="4"/>
  <c r="H79" i="4" s="1"/>
  <c r="P79" i="4"/>
  <c r="N79" i="4" s="1"/>
  <c r="G78" i="4" l="1"/>
  <c r="F78" i="24"/>
  <c r="E78" i="23"/>
  <c r="D78" i="5"/>
  <c r="F78" i="4"/>
  <c r="C78" i="4"/>
  <c r="E78" i="4"/>
  <c r="G78" i="24"/>
  <c r="C78" i="23"/>
  <c r="E78" i="24"/>
  <c r="E78" i="5"/>
  <c r="C78" i="24"/>
  <c r="D78" i="23"/>
  <c r="C78" i="5"/>
  <c r="D79" i="24"/>
  <c r="N79" i="24"/>
  <c r="J78" i="24"/>
  <c r="H78" i="24" s="1"/>
  <c r="P78" i="24"/>
  <c r="N78" i="24" s="1"/>
  <c r="D79" i="4"/>
  <c r="J78" i="4"/>
  <c r="H78" i="4" s="1"/>
  <c r="P78" i="4"/>
  <c r="N78" i="4" s="1"/>
  <c r="D77" i="5" l="1"/>
  <c r="C77" i="4"/>
  <c r="E77" i="4"/>
  <c r="E77" i="24"/>
  <c r="D77" i="23"/>
  <c r="C77" i="5"/>
  <c r="G77" i="4"/>
  <c r="F77" i="4"/>
  <c r="C77" i="24"/>
  <c r="E77" i="5"/>
  <c r="E77" i="23"/>
  <c r="G77" i="24"/>
  <c r="F77" i="24"/>
  <c r="C77" i="23"/>
  <c r="D78" i="24"/>
  <c r="J77" i="24"/>
  <c r="H77" i="24" s="1"/>
  <c r="P77" i="24"/>
  <c r="N77" i="24" s="1"/>
  <c r="J77" i="4"/>
  <c r="P77" i="4"/>
  <c r="N77" i="4" s="1"/>
  <c r="D78" i="4"/>
  <c r="F76" i="24"/>
  <c r="C76" i="4" l="1"/>
  <c r="E76" i="5"/>
  <c r="D76" i="23"/>
  <c r="C76" i="24"/>
  <c r="E76" i="24"/>
  <c r="E76" i="23"/>
  <c r="C76" i="23"/>
  <c r="C76" i="5"/>
  <c r="E76" i="4"/>
  <c r="D76" i="5"/>
  <c r="F76" i="4"/>
  <c r="G76" i="4"/>
  <c r="G76" i="24"/>
  <c r="D77" i="4"/>
  <c r="D77" i="24"/>
  <c r="J76" i="4"/>
  <c r="P76" i="4"/>
  <c r="N76" i="4" s="1"/>
  <c r="J76" i="24"/>
  <c r="P76" i="24"/>
  <c r="N76" i="24" s="1"/>
  <c r="H77" i="4"/>
  <c r="G75" i="24"/>
  <c r="G75" i="4"/>
  <c r="F75" i="4" l="1"/>
  <c r="C75" i="5"/>
  <c r="C75" i="4"/>
  <c r="C75" i="24"/>
  <c r="E75" i="24"/>
  <c r="D75" i="23"/>
  <c r="F75" i="24"/>
  <c r="E75" i="4"/>
  <c r="E75" i="23"/>
  <c r="C75" i="23"/>
  <c r="E75" i="5"/>
  <c r="D75" i="5"/>
  <c r="J75" i="24"/>
  <c r="H75" i="24" s="1"/>
  <c r="P75" i="24"/>
  <c r="N75" i="24" s="1"/>
  <c r="D76" i="4"/>
  <c r="J75" i="4"/>
  <c r="P75" i="4"/>
  <c r="N75" i="4" s="1"/>
  <c r="H76" i="4"/>
  <c r="D76" i="24"/>
  <c r="H76" i="24"/>
  <c r="G74" i="24" l="1"/>
  <c r="E74" i="24"/>
  <c r="C74" i="5"/>
  <c r="E74" i="4"/>
  <c r="F74" i="4"/>
  <c r="C74" i="24"/>
  <c r="E74" i="23"/>
  <c r="E74" i="5"/>
  <c r="D74" i="5"/>
  <c r="F74" i="24"/>
  <c r="C74" i="23"/>
  <c r="D74" i="23"/>
  <c r="C74" i="4"/>
  <c r="G74" i="4"/>
  <c r="D75" i="24"/>
  <c r="D75" i="4"/>
  <c r="H75" i="4"/>
  <c r="J74" i="24"/>
  <c r="H74" i="24" s="1"/>
  <c r="P74" i="24"/>
  <c r="N74" i="24" s="1"/>
  <c r="J74" i="4"/>
  <c r="H74" i="4" s="1"/>
  <c r="P74" i="4"/>
  <c r="N74" i="4" s="1"/>
  <c r="G73" i="24"/>
  <c r="F73" i="24" l="1"/>
  <c r="F73" i="4"/>
  <c r="E73" i="24"/>
  <c r="D73" i="5"/>
  <c r="E73" i="5"/>
  <c r="C73" i="24"/>
  <c r="G73" i="4"/>
  <c r="C73" i="4"/>
  <c r="E73" i="23"/>
  <c r="C73" i="23"/>
  <c r="D73" i="23"/>
  <c r="C73" i="5"/>
  <c r="E73" i="4"/>
  <c r="J73" i="24"/>
  <c r="H73" i="24" s="1"/>
  <c r="P73" i="24"/>
  <c r="N73" i="24" s="1"/>
  <c r="D74" i="24"/>
  <c r="D74" i="4"/>
  <c r="J73" i="4"/>
  <c r="H73" i="4" s="1"/>
  <c r="P73" i="4"/>
  <c r="N73" i="4" s="1"/>
  <c r="E72" i="24"/>
  <c r="F72" i="4"/>
  <c r="D72" i="23" l="1"/>
  <c r="C72" i="5"/>
  <c r="E72" i="4"/>
  <c r="C72" i="4"/>
  <c r="C72" i="23"/>
  <c r="G72" i="24"/>
  <c r="D72" i="5"/>
  <c r="E72" i="23"/>
  <c r="E72" i="5"/>
  <c r="F72" i="24"/>
  <c r="G72" i="4"/>
  <c r="D73" i="24"/>
  <c r="J72" i="4"/>
  <c r="H72" i="4" s="1"/>
  <c r="P72" i="4"/>
  <c r="N72" i="4" s="1"/>
  <c r="J72" i="24"/>
  <c r="H72" i="24" s="1"/>
  <c r="P72" i="24"/>
  <c r="N72" i="24" s="1"/>
  <c r="C72" i="24"/>
  <c r="D73" i="4"/>
  <c r="C71" i="5" l="1"/>
  <c r="D71" i="23"/>
  <c r="C71" i="24"/>
  <c r="E71" i="23"/>
  <c r="G71" i="4"/>
  <c r="F71" i="24"/>
  <c r="D71" i="5"/>
  <c r="E71" i="24"/>
  <c r="F71" i="4"/>
  <c r="C71" i="23"/>
  <c r="G71" i="24"/>
  <c r="E71" i="4"/>
  <c r="E71" i="5"/>
  <c r="C71" i="4"/>
  <c r="D72" i="24"/>
  <c r="D72" i="4"/>
  <c r="J71" i="24"/>
  <c r="H71" i="24" s="1"/>
  <c r="P71" i="24"/>
  <c r="N71" i="24" s="1"/>
  <c r="J71" i="4"/>
  <c r="H71" i="4" s="1"/>
  <c r="P71" i="4"/>
  <c r="N71" i="4" s="1"/>
  <c r="G70" i="24"/>
  <c r="G70" i="4" l="1"/>
  <c r="E70" i="24"/>
  <c r="F70" i="24"/>
  <c r="D70" i="5"/>
  <c r="C70" i="23"/>
  <c r="E70" i="4"/>
  <c r="C70" i="4"/>
  <c r="C70" i="24"/>
  <c r="D70" i="23"/>
  <c r="F70" i="4"/>
  <c r="E70" i="5"/>
  <c r="E70" i="23"/>
  <c r="C70" i="5"/>
  <c r="D71" i="24"/>
  <c r="D71" i="4"/>
  <c r="J70" i="24"/>
  <c r="H70" i="24" s="1"/>
  <c r="P70" i="24"/>
  <c r="N70" i="24" s="1"/>
  <c r="J70" i="4"/>
  <c r="H70" i="4" s="1"/>
  <c r="P70" i="4"/>
  <c r="N70" i="4" s="1"/>
  <c r="G69" i="24" l="1"/>
  <c r="E69" i="4"/>
  <c r="C69" i="24"/>
  <c r="F69" i="4"/>
  <c r="E69" i="24"/>
  <c r="G69" i="4"/>
  <c r="C69" i="4"/>
  <c r="E69" i="23"/>
  <c r="C69" i="5"/>
  <c r="D69" i="23"/>
  <c r="C69" i="23"/>
  <c r="F69" i="24"/>
  <c r="D69" i="5"/>
  <c r="E69" i="5"/>
  <c r="J69" i="24"/>
  <c r="H69" i="24" s="1"/>
  <c r="D70" i="4"/>
  <c r="D70" i="24"/>
  <c r="P69" i="24"/>
  <c r="N69" i="24" s="1"/>
  <c r="J69" i="4"/>
  <c r="H69" i="4" s="1"/>
  <c r="P69" i="4"/>
  <c r="N69" i="4" s="1"/>
  <c r="D69" i="24" l="1"/>
  <c r="D69" i="4"/>
  <c r="E68" i="5" l="1"/>
  <c r="C68" i="5"/>
  <c r="D68" i="23"/>
  <c r="D68" i="5"/>
  <c r="E68" i="23"/>
  <c r="C68" i="23"/>
  <c r="P68" i="4" l="1"/>
  <c r="N68" i="4" s="1"/>
  <c r="F68" i="4"/>
  <c r="C68" i="4"/>
  <c r="G68" i="24"/>
  <c r="E68" i="24"/>
  <c r="G68" i="4"/>
  <c r="E68" i="4"/>
  <c r="P68" i="24"/>
  <c r="N68" i="24" s="1"/>
  <c r="F68" i="24"/>
  <c r="C68" i="24"/>
  <c r="J68" i="24"/>
  <c r="J68" i="4"/>
  <c r="D68" i="24" l="1"/>
  <c r="H68" i="24"/>
  <c r="D68" i="4"/>
  <c r="H68" i="4"/>
  <c r="A6" i="3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4" i="31"/>
  <c r="F42" i="31"/>
  <c r="F43" i="31"/>
  <c r="G21" i="31" l="1"/>
  <c r="F21" i="31"/>
  <c r="F19" i="31"/>
  <c r="G19" i="31"/>
  <c r="F15" i="31"/>
  <c r="G15" i="31"/>
  <c r="G22" i="31"/>
  <c r="F22" i="31"/>
  <c r="F20" i="31"/>
  <c r="G20" i="31"/>
  <c r="F16" i="31"/>
  <c r="G16" i="31"/>
  <c r="G11" i="31"/>
  <c r="F11" i="31"/>
  <c r="G23" i="31"/>
  <c r="F23" i="31"/>
  <c r="G12" i="31"/>
  <c r="F12" i="31"/>
  <c r="F18" i="31"/>
  <c r="G18" i="31"/>
  <c r="F14" i="31"/>
  <c r="G14" i="31"/>
  <c r="G13" i="31"/>
  <c r="F13" i="31"/>
  <c r="F34" i="24" l="1"/>
  <c r="G41" i="24"/>
  <c r="G49" i="24"/>
  <c r="G65" i="24"/>
  <c r="F25" i="4"/>
  <c r="G11" i="4"/>
  <c r="F27" i="4" l="1"/>
  <c r="C11" i="24"/>
  <c r="G67" i="24"/>
  <c r="F60" i="24"/>
  <c r="G59" i="24"/>
  <c r="F52" i="24"/>
  <c r="G51" i="24"/>
  <c r="F44" i="24"/>
  <c r="F36" i="24"/>
  <c r="G35" i="24"/>
  <c r="E13" i="24"/>
  <c r="E67" i="4"/>
  <c r="F66" i="4"/>
  <c r="G65" i="4"/>
  <c r="E59" i="4"/>
  <c r="F58" i="4"/>
  <c r="G57" i="4"/>
  <c r="E51" i="4"/>
  <c r="G49" i="4"/>
  <c r="F42" i="4"/>
  <c r="E25" i="24"/>
  <c r="F24" i="24"/>
  <c r="F32" i="24"/>
  <c r="G31" i="24"/>
  <c r="G23" i="24"/>
  <c r="E17" i="24"/>
  <c r="F16" i="24"/>
  <c r="F46" i="4"/>
  <c r="F38" i="4"/>
  <c r="G37" i="4"/>
  <c r="F60" i="4"/>
  <c r="E53" i="4"/>
  <c r="G51" i="4"/>
  <c r="F36" i="4"/>
  <c r="G35" i="4"/>
  <c r="G43" i="24"/>
  <c r="F28" i="24"/>
  <c r="E21" i="24"/>
  <c r="F32" i="4"/>
  <c r="G31" i="4"/>
  <c r="G30" i="4"/>
  <c r="F23" i="4"/>
  <c r="G22" i="4"/>
  <c r="G14" i="4"/>
  <c r="F64" i="24"/>
  <c r="G63" i="24"/>
  <c r="F56" i="24"/>
  <c r="G55" i="24"/>
  <c r="F48" i="24"/>
  <c r="G47" i="24"/>
  <c r="F40" i="24"/>
  <c r="G39" i="24"/>
  <c r="G15" i="24"/>
  <c r="E63" i="4"/>
  <c r="G61" i="4"/>
  <c r="F54" i="4"/>
  <c r="G53" i="4"/>
  <c r="G45" i="4"/>
  <c r="F21" i="4"/>
  <c r="G20" i="4"/>
  <c r="G61" i="24"/>
  <c r="E23" i="24"/>
  <c r="E15" i="24"/>
  <c r="F14" i="24"/>
  <c r="G13" i="24"/>
  <c r="G27" i="24"/>
  <c r="F20" i="24"/>
  <c r="G41" i="4"/>
  <c r="G33" i="4"/>
  <c r="F56" i="4"/>
  <c r="E61" i="4"/>
  <c r="G43" i="4"/>
  <c r="G63" i="4"/>
  <c r="G26" i="4"/>
  <c r="F22" i="24"/>
  <c r="G47" i="4"/>
  <c r="F66" i="24"/>
  <c r="F50" i="24"/>
  <c r="G24" i="4"/>
  <c r="G33" i="24"/>
  <c r="G67" i="4"/>
  <c r="G19" i="24"/>
  <c r="E65" i="4"/>
  <c r="G11" i="24"/>
  <c r="E27" i="24"/>
  <c r="G25" i="24"/>
  <c r="G39" i="4"/>
  <c r="F18" i="24"/>
  <c r="G55" i="4"/>
  <c r="F42" i="24"/>
  <c r="F38" i="24"/>
  <c r="G45" i="24"/>
  <c r="G57" i="24"/>
  <c r="G21" i="24"/>
  <c r="G59" i="4"/>
  <c r="F26" i="24"/>
  <c r="E57" i="4"/>
  <c r="G37" i="24"/>
  <c r="F54" i="24"/>
  <c r="E19" i="24"/>
  <c r="G17" i="24"/>
  <c r="F30" i="24"/>
  <c r="F29" i="4"/>
  <c r="G29" i="24"/>
  <c r="F64" i="4"/>
  <c r="G53" i="24"/>
  <c r="F58" i="24"/>
  <c r="G28" i="4"/>
  <c r="F62" i="24"/>
  <c r="E55" i="4"/>
  <c r="F48" i="4"/>
  <c r="F44" i="4"/>
  <c r="E21" i="31"/>
  <c r="E18" i="31"/>
  <c r="P11" i="24"/>
  <c r="N11" i="24" s="1"/>
  <c r="J11" i="24"/>
  <c r="H11" i="24" s="1"/>
  <c r="F11" i="24"/>
  <c r="J11" i="4"/>
  <c r="H11" i="4" s="1"/>
  <c r="P11" i="4"/>
  <c r="N11" i="4" s="1"/>
  <c r="C11" i="4"/>
  <c r="C67" i="4"/>
  <c r="C65" i="4"/>
  <c r="C63" i="4"/>
  <c r="C61" i="4"/>
  <c r="C31" i="4"/>
  <c r="C26" i="4"/>
  <c r="C24" i="4"/>
  <c r="C22" i="4"/>
  <c r="C20" i="4"/>
  <c r="C67" i="24"/>
  <c r="C65" i="24"/>
  <c r="C63" i="24"/>
  <c r="C61" i="24"/>
  <c r="C59" i="24"/>
  <c r="C57" i="24"/>
  <c r="C55" i="24"/>
  <c r="C53" i="24"/>
  <c r="C51" i="24"/>
  <c r="C41" i="24"/>
  <c r="C39" i="24"/>
  <c r="C37" i="24"/>
  <c r="C35" i="24"/>
  <c r="C33" i="24"/>
  <c r="C31" i="24"/>
  <c r="C23" i="24"/>
  <c r="C21" i="24"/>
  <c r="C19" i="2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0" i="4"/>
  <c r="C28" i="4"/>
  <c r="C47" i="24"/>
  <c r="C45" i="24"/>
  <c r="C43" i="24"/>
  <c r="C29" i="24"/>
  <c r="C27" i="24"/>
  <c r="C25" i="24"/>
  <c r="C17" i="24"/>
  <c r="C15" i="24"/>
  <c r="C13" i="24"/>
  <c r="J17" i="24"/>
  <c r="H17" i="24" s="1"/>
  <c r="P12" i="24"/>
  <c r="N12" i="24" s="1"/>
  <c r="F11" i="4"/>
  <c r="C49" i="24"/>
  <c r="J63" i="4"/>
  <c r="H63" i="4" s="1"/>
  <c r="J61" i="4"/>
  <c r="H61" i="4" s="1"/>
  <c r="J57" i="4"/>
  <c r="H57" i="4" s="1"/>
  <c r="J53" i="4"/>
  <c r="H53" i="4" s="1"/>
  <c r="P50" i="4"/>
  <c r="N50" i="4" s="1"/>
  <c r="P40" i="4"/>
  <c r="N40" i="4" s="1"/>
  <c r="P15" i="4"/>
  <c r="N15" i="4" s="1"/>
  <c r="P46" i="24"/>
  <c r="N46" i="24" s="1"/>
  <c r="J15" i="24"/>
  <c r="H15" i="24" s="1"/>
  <c r="G66" i="4"/>
  <c r="E66" i="4"/>
  <c r="P62" i="4"/>
  <c r="N62" i="4" s="1"/>
  <c r="J67" i="4"/>
  <c r="H67" i="4" s="1"/>
  <c r="C66" i="4"/>
  <c r="J65" i="4"/>
  <c r="H65" i="4" s="1"/>
  <c r="G64" i="4"/>
  <c r="E64" i="4"/>
  <c r="F62" i="4"/>
  <c r="G62" i="4"/>
  <c r="E62" i="4"/>
  <c r="C60" i="4"/>
  <c r="J59" i="4"/>
  <c r="H59" i="4" s="1"/>
  <c r="G58" i="4"/>
  <c r="E58" i="4"/>
  <c r="C56" i="4"/>
  <c r="J55" i="4"/>
  <c r="H55" i="4" s="1"/>
  <c r="G54" i="4"/>
  <c r="E54" i="4"/>
  <c r="P52" i="4"/>
  <c r="N52" i="4" s="1"/>
  <c r="F52" i="4"/>
  <c r="C52" i="4"/>
  <c r="J51" i="4"/>
  <c r="H51" i="4" s="1"/>
  <c r="G50" i="4"/>
  <c r="E50" i="4"/>
  <c r="C48" i="4"/>
  <c r="F47" i="4"/>
  <c r="P45" i="4"/>
  <c r="N45" i="4" s="1"/>
  <c r="C44" i="4"/>
  <c r="F43" i="4"/>
  <c r="P66" i="4"/>
  <c r="N66" i="4" s="1"/>
  <c r="C64" i="4"/>
  <c r="C62" i="4"/>
  <c r="G60" i="4"/>
  <c r="E60" i="4"/>
  <c r="C58" i="4"/>
  <c r="G56" i="4"/>
  <c r="E56" i="4"/>
  <c r="C54" i="4"/>
  <c r="G52" i="4"/>
  <c r="E52" i="4"/>
  <c r="F50" i="4"/>
  <c r="C50" i="4"/>
  <c r="G48" i="4"/>
  <c r="E48" i="4"/>
  <c r="P47" i="4"/>
  <c r="N47" i="4" s="1"/>
  <c r="G46" i="4"/>
  <c r="E46" i="4"/>
  <c r="G42" i="4"/>
  <c r="E42" i="4"/>
  <c r="P41" i="4"/>
  <c r="N41" i="4" s="1"/>
  <c r="F40" i="4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G29" i="4"/>
  <c r="E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F19" i="4"/>
  <c r="C19" i="4"/>
  <c r="F18" i="4"/>
  <c r="C18" i="4"/>
  <c r="G17" i="4"/>
  <c r="E17" i="4"/>
  <c r="P16" i="4"/>
  <c r="N16" i="4" s="1"/>
  <c r="G16" i="4"/>
  <c r="E16" i="4"/>
  <c r="F15" i="4"/>
  <c r="C15" i="4"/>
  <c r="F14" i="4"/>
  <c r="C14" i="4"/>
  <c r="P13" i="4"/>
  <c r="N13" i="4" s="1"/>
  <c r="G13" i="4"/>
  <c r="E13" i="4"/>
  <c r="P12" i="4"/>
  <c r="N12" i="4" s="1"/>
  <c r="G12" i="4"/>
  <c r="E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P34" i="4"/>
  <c r="N34" i="4" s="1"/>
  <c r="F34" i="4"/>
  <c r="C34" i="4"/>
  <c r="F33" i="4"/>
  <c r="G32" i="4"/>
  <c r="E32" i="4"/>
  <c r="P31" i="4"/>
  <c r="N31" i="4" s="1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P19" i="4"/>
  <c r="N19" i="4" s="1"/>
  <c r="G19" i="4"/>
  <c r="E19" i="4"/>
  <c r="P18" i="4"/>
  <c r="N18" i="4" s="1"/>
  <c r="G18" i="4"/>
  <c r="E18" i="4"/>
  <c r="P17" i="4"/>
  <c r="N17" i="4" s="1"/>
  <c r="F17" i="4"/>
  <c r="C17" i="4"/>
  <c r="F16" i="4"/>
  <c r="C16" i="4"/>
  <c r="G15" i="4"/>
  <c r="E15" i="4"/>
  <c r="P14" i="4"/>
  <c r="N14" i="4" s="1"/>
  <c r="J13" i="4"/>
  <c r="H13" i="4" s="1"/>
  <c r="C13" i="4"/>
  <c r="F12" i="4"/>
  <c r="C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E48" i="24"/>
  <c r="P47" i="24"/>
  <c r="N47" i="24" s="1"/>
  <c r="F46" i="24"/>
  <c r="C46" i="24"/>
  <c r="G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8" i="24"/>
  <c r="E28" i="24"/>
  <c r="C26" i="24"/>
  <c r="J25" i="24"/>
  <c r="H25" i="24" s="1"/>
  <c r="G24" i="24"/>
  <c r="E24" i="24"/>
  <c r="C22" i="24"/>
  <c r="J21" i="24"/>
  <c r="H21" i="24" s="1"/>
  <c r="G20" i="24"/>
  <c r="E20" i="24"/>
  <c r="C18" i="24"/>
  <c r="G16" i="24"/>
  <c r="E16" i="24"/>
  <c r="C14" i="24"/>
  <c r="J13" i="24"/>
  <c r="H13" i="24" s="1"/>
  <c r="G12" i="24"/>
  <c r="E12" i="24"/>
  <c r="F59" i="24"/>
  <c r="G58" i="24"/>
  <c r="E58" i="24"/>
  <c r="P57" i="24"/>
  <c r="N57" i="24" s="1"/>
  <c r="C56" i="24"/>
  <c r="F55" i="24"/>
  <c r="G54" i="24"/>
  <c r="E54" i="24"/>
  <c r="P53" i="24"/>
  <c r="N53" i="24" s="1"/>
  <c r="C52" i="24"/>
  <c r="F51" i="24"/>
  <c r="G50" i="24"/>
  <c r="E50" i="24"/>
  <c r="P49" i="24"/>
  <c r="N49" i="24" s="1"/>
  <c r="C48" i="24"/>
  <c r="F47" i="24"/>
  <c r="G46" i="24"/>
  <c r="E46" i="24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G30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G14" i="24"/>
  <c r="E14" i="24"/>
  <c r="F12" i="24"/>
  <c r="C12" i="24"/>
  <c r="J67" i="24"/>
  <c r="E67" i="24"/>
  <c r="P66" i="24"/>
  <c r="N66" i="24" s="1"/>
  <c r="J65" i="24"/>
  <c r="E65" i="24"/>
  <c r="P64" i="24"/>
  <c r="N64" i="24" s="1"/>
  <c r="J63" i="24"/>
  <c r="H63" i="24" s="1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H57" i="24" s="1"/>
  <c r="E57" i="24"/>
  <c r="P56" i="24"/>
  <c r="N56" i="24" s="1"/>
  <c r="J55" i="24"/>
  <c r="H55" i="24" s="1"/>
  <c r="E55" i="24"/>
  <c r="P54" i="24"/>
  <c r="N54" i="24" s="1"/>
  <c r="J53" i="24"/>
  <c r="E53" i="24"/>
  <c r="P52" i="24"/>
  <c r="N52" i="24" s="1"/>
  <c r="J51" i="24"/>
  <c r="E51" i="24"/>
  <c r="P50" i="24"/>
  <c r="N50" i="24" s="1"/>
  <c r="J49" i="24"/>
  <c r="H49" i="24" s="1"/>
  <c r="E49" i="24"/>
  <c r="P48" i="24"/>
  <c r="N48" i="24" s="1"/>
  <c r="J47" i="24"/>
  <c r="H47" i="24" s="1"/>
  <c r="E47" i="24"/>
  <c r="P45" i="24"/>
  <c r="N45" i="24" s="1"/>
  <c r="E45" i="24"/>
  <c r="P44" i="24"/>
  <c r="N44" i="24" s="1"/>
  <c r="E44" i="24"/>
  <c r="J44" i="24"/>
  <c r="J66" i="24"/>
  <c r="J64" i="24"/>
  <c r="H64" i="24" s="1"/>
  <c r="J62" i="24"/>
  <c r="J60" i="24"/>
  <c r="H60" i="24" s="1"/>
  <c r="J58" i="24"/>
  <c r="J56" i="24"/>
  <c r="H56" i="24" s="1"/>
  <c r="J54" i="24"/>
  <c r="J52" i="24"/>
  <c r="H52" i="24" s="1"/>
  <c r="J50" i="24"/>
  <c r="J48" i="24"/>
  <c r="H48" i="24" s="1"/>
  <c r="J46" i="24"/>
  <c r="F45" i="24"/>
  <c r="J45" i="24"/>
  <c r="H45" i="24" s="1"/>
  <c r="J43" i="24"/>
  <c r="H43" i="24" s="1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J30" i="24"/>
  <c r="F29" i="24"/>
  <c r="J29" i="24"/>
  <c r="H29" i="24" s="1"/>
  <c r="J42" i="24"/>
  <c r="H42" i="24" s="1"/>
  <c r="J40" i="24"/>
  <c r="J38" i="24"/>
  <c r="H38" i="24" s="1"/>
  <c r="J36" i="24"/>
  <c r="J34" i="24"/>
  <c r="H34" i="24" s="1"/>
  <c r="J32" i="24"/>
  <c r="C30" i="24"/>
  <c r="E29" i="24"/>
  <c r="P29" i="24"/>
  <c r="N29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N15" i="24" s="1"/>
  <c r="F15" i="24"/>
  <c r="J14" i="24"/>
  <c r="H14" i="24" s="1"/>
  <c r="P13" i="24"/>
  <c r="N13" i="24" s="1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4" i="4"/>
  <c r="N64" i="4" s="1"/>
  <c r="P67" i="4"/>
  <c r="D67" i="4" s="1"/>
  <c r="F67" i="4"/>
  <c r="J66" i="4"/>
  <c r="P65" i="4"/>
  <c r="F65" i="4"/>
  <c r="J64" i="4"/>
  <c r="P63" i="4"/>
  <c r="F63" i="4"/>
  <c r="J62" i="4"/>
  <c r="P61" i="4"/>
  <c r="D61" i="4" s="1"/>
  <c r="F61" i="4"/>
  <c r="J60" i="4"/>
  <c r="H60" i="4" s="1"/>
  <c r="P59" i="4"/>
  <c r="F59" i="4"/>
  <c r="J58" i="4"/>
  <c r="H58" i="4" s="1"/>
  <c r="P57" i="4"/>
  <c r="F57" i="4"/>
  <c r="J56" i="4"/>
  <c r="H56" i="4" s="1"/>
  <c r="P55" i="4"/>
  <c r="F55" i="4"/>
  <c r="J54" i="4"/>
  <c r="H54" i="4" s="1"/>
  <c r="P53" i="4"/>
  <c r="F53" i="4"/>
  <c r="J52" i="4"/>
  <c r="P51" i="4"/>
  <c r="F51" i="4"/>
  <c r="J50" i="4"/>
  <c r="P49" i="4"/>
  <c r="N49" i="4" s="1"/>
  <c r="E49" i="4"/>
  <c r="P60" i="4"/>
  <c r="N60" i="4" s="1"/>
  <c r="P58" i="4"/>
  <c r="N58" i="4" s="1"/>
  <c r="P56" i="4"/>
  <c r="N56" i="4" s="1"/>
  <c r="P54" i="4"/>
  <c r="N54" i="4" s="1"/>
  <c r="F49" i="4"/>
  <c r="J49" i="4"/>
  <c r="P48" i="4"/>
  <c r="N48" i="4" s="1"/>
  <c r="J47" i="4"/>
  <c r="H47" i="4" s="1"/>
  <c r="E47" i="4"/>
  <c r="P46" i="4"/>
  <c r="N46" i="4" s="1"/>
  <c r="J45" i="4"/>
  <c r="E45" i="4"/>
  <c r="P44" i="4"/>
  <c r="N44" i="4" s="1"/>
  <c r="J43" i="4"/>
  <c r="H43" i="4" s="1"/>
  <c r="E43" i="4"/>
  <c r="P42" i="4"/>
  <c r="N42" i="4" s="1"/>
  <c r="J41" i="4"/>
  <c r="E41" i="4"/>
  <c r="J39" i="4"/>
  <c r="E39" i="4"/>
  <c r="P38" i="4"/>
  <c r="N38" i="4" s="1"/>
  <c r="J37" i="4"/>
  <c r="E37" i="4"/>
  <c r="P36" i="4"/>
  <c r="N36" i="4" s="1"/>
  <c r="J35" i="4"/>
  <c r="E35" i="4"/>
  <c r="J33" i="4"/>
  <c r="E33" i="4"/>
  <c r="P32" i="4"/>
  <c r="N32" i="4" s="1"/>
  <c r="J31" i="4"/>
  <c r="E31" i="4"/>
  <c r="P30" i="4"/>
  <c r="N30" i="4" s="1"/>
  <c r="E30" i="4"/>
  <c r="J48" i="4"/>
  <c r="H48" i="4" s="1"/>
  <c r="J46" i="4"/>
  <c r="H46" i="4" s="1"/>
  <c r="J44" i="4"/>
  <c r="H44" i="4" s="1"/>
  <c r="J42" i="4"/>
  <c r="H42" i="4" s="1"/>
  <c r="J40" i="4"/>
  <c r="J38" i="4"/>
  <c r="H38" i="4" s="1"/>
  <c r="J36" i="4"/>
  <c r="H36" i="4" s="1"/>
  <c r="J34" i="4"/>
  <c r="J32" i="4"/>
  <c r="H32" i="4" s="1"/>
  <c r="F30" i="4"/>
  <c r="J30" i="4"/>
  <c r="H30" i="4" s="1"/>
  <c r="P29" i="4"/>
  <c r="N29" i="4" s="1"/>
  <c r="J28" i="4"/>
  <c r="E28" i="4"/>
  <c r="P27" i="4"/>
  <c r="N27" i="4" s="1"/>
  <c r="J26" i="4"/>
  <c r="H26" i="4" s="1"/>
  <c r="E26" i="4"/>
  <c r="P25" i="4"/>
  <c r="N25" i="4" s="1"/>
  <c r="J24" i="4"/>
  <c r="H24" i="4" s="1"/>
  <c r="E24" i="4"/>
  <c r="P23" i="4"/>
  <c r="N23" i="4" s="1"/>
  <c r="J22" i="4"/>
  <c r="E22" i="4"/>
  <c r="P21" i="4"/>
  <c r="N21" i="4" s="1"/>
  <c r="J20" i="4"/>
  <c r="E20" i="4"/>
  <c r="J18" i="4"/>
  <c r="H18" i="4" s="1"/>
  <c r="J16" i="4"/>
  <c r="H16" i="4" s="1"/>
  <c r="J14" i="4"/>
  <c r="H14" i="4" s="1"/>
  <c r="E14" i="4"/>
  <c r="F13" i="4"/>
  <c r="J12" i="4"/>
  <c r="J29" i="4"/>
  <c r="H29" i="4" s="1"/>
  <c r="J27" i="4"/>
  <c r="J25" i="4"/>
  <c r="H25" i="4" s="1"/>
  <c r="J23" i="4"/>
  <c r="J21" i="4"/>
  <c r="H21" i="4" s="1"/>
  <c r="J19" i="4"/>
  <c r="H19" i="4" s="1"/>
  <c r="J17" i="4"/>
  <c r="J15" i="4"/>
  <c r="E11" i="24"/>
  <c r="E11" i="4"/>
  <c r="D35" i="4" l="1"/>
  <c r="D41" i="24"/>
  <c r="D53" i="4"/>
  <c r="D64" i="4"/>
  <c r="D46" i="24"/>
  <c r="D17" i="24"/>
  <c r="D31" i="4"/>
  <c r="D33" i="24"/>
  <c r="D53" i="24"/>
  <c r="D61" i="24"/>
  <c r="D30" i="24"/>
  <c r="D44" i="24"/>
  <c r="E23" i="31"/>
  <c r="D20" i="4"/>
  <c r="D28" i="4"/>
  <c r="D37" i="4"/>
  <c r="D49" i="4"/>
  <c r="D21" i="24"/>
  <c r="D25" i="24"/>
  <c r="D31" i="24"/>
  <c r="D39" i="24"/>
  <c r="D34" i="4"/>
  <c r="D33" i="4"/>
  <c r="D45" i="4"/>
  <c r="D52" i="4"/>
  <c r="D65" i="4"/>
  <c r="D19" i="24"/>
  <c r="D23" i="24"/>
  <c r="D27" i="24"/>
  <c r="D32" i="24"/>
  <c r="D36" i="24"/>
  <c r="D40" i="24"/>
  <c r="D51" i="24"/>
  <c r="D59" i="24"/>
  <c r="D67" i="24"/>
  <c r="D54" i="24"/>
  <c r="D58" i="24"/>
  <c r="D62" i="24"/>
  <c r="D66" i="24"/>
  <c r="D23" i="4"/>
  <c r="D27" i="4"/>
  <c r="D50" i="24"/>
  <c r="D11" i="24"/>
  <c r="D15" i="4"/>
  <c r="D40" i="4"/>
  <c r="D12" i="24"/>
  <c r="D11" i="4"/>
  <c r="D17" i="4"/>
  <c r="D12" i="4"/>
  <c r="D22" i="4"/>
  <c r="D39" i="4"/>
  <c r="D41" i="4"/>
  <c r="D50" i="4"/>
  <c r="D51" i="4"/>
  <c r="D55" i="4"/>
  <c r="D57" i="4"/>
  <c r="D59" i="4"/>
  <c r="D62" i="4"/>
  <c r="D63" i="4"/>
  <c r="D66" i="4"/>
  <c r="D37" i="24"/>
  <c r="D65" i="24"/>
  <c r="N17" i="24"/>
  <c r="N27" i="24"/>
  <c r="H54" i="24"/>
  <c r="H58" i="24"/>
  <c r="H62" i="24"/>
  <c r="H66" i="24"/>
  <c r="H15" i="4"/>
  <c r="H17" i="4"/>
  <c r="H23" i="4"/>
  <c r="H27" i="4"/>
  <c r="H28" i="4"/>
  <c r="H33" i="4"/>
  <c r="H37" i="4"/>
  <c r="H41" i="4"/>
  <c r="H45" i="4"/>
  <c r="H49" i="4"/>
  <c r="N51" i="4"/>
  <c r="N55" i="4"/>
  <c r="N59" i="4"/>
  <c r="N21" i="24"/>
  <c r="H33" i="24"/>
  <c r="H37" i="24"/>
  <c r="H41" i="24"/>
  <c r="H53" i="24"/>
  <c r="H61" i="24"/>
  <c r="H65" i="24"/>
  <c r="H12" i="4"/>
  <c r="H20" i="4"/>
  <c r="H31" i="4"/>
  <c r="N61" i="4"/>
  <c r="N65" i="4"/>
  <c r="H62" i="4"/>
  <c r="H64" i="4"/>
  <c r="E19" i="31" s="1"/>
  <c r="H66" i="4"/>
  <c r="D19" i="4"/>
  <c r="D14" i="4"/>
  <c r="D18" i="4"/>
  <c r="D24" i="4"/>
  <c r="H12" i="24"/>
  <c r="N25" i="24"/>
  <c r="H32" i="24"/>
  <c r="H36" i="24"/>
  <c r="H40" i="24"/>
  <c r="H35" i="4"/>
  <c r="H39" i="4"/>
  <c r="N53" i="4"/>
  <c r="N57" i="4"/>
  <c r="N19" i="24"/>
  <c r="N23" i="24"/>
  <c r="H30" i="24"/>
  <c r="H31" i="24"/>
  <c r="H39" i="24"/>
  <c r="H44" i="24"/>
  <c r="H46" i="24"/>
  <c r="H50" i="24"/>
  <c r="H51" i="24"/>
  <c r="H59" i="24"/>
  <c r="H67" i="24"/>
  <c r="H22" i="4"/>
  <c r="H34" i="4"/>
  <c r="H40" i="4"/>
  <c r="H50" i="4"/>
  <c r="H52" i="4"/>
  <c r="N63" i="4"/>
  <c r="N67" i="4"/>
  <c r="D49" i="24"/>
  <c r="D57" i="24"/>
  <c r="D32" i="4"/>
  <c r="D38" i="4"/>
  <c r="D44" i="4"/>
  <c r="D48" i="4"/>
  <c r="D16" i="4"/>
  <c r="D26" i="4"/>
  <c r="D43" i="4"/>
  <c r="D47" i="4"/>
  <c r="D13" i="24"/>
  <c r="D15" i="24"/>
  <c r="D35" i="24"/>
  <c r="D43" i="24"/>
  <c r="D48" i="24"/>
  <c r="D52" i="24"/>
  <c r="D56" i="24"/>
  <c r="D60" i="24"/>
  <c r="D64" i="24"/>
  <c r="D47" i="24"/>
  <c r="D55" i="24"/>
  <c r="D63" i="24"/>
  <c r="D13" i="4"/>
  <c r="D30" i="4"/>
  <c r="D36" i="4"/>
  <c r="D42" i="4"/>
  <c r="D46" i="4"/>
  <c r="D45" i="24"/>
  <c r="D34" i="24"/>
  <c r="D38" i="24"/>
  <c r="D42" i="24"/>
  <c r="D14" i="24"/>
  <c r="D16" i="24"/>
  <c r="D18" i="24"/>
  <c r="D20" i="24"/>
  <c r="D22" i="24"/>
  <c r="D24" i="24"/>
  <c r="D26" i="24"/>
  <c r="D28" i="24"/>
  <c r="D29" i="24"/>
  <c r="D21" i="4"/>
  <c r="D25" i="4"/>
  <c r="D29" i="4"/>
  <c r="D54" i="4"/>
  <c r="D56" i="4"/>
  <c r="D58" i="4"/>
  <c r="D60" i="4"/>
  <c r="E20" i="31" l="1"/>
  <c r="E22" i="31"/>
  <c r="E12" i="23"/>
  <c r="E13" i="23"/>
  <c r="E14" i="23"/>
  <c r="E15" i="23"/>
  <c r="E16" i="23"/>
  <c r="E17" i="23"/>
  <c r="E18" i="23"/>
  <c r="E19" i="23"/>
  <c r="E20" i="23"/>
  <c r="E21" i="23"/>
  <c r="E22" i="23"/>
  <c r="E24" i="23"/>
  <c r="E25" i="23"/>
  <c r="E26" i="23"/>
  <c r="E27" i="23"/>
  <c r="E28" i="23"/>
  <c r="E30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8" i="23"/>
  <c r="E49" i="23"/>
  <c r="E50" i="23"/>
  <c r="E51" i="23"/>
  <c r="E52" i="23"/>
  <c r="E53" i="23"/>
  <c r="E54" i="23"/>
  <c r="E56" i="23"/>
  <c r="E57" i="23"/>
  <c r="E58" i="23"/>
  <c r="E59" i="23"/>
  <c r="E60" i="23"/>
  <c r="E61" i="23"/>
  <c r="E62" i="23"/>
  <c r="E63" i="23"/>
  <c r="E64" i="23"/>
  <c r="E65" i="23"/>
  <c r="E66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5" i="5"/>
  <c r="E67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5" i="5"/>
  <c r="D56" i="5"/>
  <c r="D57" i="5"/>
  <c r="D59" i="5"/>
  <c r="D60" i="5"/>
  <c r="D61" i="5"/>
  <c r="D62" i="5"/>
  <c r="D63" i="5"/>
  <c r="D64" i="5"/>
  <c r="D65" i="5"/>
  <c r="D66" i="5"/>
  <c r="D67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6" i="5"/>
  <c r="C37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E31" i="23" l="1"/>
  <c r="E55" i="23"/>
  <c r="E23" i="23"/>
  <c r="C38" i="5"/>
  <c r="E47" i="23"/>
  <c r="D58" i="5"/>
  <c r="E66" i="5"/>
  <c r="E64" i="5"/>
  <c r="E45" i="5"/>
  <c r="E67" i="23"/>
  <c r="D54" i="5"/>
  <c r="D67" i="23"/>
  <c r="D12" i="23"/>
  <c r="E29" i="23"/>
  <c r="C35" i="5"/>
  <c r="D26" i="23"/>
  <c r="E14" i="31"/>
  <c r="E15" i="31"/>
  <c r="E16" i="31"/>
  <c r="E11" i="31"/>
  <c r="E12" i="31"/>
  <c r="E13" i="31"/>
  <c r="E11" i="5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<sst xmlns="http://schemas.openxmlformats.org/spreadsheetml/2006/main" count="2184" uniqueCount="269">
  <si>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</si>
  <si>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</si>
  <si>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</si>
  <si>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</si>
  <si>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</si>
  <si>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</si>
  <si>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</si>
  <si>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</si>
  <si>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</si>
  <si>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</si>
  <si>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</si>
  <si>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</si>
  <si>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</si>
  <si>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</si>
  <si>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</si>
  <si>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</si>
  <si>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</si>
  <si>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</si>
  <si>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</si>
  <si>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</si>
  <si>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</si>
  <si>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</si>
  <si>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</si>
  <si>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</si>
  <si>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</si>
  <si>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</si>
  <si>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</si>
  <si>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</si>
  <si>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</si>
  <si>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</si>
  <si>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</si>
  <si>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</si>
  <si>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</si>
  <si>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</si>
  <si>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</si>
  <si>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</si>
  <si>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</si>
  <si>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</si>
  <si>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</si>
  <si>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</si>
  <si>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</si>
  <si>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</si>
  <si>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</si>
  <si>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</si>
  <si>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</si>
  <si>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</si>
  <si>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</si>
  <si>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</si>
  <si>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</si>
  <si>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</si>
  <si>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</si>
  <si>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</si>
  <si>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</si>
  <si>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</si>
  <si>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</si>
  <si>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</si>
  <si>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</si>
  <si>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</si>
  <si>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</si>
  <si>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</si>
  <si>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</si>
  <si>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</si>
  <si>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</si>
  <si>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</si>
  <si>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</si>
  <si>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</si>
  <si>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</si>
  <si>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</si>
  <si>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</si>
  <si>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</si>
  <si>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</si>
  <si>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</si>
  <si>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</si>
  <si>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</si>
  <si>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</si>
  <si>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</si>
  <si>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</si>
  <si>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</si>
  <si>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</si>
  <si>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</si>
  <si>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</si>
  <si>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</si>
  <si>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</si>
  <si>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</si>
  <si>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</si>
  <si>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</si>
  <si>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</si>
  <si>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</si>
  <si>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</si>
  <si>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</si>
  <si>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</si>
  <si>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</si>
  <si>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</si>
  <si>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</si>
  <si>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</si>
  <si>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</si>
  <si>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</si>
  <si>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</si>
  <si>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</si>
  <si>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</si>
  <si>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</si>
  <si>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</si>
  <si>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</si>
  <si>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</si>
  <si>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</si>
  <si>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</si>
  <si>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</si>
  <si>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</si>
  <si>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</si>
  <si>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</si>
  <si>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</si>
  <si>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</si>
  <si>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</si>
  <si>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</si>
  <si>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</si>
  <si>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</si>
  <si>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</si>
  <si>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</si>
  <si>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</si>
  <si>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</si>
  <si>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</si>
  <si>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</si>
  <si>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</si>
  <si>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</si>
  <si>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</si>
  <si>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</si>
  <si>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</si>
  <si>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</si>
  <si>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</si>
  <si>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</si>
  <si>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Закарпатська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</si>
  <si>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</si>
  <si>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</si>
  <si>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</si>
  <si>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</si>
  <si>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</si>
  <si>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</si>
  <si>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</si>
  <si>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</si>
  <si>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</si>
  <si>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</si>
  <si>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</si>
  <si>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</si>
  <si>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</si>
  <si>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</si>
  <si>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</si>
  <si>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</si>
  <si>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</si>
  <si>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</si>
  <si>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</si>
  <si>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</si>
  <si>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</si>
  <si>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</si>
  <si>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</si>
  <si>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</si>
  <si>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</si>
  <si>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</si>
  <si>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</si>
  <si>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</si>
  <si>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</si>
  <si>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</si>
  <si>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</si>
  <si>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</si>
  <si>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</si>
  <si>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</si>
  <si>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</si>
  <si>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</si>
  <si>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</si>
  <si>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</si>
  <si>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</si>
  <si>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</si>
  <si>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</si>
  <si>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</si>
  <si>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</si>
  <si>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</si>
  <si>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</si>
  <si>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</si>
  <si>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</si>
  <si>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</si>
  <si>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</si>
  <si>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</si>
  <si>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</si>
  <si>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Закарпатської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</si>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</sst>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6" tint="-0.499984740745262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8" fillId="0" borderId="0"/>
  </cellStyleXfs>
  <cellXfs count="271">
    <xf numFmtId="0" fontId="0" fillId="0" borderId="0" xfId="0"/>
    <xf numFmtId="0" fontId="2" fillId="0" borderId="0" xfId="1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7" fillId="0" borderId="0" xfId="0" applyFont="1" applyFill="1"/>
    <xf numFmtId="0" fontId="2" fillId="0" borderId="0" xfId="1" applyFont="1" applyFill="1" applyAlignment="1">
      <alignment horizontal="center" vertical="center" wrapText="1"/>
    </xf>
    <xf numFmtId="1" fontId="2" fillId="0" borderId="0" xfId="1" applyNumberFormat="1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0" fontId="17" fillId="0" borderId="0" xfId="12" applyFont="1" applyAlignment="1" applyProtection="1">
      <alignment horizontal="left"/>
      <protection hidden="1"/>
    </xf>
    <xf numFmtId="0" fontId="19" fillId="0" borderId="0" xfId="12" applyFont="1" applyAlignment="1" applyProtection="1">
      <alignment horizontal="left"/>
      <protection hidden="1"/>
    </xf>
    <xf numFmtId="164" fontId="20" fillId="0" borderId="0" xfId="2" applyNumberFormat="1" applyFont="1" applyFill="1"/>
    <xf numFmtId="1" fontId="20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20" fillId="0" borderId="0" xfId="2" applyNumberFormat="1" applyFont="1" applyFill="1" applyBorder="1" applyAlignment="1">
      <alignment horizontal="left"/>
    </xf>
    <xf numFmtId="164" fontId="20" fillId="0" borderId="0" xfId="2" applyNumberFormat="1" applyFont="1" applyFill="1" applyAlignment="1">
      <alignment vertical="center"/>
    </xf>
    <xf numFmtId="164" fontId="20" fillId="0" borderId="0" xfId="2" applyNumberFormat="1" applyFont="1" applyFill="1" applyAlignment="1">
      <alignment vertical="center" wrapText="1"/>
    </xf>
    <xf numFmtId="0" fontId="20" fillId="0" borderId="2" xfId="2" applyFont="1" applyFill="1" applyBorder="1" applyAlignment="1">
      <alignment horizontal="center"/>
    </xf>
    <xf numFmtId="165" fontId="22" fillId="0" borderId="0" xfId="0" applyNumberFormat="1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6" fontId="24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25" fillId="0" borderId="0" xfId="12" applyFont="1" applyAlignment="1" applyProtection="1">
      <alignment horizontal="left"/>
      <protection hidden="1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6" fillId="0" borderId="0" xfId="7" applyNumberFormat="1" applyFont="1" applyFill="1"/>
    <xf numFmtId="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/>
    </xf>
    <xf numFmtId="0" fontId="28" fillId="0" borderId="0" xfId="12" applyFont="1" applyFill="1"/>
    <xf numFmtId="0" fontId="30" fillId="0" borderId="0" xfId="0" applyFont="1" applyFill="1"/>
    <xf numFmtId="0" fontId="31" fillId="0" borderId="0" xfId="12" quotePrefix="1" applyFont="1" applyFill="1"/>
    <xf numFmtId="0" fontId="31" fillId="0" borderId="0" xfId="12" quotePrefix="1" applyFont="1" applyFill="1" applyAlignment="1"/>
    <xf numFmtId="0" fontId="11" fillId="0" borderId="0" xfId="0" applyFont="1" applyFill="1" applyAlignment="1">
      <alignment horizontal="left" indent="1"/>
    </xf>
    <xf numFmtId="0" fontId="32" fillId="0" borderId="0" xfId="12" quotePrefix="1" applyFont="1" applyFill="1"/>
    <xf numFmtId="166" fontId="33" fillId="2" borderId="2" xfId="1" applyNumberFormat="1" applyFont="1" applyFill="1" applyBorder="1" applyAlignment="1" applyProtection="1">
      <alignment horizontal="center" vertical="center"/>
      <protection locked="0" hidden="1"/>
    </xf>
    <xf numFmtId="0" fontId="33" fillId="2" borderId="2" xfId="0" applyFont="1" applyFill="1" applyBorder="1" applyAlignment="1" applyProtection="1">
      <alignment horizontal="right" vertical="center"/>
      <protection locked="0" hidden="1"/>
    </xf>
    <xf numFmtId="0" fontId="17" fillId="0" borderId="0" xfId="12" applyFont="1" applyAlignment="1" applyProtection="1">
      <alignment horizontal="right"/>
      <protection hidden="1"/>
    </xf>
    <xf numFmtId="0" fontId="27" fillId="3" borderId="0" xfId="0" applyFont="1" applyFill="1"/>
    <xf numFmtId="0" fontId="34" fillId="3" borderId="0" xfId="0" applyFont="1" applyFill="1"/>
    <xf numFmtId="0" fontId="35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36" fillId="0" borderId="0" xfId="1" applyNumberFormat="1" applyFont="1" applyFill="1" applyAlignment="1">
      <alignment horizontal="left"/>
    </xf>
    <xf numFmtId="166" fontId="37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8" fillId="0" borderId="0" xfId="1" applyNumberFormat="1" applyFont="1" applyFill="1" applyAlignment="1" applyProtection="1">
      <alignment horizontal="center"/>
      <protection hidden="1"/>
    </xf>
    <xf numFmtId="166" fontId="36" fillId="0" borderId="0" xfId="1" applyNumberFormat="1" applyFont="1" applyFill="1" applyAlignment="1" applyProtection="1">
      <alignment horizontal="left"/>
      <protection hidden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right"/>
    </xf>
    <xf numFmtId="165" fontId="39" fillId="3" borderId="0" xfId="0" applyNumberFormat="1" applyFont="1" applyFill="1" applyAlignment="1">
      <alignment horizontal="right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169" fontId="40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8" fillId="0" borderId="0" xfId="2" applyNumberFormat="1" applyFont="1" applyFill="1" applyBorder="1" applyAlignment="1" applyProtection="1">
      <alignment vertical="top"/>
      <protection hidden="1"/>
    </xf>
    <xf numFmtId="169" fontId="38" fillId="0" borderId="0" xfId="2" applyNumberFormat="1" applyFont="1" applyFill="1" applyBorder="1" applyAlignment="1" applyProtection="1">
      <alignment vertical="top"/>
      <protection hidden="1"/>
    </xf>
    <xf numFmtId="164" fontId="35" fillId="0" borderId="0" xfId="2" applyNumberFormat="1" applyFont="1" applyAlignment="1" applyProtection="1">
      <protection hidden="1"/>
    </xf>
    <xf numFmtId="164" fontId="35" fillId="0" borderId="0" xfId="2" applyNumberFormat="1" applyFont="1"/>
    <xf numFmtId="164" fontId="34" fillId="3" borderId="0" xfId="2" applyNumberFormat="1" applyFont="1" applyFill="1"/>
    <xf numFmtId="164" fontId="17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40" fillId="0" borderId="0" xfId="1" applyNumberFormat="1" applyFont="1" applyBorder="1" applyAlignment="1" applyProtection="1">
      <alignment horizontal="right"/>
      <protection hidden="1"/>
    </xf>
    <xf numFmtId="169" fontId="40" fillId="0" borderId="0" xfId="1" applyNumberFormat="1" applyFont="1" applyBorder="1" applyAlignment="1" applyProtection="1">
      <alignment horizontal="right" indent="3"/>
      <protection hidden="1"/>
    </xf>
    <xf numFmtId="169" fontId="40" fillId="0" borderId="0" xfId="1" applyNumberFormat="1" applyFont="1" applyBorder="1" applyAlignment="1" applyProtection="1">
      <alignment horizontal="right"/>
      <protection hidden="1"/>
    </xf>
    <xf numFmtId="0" fontId="11" fillId="0" borderId="0" xfId="0" quotePrefix="1" applyFont="1"/>
    <xf numFmtId="164" fontId="35" fillId="0" borderId="0" xfId="2" applyNumberFormat="1" applyFont="1" applyFill="1" applyAlignment="1" applyProtection="1">
      <alignment horizontal="left" indent="6"/>
      <protection hidden="1"/>
    </xf>
    <xf numFmtId="164" fontId="35" fillId="0" borderId="0" xfId="2" applyNumberFormat="1" applyFont="1" applyFill="1" applyBorder="1" applyAlignment="1" applyProtection="1">
      <alignment horizontal="left" indent="6"/>
      <protection hidden="1"/>
    </xf>
    <xf numFmtId="164" fontId="35" fillId="0" borderId="13" xfId="2" applyNumberFormat="1" applyFont="1" applyFill="1" applyBorder="1" applyAlignment="1" applyProtection="1">
      <alignment horizontal="left" indent="6"/>
      <protection hidden="1"/>
    </xf>
    <xf numFmtId="164" fontId="40" fillId="0" borderId="13" xfId="1" applyNumberFormat="1" applyFont="1" applyBorder="1" applyAlignment="1" applyProtection="1">
      <alignment horizontal="right"/>
      <protection hidden="1"/>
    </xf>
    <xf numFmtId="169" fontId="40" fillId="0" borderId="13" xfId="1" applyNumberFormat="1" applyFont="1" applyBorder="1" applyAlignment="1" applyProtection="1">
      <alignment horizontal="right" indent="3"/>
      <protection hidden="1"/>
    </xf>
    <xf numFmtId="169" fontId="40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8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8" fillId="0" borderId="0" xfId="2" applyNumberFormat="1" applyFont="1" applyFill="1" applyBorder="1" applyAlignment="1" applyProtection="1">
      <alignment horizontal="right" vertical="top"/>
      <protection hidden="1"/>
    </xf>
    <xf numFmtId="169" fontId="38" fillId="0" borderId="0" xfId="2" applyNumberFormat="1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horizontal="right"/>
      <protection hidden="1"/>
    </xf>
    <xf numFmtId="164" fontId="35" fillId="0" borderId="0" xfId="2" applyNumberFormat="1" applyFont="1" applyFill="1" applyAlignment="1" applyProtection="1">
      <alignment horizontal="left" indent="13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39" fillId="3" borderId="0" xfId="0" applyFont="1" applyFill="1"/>
    <xf numFmtId="164" fontId="39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5" fillId="0" borderId="0" xfId="2" applyNumberFormat="1" applyFont="1" applyFill="1" applyAlignment="1" applyProtection="1">
      <alignment horizontal="left" indent="8"/>
      <protection hidden="1"/>
    </xf>
    <xf numFmtId="0" fontId="11" fillId="0" borderId="13" xfId="0" applyFont="1" applyBorder="1" applyProtection="1">
      <protection hidden="1"/>
    </xf>
    <xf numFmtId="164" fontId="41" fillId="0" borderId="0" xfId="12" applyNumberFormat="1" applyFont="1" applyFill="1" applyBorder="1" applyAlignment="1" applyProtection="1">
      <alignment horizontal="left" wrapText="1"/>
      <protection hidden="1"/>
    </xf>
    <xf numFmtId="164" fontId="38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5" fillId="0" borderId="0" xfId="2" applyNumberFormat="1" applyFont="1" applyFill="1" applyBorder="1" applyAlignment="1" applyProtection="1">
      <alignment horizontal="left" indent="1"/>
      <protection hidden="1"/>
    </xf>
    <xf numFmtId="0" fontId="11" fillId="0" borderId="0" xfId="0" applyFont="1" applyFill="1" applyBorder="1" applyAlignment="1" applyProtection="1">
      <protection hidden="1"/>
    </xf>
    <xf numFmtId="0" fontId="35" fillId="0" borderId="0" xfId="0" applyFont="1"/>
    <xf numFmtId="0" fontId="42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20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6" fillId="0" borderId="0" xfId="7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10" fillId="0" borderId="0" xfId="0" applyNumberFormat="1" applyFont="1"/>
    <xf numFmtId="3" fontId="0" fillId="0" borderId="0" xfId="0" applyNumberFormat="1" applyFont="1"/>
    <xf numFmtId="169" fontId="40" fillId="0" borderId="0" xfId="1" applyNumberFormat="1" applyFont="1" applyBorder="1" applyAlignment="1" applyProtection="1">
      <protection hidden="1"/>
    </xf>
    <xf numFmtId="170" fontId="10" fillId="0" borderId="0" xfId="0" applyNumberFormat="1" applyFont="1" applyFill="1"/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Alignment="1">
      <alignment horizontal="left"/>
    </xf>
    <xf numFmtId="0" fontId="42" fillId="0" borderId="0" xfId="12" applyFont="1" applyFill="1" applyAlignment="1">
      <alignment vertical="top" wrapText="1"/>
    </xf>
    <xf numFmtId="0" fontId="18" fillId="0" borderId="9" xfId="4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40" fillId="0" borderId="13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40" fillId="0" borderId="0" xfId="1" applyNumberFormat="1" applyFont="1" applyBorder="1" applyAlignment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/>
    <xf numFmtId="0" fontId="32" fillId="0" borderId="0" xfId="12" applyFont="1" applyFill="1" applyAlignment="1"/>
    <xf numFmtId="0" fontId="18" fillId="0" borderId="2" xfId="3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4" fillId="0" borderId="0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wrapText="1"/>
    </xf>
    <xf numFmtId="0" fontId="45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0" fillId="0" borderId="0" xfId="0" applyFont="1" applyBorder="1" applyAlignment="1">
      <alignment wrapText="1"/>
    </xf>
    <xf numFmtId="0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31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10" fillId="0" borderId="5" xfId="0" applyNumberFormat="1" applyFont="1" applyFill="1" applyBorder="1" applyAlignment="1" applyProtection="1">
      <alignment horizontal="center" vertical="center"/>
      <protection hidden="1"/>
    </xf>
    <xf numFmtId="165" fontId="10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24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center"/>
    </xf>
    <xf numFmtId="0" fontId="42" fillId="0" borderId="0" xfId="12" applyFont="1" applyFill="1" applyAlignment="1">
      <alignment vertical="top" wrapText="1"/>
    </xf>
    <xf numFmtId="0" fontId="42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42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42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42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7" xfId="17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9" t="s">
        <v>158</v>
      </c>
    </row>
    <row r="2" spans="1:2" ht="19.5" customHeight="1">
      <c r="A2" s="4" t="s">
        <v>159</v>
      </c>
    </row>
    <row r="3" spans="1:2" ht="19.5" customHeight="1">
      <c r="A3" s="60" t="s">
        <v>90</v>
      </c>
      <c r="B3" s="61" t="s">
        <v>70</v>
      </c>
    </row>
    <row r="4" spans="1:2" ht="19.5" customHeight="1">
      <c r="A4" s="60" t="s">
        <v>91</v>
      </c>
      <c r="B4" s="61" t="s">
        <v>80</v>
      </c>
    </row>
    <row r="5" spans="1:2" ht="19.5" customHeight="1">
      <c r="A5" s="60" t="s">
        <v>92</v>
      </c>
      <c r="B5" s="61" t="s">
        <v>79</v>
      </c>
    </row>
    <row r="6" spans="1:2" ht="19.5" customHeight="1">
      <c r="A6" s="60" t="s">
        <v>93</v>
      </c>
      <c r="B6" s="61" t="s">
        <v>71</v>
      </c>
    </row>
    <row r="7" spans="1:2" ht="19.5" customHeight="1">
      <c r="A7" s="60" t="s">
        <v>94</v>
      </c>
      <c r="B7" s="61" t="s">
        <v>72</v>
      </c>
    </row>
    <row r="8" spans="1:2" ht="19.5" customHeight="1">
      <c r="A8" s="60" t="s">
        <v>95</v>
      </c>
      <c r="B8" s="61" t="s">
        <v>74</v>
      </c>
    </row>
    <row r="9" spans="1:2" ht="19.5" customHeight="1">
      <c r="A9" s="4" t="s">
        <v>160</v>
      </c>
      <c r="B9" s="61"/>
    </row>
    <row r="10" spans="1:2" ht="19.5" customHeight="1">
      <c r="A10" s="60" t="s">
        <v>96</v>
      </c>
      <c r="B10" s="61" t="s">
        <v>75</v>
      </c>
    </row>
    <row r="11" spans="1:2" ht="19.5" customHeight="1">
      <c r="A11" s="60" t="s">
        <v>97</v>
      </c>
      <c r="B11" s="61" t="s">
        <v>83</v>
      </c>
    </row>
    <row r="12" spans="1:2" ht="19.5" customHeight="1">
      <c r="A12" s="60" t="s">
        <v>98</v>
      </c>
      <c r="B12" s="62" t="s">
        <v>84</v>
      </c>
    </row>
    <row r="13" spans="1:2" ht="19.5" customHeight="1">
      <c r="A13" s="60" t="s">
        <v>99</v>
      </c>
      <c r="B13" s="61" t="s">
        <v>76</v>
      </c>
    </row>
    <row r="14" spans="1:2" ht="19.5" customHeight="1">
      <c r="A14" s="4" t="s">
        <v>161</v>
      </c>
      <c r="B14" s="61"/>
    </row>
    <row r="15" spans="1:2" ht="19.5" customHeight="1">
      <c r="A15" s="63" t="s">
        <v>85</v>
      </c>
      <c r="B15" s="61"/>
    </row>
    <row r="16" spans="1:2" ht="19.5" customHeight="1">
      <c r="A16" s="60" t="s">
        <v>100</v>
      </c>
      <c r="B16" s="61" t="s">
        <v>87</v>
      </c>
    </row>
    <row r="17" spans="1:6" ht="19.5" customHeight="1">
      <c r="A17" s="60" t="s">
        <v>101</v>
      </c>
      <c r="B17" s="61" t="s">
        <v>84</v>
      </c>
    </row>
    <row r="18" spans="1:6" ht="19.5" customHeight="1">
      <c r="A18" s="60" t="s">
        <v>102</v>
      </c>
      <c r="B18" s="61" t="s">
        <v>88</v>
      </c>
    </row>
    <row r="19" spans="1:6" ht="19.5" customHeight="1">
      <c r="A19" s="60" t="s">
        <v>103</v>
      </c>
      <c r="B19" s="61" t="s">
        <v>89</v>
      </c>
    </row>
    <row r="20" spans="1:6" ht="19.5" customHeight="1">
      <c r="A20" s="63" t="s">
        <v>86</v>
      </c>
      <c r="B20" s="61"/>
    </row>
    <row r="21" spans="1:6" ht="19.5" customHeight="1">
      <c r="A21" s="60" t="s">
        <v>104</v>
      </c>
      <c r="B21" s="61" t="s">
        <v>87</v>
      </c>
    </row>
    <row r="22" spans="1:6" ht="19.5" customHeight="1">
      <c r="A22" s="60" t="s">
        <v>105</v>
      </c>
      <c r="B22" s="61" t="s">
        <v>84</v>
      </c>
    </row>
    <row r="23" spans="1:6" ht="19.5" customHeight="1">
      <c r="A23" s="64" t="s">
        <v>127</v>
      </c>
      <c r="E23" s="61"/>
    </row>
    <row r="24" spans="1:6">
      <c r="A24" s="158" t="s">
        <v>190</v>
      </c>
    </row>
    <row r="26" spans="1:6">
      <c r="F26" s="6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7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9" hidden="1" customWidth="1"/>
    <col min="13" max="13" width="9.109375" style="68" hidden="1" customWidth="1"/>
    <col min="14" max="16384" width="9.109375" style="3"/>
  </cols>
  <sheetData>
    <row r="1" spans="1:16380" ht="18">
      <c r="A1" s="65" t="s">
        <v>165</v>
      </c>
      <c r="B1" s="66">
        <v>2025</v>
      </c>
      <c r="G1" s="67" t="s">
        <v>157</v>
      </c>
      <c r="J1" s="68" t="s">
        <v>163</v>
      </c>
      <c r="K1" s="68">
        <v>1</v>
      </c>
      <c r="M1" s="68">
        <v>2011</v>
      </c>
    </row>
    <row r="2" spans="1:16380">
      <c r="A2" s="70"/>
      <c r="B2" s="71"/>
      <c r="C2" s="71"/>
      <c r="D2" s="71"/>
      <c r="E2" s="71"/>
      <c r="F2" s="71"/>
      <c r="G2" s="71"/>
      <c r="J2" s="68" t="s">
        <v>164</v>
      </c>
      <c r="K2" s="68">
        <v>2</v>
      </c>
      <c r="M2" s="68">
        <v>2012</v>
      </c>
    </row>
    <row r="3" spans="1:16380">
      <c r="A3" s="180" t="s">
        <v>122</v>
      </c>
      <c r="B3" s="180"/>
      <c r="C3" s="180"/>
      <c r="D3" s="180"/>
      <c r="E3" s="180"/>
      <c r="F3" s="180"/>
      <c r="G3" s="180"/>
      <c r="J3" s="68" t="s">
        <v>165</v>
      </c>
      <c r="K3" s="68">
        <v>3</v>
      </c>
      <c r="M3" s="68">
        <v>2013</v>
      </c>
    </row>
    <row r="4" spans="1:16380">
      <c r="A4" s="181" t="s">
        <v>119</v>
      </c>
      <c r="B4" s="181"/>
      <c r="C4" s="181"/>
      <c r="D4" s="181"/>
      <c r="E4" s="181"/>
      <c r="F4" s="181"/>
      <c r="G4" s="181"/>
      <c r="H4" s="72"/>
      <c r="I4" s="72"/>
      <c r="J4" s="68" t="s">
        <v>166</v>
      </c>
      <c r="K4" s="68">
        <v>4</v>
      </c>
      <c r="L4" s="73"/>
      <c r="M4" s="68">
        <v>2014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2"/>
      <c r="XEY4" s="72"/>
      <c r="XEZ4" s="72"/>
    </row>
    <row r="5" spans="1:16380">
      <c r="A5" s="180" t="s">
        <v>182</v>
      </c>
      <c r="B5" s="180"/>
      <c r="C5" s="180"/>
      <c r="D5" s="180"/>
      <c r="E5" s="180"/>
      <c r="F5" s="180"/>
      <c r="G5" s="180"/>
      <c r="H5" s="72"/>
      <c r="I5" s="72"/>
      <c r="J5" s="68" t="s">
        <v>167</v>
      </c>
      <c r="K5" s="68">
        <v>5</v>
      </c>
      <c r="L5" s="73"/>
      <c r="M5" s="68">
        <v>2015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72"/>
      <c r="OH5" s="72"/>
      <c r="OI5" s="72"/>
      <c r="OJ5" s="72"/>
      <c r="OK5" s="72"/>
      <c r="OL5" s="72"/>
      <c r="OM5" s="72"/>
      <c r="ON5" s="72"/>
      <c r="OO5" s="72"/>
      <c r="OP5" s="72"/>
      <c r="OQ5" s="72"/>
      <c r="OR5" s="72"/>
      <c r="OS5" s="72"/>
      <c r="OT5" s="72"/>
      <c r="OU5" s="72"/>
      <c r="OV5" s="72"/>
      <c r="OW5" s="72"/>
      <c r="OX5" s="72"/>
      <c r="OY5" s="72"/>
      <c r="OZ5" s="72"/>
      <c r="PA5" s="72"/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2"/>
      <c r="RI5" s="72"/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  <c r="AAF5" s="72"/>
      <c r="AAG5" s="72"/>
      <c r="AAH5" s="72"/>
      <c r="AAI5" s="72"/>
      <c r="AAJ5" s="72"/>
      <c r="AAK5" s="72"/>
      <c r="AAL5" s="72"/>
      <c r="AAM5" s="72"/>
      <c r="AAN5" s="72"/>
      <c r="AAO5" s="72"/>
      <c r="AAP5" s="72"/>
      <c r="AAQ5" s="72"/>
      <c r="AAR5" s="72"/>
      <c r="AAS5" s="72"/>
      <c r="AAT5" s="72"/>
      <c r="AAU5" s="72"/>
      <c r="AAV5" s="72"/>
      <c r="AAW5" s="72"/>
      <c r="AAX5" s="72"/>
      <c r="AAY5" s="72"/>
      <c r="AAZ5" s="72"/>
      <c r="ABA5" s="72"/>
      <c r="ABB5" s="72"/>
      <c r="ABC5" s="72"/>
      <c r="ABD5" s="72"/>
      <c r="ABE5" s="72"/>
      <c r="ABF5" s="72"/>
      <c r="ABG5" s="72"/>
      <c r="ABH5" s="72"/>
      <c r="ABI5" s="72"/>
      <c r="ABJ5" s="72"/>
      <c r="ABK5" s="72"/>
      <c r="ABL5" s="72"/>
      <c r="ABM5" s="72"/>
      <c r="ABN5" s="72"/>
      <c r="ABO5" s="72"/>
      <c r="ABP5" s="72"/>
      <c r="ABQ5" s="72"/>
      <c r="ABR5" s="72"/>
      <c r="ABS5" s="72"/>
      <c r="ABT5" s="72"/>
      <c r="ABU5" s="72"/>
      <c r="ABV5" s="72"/>
      <c r="ABW5" s="72"/>
      <c r="ABX5" s="72"/>
      <c r="ABY5" s="72"/>
      <c r="ABZ5" s="72"/>
      <c r="ACA5" s="72"/>
      <c r="ACB5" s="72"/>
      <c r="ACC5" s="72"/>
      <c r="ACD5" s="72"/>
      <c r="ACE5" s="72"/>
      <c r="ACF5" s="72"/>
      <c r="ACG5" s="72"/>
      <c r="ACH5" s="72"/>
      <c r="ACI5" s="72"/>
      <c r="ACJ5" s="72"/>
      <c r="ACK5" s="72"/>
      <c r="ACL5" s="72"/>
      <c r="ACM5" s="72"/>
      <c r="ACN5" s="72"/>
      <c r="ACO5" s="72"/>
      <c r="ACP5" s="72"/>
      <c r="ACQ5" s="72"/>
      <c r="ACR5" s="72"/>
      <c r="ACS5" s="72"/>
      <c r="ACT5" s="72"/>
      <c r="ACU5" s="72"/>
      <c r="ACV5" s="72"/>
      <c r="ACW5" s="72"/>
      <c r="ACX5" s="72"/>
      <c r="ACY5" s="72"/>
      <c r="ACZ5" s="72"/>
      <c r="ADA5" s="72"/>
      <c r="ADB5" s="72"/>
      <c r="ADC5" s="72"/>
      <c r="ADD5" s="72"/>
      <c r="ADE5" s="72"/>
      <c r="ADF5" s="72"/>
      <c r="ADG5" s="72"/>
      <c r="ADH5" s="72"/>
      <c r="ADI5" s="72"/>
      <c r="ADJ5" s="72"/>
      <c r="ADK5" s="72"/>
      <c r="ADL5" s="72"/>
      <c r="ADM5" s="72"/>
      <c r="ADN5" s="72"/>
      <c r="ADO5" s="72"/>
      <c r="ADP5" s="72"/>
      <c r="ADQ5" s="72"/>
      <c r="ADR5" s="72"/>
      <c r="ADS5" s="72"/>
      <c r="ADT5" s="72"/>
      <c r="ADU5" s="72"/>
      <c r="ADV5" s="72"/>
      <c r="ADW5" s="72"/>
      <c r="ADX5" s="72"/>
      <c r="ADY5" s="72"/>
      <c r="ADZ5" s="72"/>
      <c r="AEA5" s="72"/>
      <c r="AEB5" s="72"/>
      <c r="AEC5" s="72"/>
      <c r="AED5" s="72"/>
      <c r="AEE5" s="72"/>
      <c r="AEF5" s="72"/>
      <c r="AEG5" s="72"/>
      <c r="AEH5" s="72"/>
      <c r="AEI5" s="72"/>
      <c r="AEJ5" s="72"/>
      <c r="AEK5" s="72"/>
      <c r="AEL5" s="72"/>
      <c r="AEM5" s="72"/>
      <c r="AEN5" s="72"/>
      <c r="AEO5" s="72"/>
      <c r="AEP5" s="72"/>
      <c r="AEQ5" s="72"/>
      <c r="AER5" s="72"/>
      <c r="AES5" s="72"/>
      <c r="AET5" s="72"/>
      <c r="AEU5" s="72"/>
      <c r="AEV5" s="72"/>
      <c r="AEW5" s="72"/>
      <c r="AEX5" s="72"/>
      <c r="AEY5" s="72"/>
      <c r="AEZ5" s="72"/>
      <c r="AFA5" s="72"/>
      <c r="AFB5" s="72"/>
      <c r="AFC5" s="72"/>
      <c r="AFD5" s="72"/>
      <c r="AFE5" s="72"/>
      <c r="AFF5" s="72"/>
      <c r="AFG5" s="72"/>
      <c r="AFH5" s="72"/>
      <c r="AFI5" s="72"/>
      <c r="AFJ5" s="72"/>
      <c r="AFK5" s="72"/>
      <c r="AFL5" s="72"/>
      <c r="AFM5" s="72"/>
      <c r="AFN5" s="72"/>
      <c r="AFO5" s="72"/>
      <c r="AFP5" s="72"/>
      <c r="AFQ5" s="72"/>
      <c r="AFR5" s="72"/>
      <c r="AFS5" s="72"/>
      <c r="AFT5" s="72"/>
      <c r="AFU5" s="72"/>
      <c r="AFV5" s="72"/>
      <c r="AFW5" s="72"/>
      <c r="AFX5" s="72"/>
      <c r="AFY5" s="72"/>
      <c r="AFZ5" s="72"/>
      <c r="AGA5" s="72"/>
      <c r="AGB5" s="72"/>
      <c r="AGC5" s="72"/>
      <c r="AGD5" s="72"/>
      <c r="AGE5" s="72"/>
      <c r="AGF5" s="72"/>
      <c r="AGG5" s="72"/>
      <c r="AGH5" s="72"/>
      <c r="AGI5" s="72"/>
      <c r="AGJ5" s="72"/>
      <c r="AGK5" s="72"/>
      <c r="AGL5" s="72"/>
      <c r="AGM5" s="72"/>
      <c r="AGN5" s="72"/>
      <c r="AGO5" s="72"/>
      <c r="AGP5" s="72"/>
      <c r="AGQ5" s="72"/>
      <c r="AGR5" s="72"/>
      <c r="AGS5" s="72"/>
      <c r="AGT5" s="72"/>
      <c r="AGU5" s="72"/>
      <c r="AGV5" s="72"/>
      <c r="AGW5" s="72"/>
      <c r="AGX5" s="72"/>
      <c r="AGY5" s="72"/>
      <c r="AGZ5" s="72"/>
      <c r="AHA5" s="72"/>
      <c r="AHB5" s="72"/>
      <c r="AHC5" s="72"/>
      <c r="AHD5" s="72"/>
      <c r="AHE5" s="72"/>
      <c r="AHF5" s="72"/>
      <c r="AHG5" s="72"/>
      <c r="AHH5" s="72"/>
      <c r="AHI5" s="72"/>
      <c r="AHJ5" s="72"/>
      <c r="AHK5" s="72"/>
      <c r="AHL5" s="72"/>
      <c r="AHM5" s="72"/>
      <c r="AHN5" s="72"/>
      <c r="AHO5" s="72"/>
      <c r="AHP5" s="72"/>
      <c r="AHQ5" s="72"/>
      <c r="AHR5" s="72"/>
      <c r="AHS5" s="72"/>
      <c r="AHT5" s="72"/>
      <c r="AHU5" s="72"/>
      <c r="AHV5" s="72"/>
      <c r="AHW5" s="72"/>
      <c r="AHX5" s="72"/>
      <c r="AHY5" s="72"/>
      <c r="AHZ5" s="72"/>
      <c r="AIA5" s="72"/>
      <c r="AIB5" s="72"/>
      <c r="AIC5" s="72"/>
      <c r="AID5" s="72"/>
      <c r="AIE5" s="72"/>
      <c r="AIF5" s="72"/>
      <c r="AIG5" s="72"/>
      <c r="AIH5" s="72"/>
      <c r="AII5" s="72"/>
      <c r="AIJ5" s="72"/>
      <c r="AIK5" s="72"/>
      <c r="AIL5" s="72"/>
      <c r="AIM5" s="72"/>
      <c r="AIN5" s="72"/>
      <c r="AIO5" s="72"/>
      <c r="AIP5" s="72"/>
      <c r="AIQ5" s="72"/>
      <c r="AIR5" s="72"/>
      <c r="AIS5" s="72"/>
      <c r="AIT5" s="72"/>
      <c r="AIU5" s="72"/>
      <c r="AIV5" s="72"/>
      <c r="AIW5" s="72"/>
      <c r="AIX5" s="72"/>
      <c r="AIY5" s="72"/>
      <c r="AIZ5" s="72"/>
      <c r="AJA5" s="72"/>
      <c r="AJB5" s="72"/>
      <c r="AJC5" s="72"/>
      <c r="AJD5" s="72"/>
      <c r="AJE5" s="72"/>
      <c r="AJF5" s="72"/>
      <c r="AJG5" s="72"/>
      <c r="AJH5" s="72"/>
      <c r="AJI5" s="72"/>
      <c r="AJJ5" s="72"/>
      <c r="AJK5" s="72"/>
      <c r="AJL5" s="72"/>
      <c r="AJM5" s="72"/>
      <c r="AJN5" s="72"/>
      <c r="AJO5" s="72"/>
      <c r="AJP5" s="72"/>
      <c r="AJQ5" s="72"/>
      <c r="AJR5" s="72"/>
      <c r="AJS5" s="72"/>
      <c r="AJT5" s="72"/>
      <c r="AJU5" s="72"/>
      <c r="AJV5" s="72"/>
      <c r="AJW5" s="72"/>
      <c r="AJX5" s="72"/>
      <c r="AJY5" s="72"/>
      <c r="AJZ5" s="72"/>
      <c r="AKA5" s="72"/>
      <c r="AKB5" s="72"/>
      <c r="AKC5" s="72"/>
      <c r="AKD5" s="72"/>
      <c r="AKE5" s="72"/>
      <c r="AKF5" s="72"/>
      <c r="AKG5" s="72"/>
      <c r="AKH5" s="72"/>
      <c r="AKI5" s="72"/>
      <c r="AKJ5" s="72"/>
      <c r="AKK5" s="72"/>
      <c r="AKL5" s="72"/>
      <c r="AKM5" s="72"/>
      <c r="AKN5" s="72"/>
      <c r="AKO5" s="72"/>
      <c r="AKP5" s="72"/>
      <c r="AKQ5" s="72"/>
      <c r="AKR5" s="72"/>
      <c r="AKS5" s="72"/>
      <c r="AKT5" s="72"/>
      <c r="AKU5" s="72"/>
      <c r="AKV5" s="72"/>
      <c r="AKW5" s="72"/>
      <c r="AKX5" s="72"/>
      <c r="AKY5" s="72"/>
      <c r="AKZ5" s="72"/>
      <c r="ALA5" s="72"/>
      <c r="ALB5" s="72"/>
      <c r="ALC5" s="72"/>
      <c r="ALD5" s="72"/>
      <c r="ALE5" s="72"/>
      <c r="ALF5" s="72"/>
      <c r="ALG5" s="72"/>
      <c r="ALH5" s="72"/>
      <c r="ALI5" s="72"/>
      <c r="ALJ5" s="72"/>
      <c r="ALK5" s="72"/>
      <c r="ALL5" s="72"/>
      <c r="ALM5" s="72"/>
      <c r="ALN5" s="72"/>
      <c r="ALO5" s="72"/>
      <c r="ALP5" s="72"/>
      <c r="ALQ5" s="72"/>
      <c r="ALR5" s="72"/>
      <c r="ALS5" s="72"/>
      <c r="ALT5" s="72"/>
      <c r="ALU5" s="72"/>
      <c r="ALV5" s="72"/>
      <c r="ALW5" s="72"/>
      <c r="ALX5" s="72"/>
      <c r="ALY5" s="72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  <c r="AMM5" s="72"/>
      <c r="AMN5" s="72"/>
      <c r="AMO5" s="72"/>
      <c r="AMP5" s="72"/>
      <c r="AMQ5" s="72"/>
      <c r="AMR5" s="72"/>
      <c r="AMS5" s="72"/>
      <c r="AMT5" s="72"/>
      <c r="AMU5" s="72"/>
      <c r="AMV5" s="72"/>
      <c r="AMW5" s="72"/>
      <c r="AMX5" s="72"/>
      <c r="AMY5" s="72"/>
      <c r="AMZ5" s="72"/>
      <c r="ANA5" s="72"/>
      <c r="ANB5" s="72"/>
      <c r="ANC5" s="72"/>
      <c r="AND5" s="72"/>
      <c r="ANE5" s="72"/>
      <c r="ANF5" s="72"/>
      <c r="ANG5" s="72"/>
      <c r="ANH5" s="72"/>
      <c r="ANI5" s="72"/>
      <c r="ANJ5" s="72"/>
      <c r="ANK5" s="72"/>
      <c r="ANL5" s="72"/>
      <c r="ANM5" s="72"/>
      <c r="ANN5" s="72"/>
      <c r="ANO5" s="72"/>
      <c r="ANP5" s="72"/>
      <c r="ANQ5" s="72"/>
      <c r="ANR5" s="72"/>
      <c r="ANS5" s="72"/>
      <c r="ANT5" s="72"/>
      <c r="ANU5" s="72"/>
      <c r="ANV5" s="72"/>
      <c r="ANW5" s="72"/>
      <c r="ANX5" s="72"/>
      <c r="ANY5" s="72"/>
      <c r="ANZ5" s="72"/>
      <c r="AOA5" s="72"/>
      <c r="AOB5" s="72"/>
      <c r="AOC5" s="72"/>
      <c r="AOD5" s="72"/>
      <c r="AOE5" s="72"/>
      <c r="AOF5" s="72"/>
      <c r="AOG5" s="72"/>
      <c r="AOH5" s="72"/>
      <c r="AOI5" s="72"/>
      <c r="AOJ5" s="72"/>
      <c r="AOK5" s="72"/>
      <c r="AOL5" s="72"/>
      <c r="AOM5" s="72"/>
      <c r="AON5" s="72"/>
      <c r="AOO5" s="72"/>
      <c r="AOP5" s="72"/>
      <c r="AOQ5" s="72"/>
      <c r="AOR5" s="72"/>
      <c r="AOS5" s="72"/>
      <c r="AOT5" s="72"/>
      <c r="AOU5" s="72"/>
      <c r="AOV5" s="72"/>
      <c r="AOW5" s="72"/>
      <c r="AOX5" s="72"/>
      <c r="AOY5" s="72"/>
      <c r="AOZ5" s="72"/>
      <c r="APA5" s="72"/>
      <c r="APB5" s="72"/>
      <c r="APC5" s="72"/>
      <c r="APD5" s="72"/>
      <c r="APE5" s="72"/>
      <c r="APF5" s="72"/>
      <c r="APG5" s="72"/>
      <c r="APH5" s="72"/>
      <c r="API5" s="72"/>
      <c r="APJ5" s="72"/>
      <c r="APK5" s="72"/>
      <c r="APL5" s="72"/>
      <c r="APM5" s="72"/>
      <c r="APN5" s="72"/>
      <c r="APO5" s="72"/>
      <c r="APP5" s="72"/>
      <c r="APQ5" s="72"/>
      <c r="APR5" s="72"/>
      <c r="APS5" s="72"/>
      <c r="APT5" s="72"/>
      <c r="APU5" s="72"/>
      <c r="APV5" s="72"/>
      <c r="APW5" s="72"/>
      <c r="APX5" s="72"/>
      <c r="APY5" s="72"/>
      <c r="APZ5" s="72"/>
      <c r="AQA5" s="72"/>
      <c r="AQB5" s="72"/>
      <c r="AQC5" s="72"/>
      <c r="AQD5" s="72"/>
      <c r="AQE5" s="72"/>
      <c r="AQF5" s="72"/>
      <c r="AQG5" s="72"/>
      <c r="AQH5" s="72"/>
      <c r="AQI5" s="72"/>
      <c r="AQJ5" s="72"/>
      <c r="AQK5" s="72"/>
      <c r="AQL5" s="72"/>
      <c r="AQM5" s="72"/>
      <c r="AQN5" s="72"/>
      <c r="AQO5" s="72"/>
      <c r="AQP5" s="72"/>
      <c r="AQQ5" s="72"/>
      <c r="AQR5" s="72"/>
      <c r="AQS5" s="72"/>
      <c r="AQT5" s="72"/>
      <c r="AQU5" s="72"/>
      <c r="AQV5" s="72"/>
      <c r="AQW5" s="72"/>
      <c r="AQX5" s="72"/>
      <c r="AQY5" s="72"/>
      <c r="AQZ5" s="72"/>
      <c r="ARA5" s="72"/>
      <c r="ARB5" s="72"/>
      <c r="ARC5" s="72"/>
      <c r="ARD5" s="72"/>
      <c r="ARE5" s="72"/>
      <c r="ARF5" s="72"/>
      <c r="ARG5" s="72"/>
      <c r="ARH5" s="72"/>
      <c r="ARI5" s="72"/>
      <c r="ARJ5" s="72"/>
      <c r="ARK5" s="72"/>
      <c r="ARL5" s="72"/>
      <c r="ARM5" s="72"/>
      <c r="ARN5" s="72"/>
      <c r="ARO5" s="72"/>
      <c r="ARP5" s="72"/>
      <c r="ARQ5" s="72"/>
      <c r="ARR5" s="72"/>
      <c r="ARS5" s="72"/>
      <c r="ART5" s="72"/>
      <c r="ARU5" s="72"/>
      <c r="ARV5" s="72"/>
      <c r="ARW5" s="72"/>
      <c r="ARX5" s="72"/>
      <c r="ARY5" s="72"/>
      <c r="ARZ5" s="72"/>
      <c r="ASA5" s="72"/>
      <c r="ASB5" s="72"/>
      <c r="ASC5" s="72"/>
      <c r="ASD5" s="72"/>
      <c r="ASE5" s="72"/>
      <c r="ASF5" s="72"/>
      <c r="ASG5" s="72"/>
      <c r="ASH5" s="72"/>
      <c r="ASI5" s="72"/>
      <c r="ASJ5" s="72"/>
      <c r="ASK5" s="72"/>
      <c r="ASL5" s="72"/>
      <c r="ASM5" s="72"/>
      <c r="ASN5" s="72"/>
      <c r="ASO5" s="72"/>
      <c r="ASP5" s="72"/>
      <c r="ASQ5" s="72"/>
      <c r="ASR5" s="72"/>
      <c r="ASS5" s="72"/>
      <c r="AST5" s="72"/>
      <c r="ASU5" s="72"/>
      <c r="ASV5" s="72"/>
      <c r="ASW5" s="72"/>
      <c r="ASX5" s="72"/>
      <c r="ASY5" s="72"/>
      <c r="ASZ5" s="72"/>
      <c r="ATA5" s="72"/>
      <c r="ATB5" s="72"/>
      <c r="ATC5" s="72"/>
      <c r="ATD5" s="72"/>
      <c r="ATE5" s="72"/>
      <c r="ATF5" s="72"/>
      <c r="ATG5" s="72"/>
      <c r="ATH5" s="72"/>
      <c r="ATI5" s="72"/>
      <c r="ATJ5" s="72"/>
      <c r="ATK5" s="72"/>
      <c r="ATL5" s="72"/>
      <c r="ATM5" s="72"/>
      <c r="ATN5" s="72"/>
      <c r="ATO5" s="72"/>
      <c r="ATP5" s="72"/>
      <c r="ATQ5" s="72"/>
      <c r="ATR5" s="72"/>
      <c r="ATS5" s="72"/>
      <c r="ATT5" s="72"/>
      <c r="ATU5" s="72"/>
      <c r="ATV5" s="72"/>
      <c r="ATW5" s="72"/>
      <c r="ATX5" s="72"/>
      <c r="ATY5" s="72"/>
      <c r="ATZ5" s="72"/>
      <c r="AUA5" s="72"/>
      <c r="AUB5" s="72"/>
      <c r="AUC5" s="72"/>
      <c r="AUD5" s="72"/>
      <c r="AUE5" s="72"/>
      <c r="AUF5" s="72"/>
      <c r="AUG5" s="72"/>
      <c r="AUH5" s="72"/>
      <c r="AUI5" s="72"/>
      <c r="AUJ5" s="72"/>
      <c r="AUK5" s="72"/>
      <c r="AUL5" s="72"/>
      <c r="AUM5" s="72"/>
      <c r="AUN5" s="72"/>
      <c r="AUO5" s="72"/>
      <c r="AUP5" s="72"/>
      <c r="AUQ5" s="72"/>
      <c r="AUR5" s="72"/>
      <c r="AUS5" s="72"/>
      <c r="AUT5" s="72"/>
      <c r="AUU5" s="72"/>
      <c r="AUV5" s="72"/>
      <c r="AUW5" s="72"/>
      <c r="AUX5" s="72"/>
      <c r="AUY5" s="72"/>
      <c r="AUZ5" s="72"/>
      <c r="AVA5" s="72"/>
      <c r="AVB5" s="72"/>
      <c r="AVC5" s="72"/>
      <c r="AVD5" s="72"/>
      <c r="AVE5" s="72"/>
      <c r="AVF5" s="72"/>
      <c r="AVG5" s="72"/>
      <c r="AVH5" s="72"/>
      <c r="AVI5" s="72"/>
      <c r="AVJ5" s="72"/>
      <c r="AVK5" s="72"/>
      <c r="AVL5" s="72"/>
      <c r="AVM5" s="72"/>
      <c r="AVN5" s="72"/>
      <c r="AVO5" s="72"/>
      <c r="AVP5" s="72"/>
      <c r="AVQ5" s="72"/>
      <c r="AVR5" s="72"/>
      <c r="AVS5" s="72"/>
      <c r="AVT5" s="72"/>
      <c r="AVU5" s="72"/>
      <c r="AVV5" s="72"/>
      <c r="AVW5" s="72"/>
      <c r="AVX5" s="72"/>
      <c r="AVY5" s="72"/>
      <c r="AVZ5" s="72"/>
      <c r="AWA5" s="72"/>
      <c r="AWB5" s="72"/>
      <c r="AWC5" s="72"/>
      <c r="AWD5" s="72"/>
      <c r="AWE5" s="72"/>
      <c r="AWF5" s="72"/>
      <c r="AWG5" s="72"/>
      <c r="AWH5" s="72"/>
      <c r="AWI5" s="72"/>
      <c r="AWJ5" s="72"/>
      <c r="AWK5" s="72"/>
      <c r="AWL5" s="72"/>
      <c r="AWM5" s="72"/>
      <c r="AWN5" s="72"/>
      <c r="AWO5" s="72"/>
      <c r="AWP5" s="72"/>
      <c r="AWQ5" s="72"/>
      <c r="AWR5" s="72"/>
      <c r="AWS5" s="72"/>
      <c r="AWT5" s="72"/>
      <c r="AWU5" s="72"/>
      <c r="AWV5" s="72"/>
      <c r="AWW5" s="72"/>
      <c r="AWX5" s="72"/>
      <c r="AWY5" s="72"/>
      <c r="AWZ5" s="72"/>
      <c r="AXA5" s="72"/>
      <c r="AXB5" s="72"/>
      <c r="AXC5" s="72"/>
      <c r="AXD5" s="72"/>
      <c r="AXE5" s="72"/>
      <c r="AXF5" s="72"/>
      <c r="AXG5" s="72"/>
      <c r="AXH5" s="72"/>
      <c r="AXI5" s="72"/>
      <c r="AXJ5" s="72"/>
      <c r="AXK5" s="72"/>
      <c r="AXL5" s="72"/>
      <c r="AXM5" s="72"/>
      <c r="AXN5" s="72"/>
      <c r="AXO5" s="72"/>
      <c r="AXP5" s="72"/>
      <c r="AXQ5" s="72"/>
      <c r="AXR5" s="72"/>
      <c r="AXS5" s="72"/>
      <c r="AXT5" s="72"/>
      <c r="AXU5" s="72"/>
      <c r="AXV5" s="72"/>
      <c r="AXW5" s="72"/>
      <c r="AXX5" s="72"/>
      <c r="AXY5" s="72"/>
      <c r="AXZ5" s="72"/>
      <c r="AYA5" s="72"/>
      <c r="AYB5" s="72"/>
      <c r="AYC5" s="72"/>
      <c r="AYD5" s="72"/>
      <c r="AYE5" s="72"/>
      <c r="AYF5" s="72"/>
      <c r="AYG5" s="72"/>
      <c r="AYH5" s="72"/>
      <c r="AYI5" s="72"/>
      <c r="AYJ5" s="72"/>
      <c r="AYK5" s="72"/>
      <c r="AYL5" s="72"/>
      <c r="AYM5" s="72"/>
      <c r="AYN5" s="72"/>
      <c r="AYO5" s="72"/>
      <c r="AYP5" s="72"/>
      <c r="AYQ5" s="72"/>
      <c r="AYR5" s="72"/>
      <c r="AYS5" s="72"/>
      <c r="AYT5" s="72"/>
      <c r="AYU5" s="72"/>
      <c r="AYV5" s="72"/>
      <c r="AYW5" s="72"/>
      <c r="AYX5" s="72"/>
      <c r="AYY5" s="72"/>
      <c r="AYZ5" s="72"/>
      <c r="AZA5" s="72"/>
      <c r="AZB5" s="72"/>
      <c r="AZC5" s="72"/>
      <c r="AZD5" s="72"/>
      <c r="AZE5" s="72"/>
      <c r="AZF5" s="72"/>
      <c r="AZG5" s="72"/>
      <c r="AZH5" s="72"/>
      <c r="AZI5" s="72"/>
      <c r="AZJ5" s="72"/>
      <c r="AZK5" s="72"/>
      <c r="AZL5" s="72"/>
      <c r="AZM5" s="72"/>
      <c r="AZN5" s="72"/>
      <c r="AZO5" s="72"/>
      <c r="AZP5" s="72"/>
      <c r="AZQ5" s="72"/>
      <c r="AZR5" s="72"/>
      <c r="AZS5" s="72"/>
      <c r="AZT5" s="72"/>
      <c r="AZU5" s="72"/>
      <c r="AZV5" s="72"/>
      <c r="AZW5" s="72"/>
      <c r="AZX5" s="72"/>
      <c r="AZY5" s="72"/>
      <c r="AZZ5" s="72"/>
      <c r="BAA5" s="72"/>
      <c r="BAB5" s="72"/>
      <c r="BAC5" s="72"/>
      <c r="BAD5" s="72"/>
      <c r="BAE5" s="72"/>
      <c r="BAF5" s="72"/>
      <c r="BAG5" s="72"/>
      <c r="BAH5" s="72"/>
      <c r="BAI5" s="72"/>
      <c r="BAJ5" s="72"/>
      <c r="BAK5" s="72"/>
      <c r="BAL5" s="72"/>
      <c r="BAM5" s="72"/>
      <c r="BAN5" s="72"/>
      <c r="BAO5" s="72"/>
      <c r="BAP5" s="72"/>
      <c r="BAQ5" s="72"/>
      <c r="BAR5" s="72"/>
      <c r="BAS5" s="72"/>
      <c r="BAT5" s="72"/>
      <c r="BAU5" s="72"/>
      <c r="BAV5" s="72"/>
      <c r="BAW5" s="72"/>
      <c r="BAX5" s="72"/>
      <c r="BAY5" s="72"/>
      <c r="BAZ5" s="72"/>
      <c r="BBA5" s="72"/>
      <c r="BBB5" s="72"/>
      <c r="BBC5" s="72"/>
      <c r="BBD5" s="72"/>
      <c r="BBE5" s="72"/>
      <c r="BBF5" s="72"/>
      <c r="BBG5" s="72"/>
      <c r="BBH5" s="72"/>
      <c r="BBI5" s="72"/>
      <c r="BBJ5" s="72"/>
      <c r="BBK5" s="72"/>
      <c r="BBL5" s="72"/>
      <c r="BBM5" s="72"/>
      <c r="BBN5" s="72"/>
      <c r="BBO5" s="72"/>
      <c r="BBP5" s="72"/>
      <c r="BBQ5" s="72"/>
      <c r="BBR5" s="72"/>
      <c r="BBS5" s="72"/>
      <c r="BBT5" s="72"/>
      <c r="BBU5" s="72"/>
      <c r="BBV5" s="72"/>
      <c r="BBW5" s="72"/>
      <c r="BBX5" s="72"/>
      <c r="BBY5" s="72"/>
      <c r="BBZ5" s="72"/>
      <c r="BCA5" s="72"/>
      <c r="BCB5" s="72"/>
      <c r="BCC5" s="72"/>
      <c r="BCD5" s="72"/>
      <c r="BCE5" s="72"/>
      <c r="BCF5" s="72"/>
      <c r="BCG5" s="72"/>
      <c r="BCH5" s="72"/>
      <c r="BCI5" s="72"/>
      <c r="BCJ5" s="72"/>
      <c r="BCK5" s="72"/>
      <c r="BCL5" s="72"/>
      <c r="BCM5" s="72"/>
      <c r="BCN5" s="72"/>
      <c r="BCO5" s="72"/>
      <c r="BCP5" s="72"/>
      <c r="BCQ5" s="72"/>
      <c r="BCR5" s="72"/>
      <c r="BCS5" s="72"/>
      <c r="BCT5" s="72"/>
      <c r="BCU5" s="72"/>
      <c r="BCV5" s="72"/>
      <c r="BCW5" s="72"/>
      <c r="BCX5" s="72"/>
      <c r="BCY5" s="72"/>
      <c r="BCZ5" s="72"/>
      <c r="BDA5" s="72"/>
      <c r="BDB5" s="72"/>
      <c r="BDC5" s="72"/>
      <c r="BDD5" s="72"/>
      <c r="BDE5" s="72"/>
      <c r="BDF5" s="72"/>
      <c r="BDG5" s="72"/>
      <c r="BDH5" s="72"/>
      <c r="BDI5" s="72"/>
      <c r="BDJ5" s="72"/>
      <c r="BDK5" s="72"/>
      <c r="BDL5" s="72"/>
      <c r="BDM5" s="72"/>
      <c r="BDN5" s="72"/>
      <c r="BDO5" s="72"/>
      <c r="BDP5" s="72"/>
      <c r="BDQ5" s="72"/>
      <c r="BDR5" s="72"/>
      <c r="BDS5" s="72"/>
      <c r="BDT5" s="72"/>
      <c r="BDU5" s="72"/>
      <c r="BDV5" s="72"/>
      <c r="BDW5" s="72"/>
      <c r="BDX5" s="72"/>
      <c r="BDY5" s="72"/>
      <c r="BDZ5" s="72"/>
      <c r="BEA5" s="72"/>
      <c r="BEB5" s="72"/>
      <c r="BEC5" s="72"/>
      <c r="BED5" s="72"/>
      <c r="BEE5" s="72"/>
      <c r="BEF5" s="72"/>
      <c r="BEG5" s="72"/>
      <c r="BEH5" s="72"/>
      <c r="BEI5" s="72"/>
      <c r="BEJ5" s="72"/>
      <c r="BEK5" s="72"/>
      <c r="BEL5" s="72"/>
      <c r="BEM5" s="72"/>
      <c r="BEN5" s="72"/>
      <c r="BEO5" s="72"/>
      <c r="BEP5" s="72"/>
      <c r="BEQ5" s="72"/>
      <c r="BER5" s="72"/>
      <c r="BES5" s="72"/>
      <c r="BET5" s="72"/>
      <c r="BEU5" s="72"/>
      <c r="BEV5" s="72"/>
      <c r="BEW5" s="72"/>
      <c r="BEX5" s="72"/>
      <c r="BEY5" s="72"/>
      <c r="BEZ5" s="72"/>
      <c r="BFA5" s="72"/>
      <c r="BFB5" s="72"/>
      <c r="BFC5" s="72"/>
      <c r="BFD5" s="72"/>
      <c r="BFE5" s="72"/>
      <c r="BFF5" s="72"/>
      <c r="BFG5" s="72"/>
      <c r="BFH5" s="72"/>
      <c r="BFI5" s="72"/>
      <c r="BFJ5" s="72"/>
      <c r="BFK5" s="72"/>
      <c r="BFL5" s="72"/>
      <c r="BFM5" s="72"/>
      <c r="BFN5" s="72"/>
      <c r="BFO5" s="72"/>
      <c r="BFP5" s="72"/>
      <c r="BFQ5" s="72"/>
      <c r="BFR5" s="72"/>
      <c r="BFS5" s="72"/>
      <c r="BFT5" s="72"/>
      <c r="BFU5" s="72"/>
      <c r="BFV5" s="72"/>
      <c r="BFW5" s="72"/>
      <c r="BFX5" s="72"/>
      <c r="BFY5" s="72"/>
      <c r="BFZ5" s="72"/>
      <c r="BGA5" s="72"/>
      <c r="BGB5" s="72"/>
      <c r="BGC5" s="72"/>
      <c r="BGD5" s="72"/>
      <c r="BGE5" s="72"/>
      <c r="BGF5" s="72"/>
      <c r="BGG5" s="72"/>
      <c r="BGH5" s="72"/>
      <c r="BGI5" s="72"/>
      <c r="BGJ5" s="72"/>
      <c r="BGK5" s="72"/>
      <c r="BGL5" s="72"/>
      <c r="BGM5" s="72"/>
      <c r="BGN5" s="72"/>
      <c r="BGO5" s="72"/>
      <c r="BGP5" s="72"/>
      <c r="BGQ5" s="72"/>
      <c r="BGR5" s="72"/>
      <c r="BGS5" s="72"/>
      <c r="BGT5" s="72"/>
      <c r="BGU5" s="72"/>
      <c r="BGV5" s="72"/>
      <c r="BGW5" s="72"/>
      <c r="BGX5" s="72"/>
      <c r="BGY5" s="72"/>
      <c r="BGZ5" s="72"/>
      <c r="BHA5" s="72"/>
      <c r="BHB5" s="72"/>
      <c r="BHC5" s="72"/>
      <c r="BHD5" s="72"/>
      <c r="BHE5" s="72"/>
      <c r="BHF5" s="72"/>
      <c r="BHG5" s="72"/>
      <c r="BHH5" s="72"/>
      <c r="BHI5" s="72"/>
      <c r="BHJ5" s="72"/>
      <c r="BHK5" s="72"/>
      <c r="BHL5" s="72"/>
      <c r="BHM5" s="72"/>
      <c r="BHN5" s="72"/>
      <c r="BHO5" s="72"/>
      <c r="BHP5" s="72"/>
      <c r="BHQ5" s="72"/>
      <c r="BHR5" s="72"/>
      <c r="BHS5" s="72"/>
      <c r="BHT5" s="72"/>
      <c r="BHU5" s="72"/>
      <c r="BHV5" s="72"/>
      <c r="BHW5" s="72"/>
      <c r="BHX5" s="72"/>
      <c r="BHY5" s="72"/>
      <c r="BHZ5" s="72"/>
      <c r="BIA5" s="72"/>
      <c r="BIB5" s="72"/>
      <c r="BIC5" s="72"/>
      <c r="BID5" s="72"/>
      <c r="BIE5" s="72"/>
      <c r="BIF5" s="72"/>
      <c r="BIG5" s="72"/>
      <c r="BIH5" s="72"/>
      <c r="BII5" s="72"/>
      <c r="BIJ5" s="72"/>
      <c r="BIK5" s="72"/>
      <c r="BIL5" s="72"/>
      <c r="BIM5" s="72"/>
      <c r="BIN5" s="72"/>
      <c r="BIO5" s="72"/>
      <c r="BIP5" s="72"/>
      <c r="BIQ5" s="72"/>
      <c r="BIR5" s="72"/>
      <c r="BIS5" s="72"/>
      <c r="BIT5" s="72"/>
      <c r="BIU5" s="72"/>
      <c r="BIV5" s="72"/>
      <c r="BIW5" s="72"/>
      <c r="BIX5" s="72"/>
      <c r="BIY5" s="72"/>
      <c r="BIZ5" s="72"/>
      <c r="BJA5" s="72"/>
      <c r="BJB5" s="72"/>
      <c r="BJC5" s="72"/>
      <c r="BJD5" s="72"/>
      <c r="BJE5" s="72"/>
      <c r="BJF5" s="72"/>
      <c r="BJG5" s="72"/>
      <c r="BJH5" s="72"/>
      <c r="BJI5" s="72"/>
      <c r="BJJ5" s="72"/>
      <c r="BJK5" s="72"/>
      <c r="BJL5" s="72"/>
      <c r="BJM5" s="72"/>
      <c r="BJN5" s="72"/>
      <c r="BJO5" s="72"/>
      <c r="BJP5" s="72"/>
      <c r="BJQ5" s="72"/>
      <c r="BJR5" s="72"/>
      <c r="BJS5" s="72"/>
      <c r="BJT5" s="72"/>
      <c r="BJU5" s="72"/>
      <c r="BJV5" s="72"/>
      <c r="BJW5" s="72"/>
      <c r="BJX5" s="72"/>
      <c r="BJY5" s="72"/>
      <c r="BJZ5" s="72"/>
      <c r="BKA5" s="72"/>
      <c r="BKB5" s="72"/>
      <c r="BKC5" s="72"/>
      <c r="BKD5" s="72"/>
      <c r="BKE5" s="72"/>
      <c r="BKF5" s="72"/>
      <c r="BKG5" s="72"/>
      <c r="BKH5" s="72"/>
      <c r="BKI5" s="72"/>
      <c r="BKJ5" s="72"/>
      <c r="BKK5" s="72"/>
      <c r="BKL5" s="72"/>
      <c r="BKM5" s="72"/>
      <c r="BKN5" s="72"/>
      <c r="BKO5" s="72"/>
      <c r="BKP5" s="72"/>
      <c r="BKQ5" s="72"/>
      <c r="BKR5" s="72"/>
      <c r="BKS5" s="72"/>
      <c r="BKT5" s="72"/>
      <c r="BKU5" s="72"/>
      <c r="BKV5" s="72"/>
      <c r="BKW5" s="72"/>
      <c r="BKX5" s="72"/>
      <c r="BKY5" s="72"/>
      <c r="BKZ5" s="72"/>
      <c r="BLA5" s="72"/>
      <c r="BLB5" s="72"/>
      <c r="BLC5" s="72"/>
      <c r="BLD5" s="72"/>
      <c r="BLE5" s="72"/>
      <c r="BLF5" s="72"/>
      <c r="BLG5" s="72"/>
      <c r="BLH5" s="72"/>
      <c r="BLI5" s="72"/>
      <c r="BLJ5" s="72"/>
      <c r="BLK5" s="72"/>
      <c r="BLL5" s="72"/>
      <c r="BLM5" s="72"/>
      <c r="BLN5" s="72"/>
      <c r="BLO5" s="72"/>
      <c r="BLP5" s="72"/>
      <c r="BLQ5" s="72"/>
      <c r="BLR5" s="72"/>
      <c r="BLS5" s="72"/>
      <c r="BLT5" s="72"/>
      <c r="BLU5" s="72"/>
      <c r="BLV5" s="72"/>
      <c r="BLW5" s="72"/>
      <c r="BLX5" s="72"/>
      <c r="BLY5" s="72"/>
      <c r="BLZ5" s="72"/>
      <c r="BMA5" s="72"/>
      <c r="BMB5" s="72"/>
      <c r="BMC5" s="72"/>
      <c r="BMD5" s="72"/>
      <c r="BME5" s="72"/>
      <c r="BMF5" s="72"/>
      <c r="BMG5" s="72"/>
      <c r="BMH5" s="72"/>
      <c r="BMI5" s="72"/>
      <c r="BMJ5" s="72"/>
      <c r="BMK5" s="72"/>
      <c r="BML5" s="72"/>
      <c r="BMM5" s="72"/>
      <c r="BMN5" s="72"/>
      <c r="BMO5" s="72"/>
      <c r="BMP5" s="72"/>
      <c r="BMQ5" s="72"/>
      <c r="BMR5" s="72"/>
      <c r="BMS5" s="72"/>
      <c r="BMT5" s="72"/>
      <c r="BMU5" s="72"/>
      <c r="BMV5" s="72"/>
      <c r="BMW5" s="72"/>
      <c r="BMX5" s="72"/>
      <c r="BMY5" s="72"/>
      <c r="BMZ5" s="72"/>
      <c r="BNA5" s="72"/>
      <c r="BNB5" s="72"/>
      <c r="BNC5" s="72"/>
      <c r="BND5" s="72"/>
      <c r="BNE5" s="72"/>
      <c r="BNF5" s="72"/>
      <c r="BNG5" s="72"/>
      <c r="BNH5" s="72"/>
      <c r="BNI5" s="72"/>
      <c r="BNJ5" s="72"/>
      <c r="BNK5" s="72"/>
      <c r="BNL5" s="72"/>
      <c r="BNM5" s="72"/>
      <c r="BNN5" s="72"/>
      <c r="BNO5" s="72"/>
      <c r="BNP5" s="72"/>
      <c r="BNQ5" s="72"/>
      <c r="BNR5" s="72"/>
      <c r="BNS5" s="72"/>
      <c r="BNT5" s="72"/>
      <c r="BNU5" s="72"/>
      <c r="BNV5" s="72"/>
      <c r="BNW5" s="72"/>
      <c r="BNX5" s="72"/>
      <c r="BNY5" s="72"/>
      <c r="BNZ5" s="72"/>
      <c r="BOA5" s="72"/>
      <c r="BOB5" s="72"/>
      <c r="BOC5" s="72"/>
      <c r="BOD5" s="72"/>
      <c r="BOE5" s="72"/>
      <c r="BOF5" s="72"/>
      <c r="BOG5" s="72"/>
      <c r="BOH5" s="72"/>
      <c r="BOI5" s="72"/>
      <c r="BOJ5" s="72"/>
      <c r="BOK5" s="72"/>
      <c r="BOL5" s="72"/>
      <c r="BOM5" s="72"/>
      <c r="BON5" s="72"/>
      <c r="BOO5" s="72"/>
      <c r="BOP5" s="72"/>
      <c r="BOQ5" s="72"/>
      <c r="BOR5" s="72"/>
      <c r="BOS5" s="72"/>
      <c r="BOT5" s="72"/>
      <c r="BOU5" s="72"/>
      <c r="BOV5" s="72"/>
      <c r="BOW5" s="72"/>
      <c r="BOX5" s="72"/>
      <c r="BOY5" s="72"/>
      <c r="BOZ5" s="72"/>
      <c r="BPA5" s="72"/>
      <c r="BPB5" s="72"/>
      <c r="BPC5" s="72"/>
      <c r="BPD5" s="72"/>
      <c r="BPE5" s="72"/>
      <c r="BPF5" s="72"/>
      <c r="BPG5" s="72"/>
      <c r="BPH5" s="72"/>
      <c r="BPI5" s="72"/>
      <c r="BPJ5" s="72"/>
      <c r="BPK5" s="72"/>
      <c r="BPL5" s="72"/>
      <c r="BPM5" s="72"/>
      <c r="BPN5" s="72"/>
      <c r="BPO5" s="72"/>
      <c r="BPP5" s="72"/>
      <c r="BPQ5" s="72"/>
      <c r="BPR5" s="72"/>
      <c r="BPS5" s="72"/>
      <c r="BPT5" s="72"/>
      <c r="BPU5" s="72"/>
      <c r="BPV5" s="72"/>
      <c r="BPW5" s="72"/>
      <c r="BPX5" s="72"/>
      <c r="BPY5" s="72"/>
      <c r="BPZ5" s="72"/>
      <c r="BQA5" s="72"/>
      <c r="BQB5" s="72"/>
      <c r="BQC5" s="72"/>
      <c r="BQD5" s="72"/>
      <c r="BQE5" s="72"/>
      <c r="BQF5" s="72"/>
      <c r="BQG5" s="72"/>
      <c r="BQH5" s="72"/>
      <c r="BQI5" s="72"/>
      <c r="BQJ5" s="72"/>
      <c r="BQK5" s="72"/>
      <c r="BQL5" s="72"/>
      <c r="BQM5" s="72"/>
      <c r="BQN5" s="72"/>
      <c r="BQO5" s="72"/>
      <c r="BQP5" s="72"/>
      <c r="BQQ5" s="72"/>
      <c r="BQR5" s="72"/>
      <c r="BQS5" s="72"/>
      <c r="BQT5" s="72"/>
      <c r="BQU5" s="72"/>
      <c r="BQV5" s="72"/>
      <c r="BQW5" s="72"/>
      <c r="BQX5" s="72"/>
      <c r="BQY5" s="72"/>
      <c r="BQZ5" s="72"/>
      <c r="BRA5" s="72"/>
      <c r="BRB5" s="72"/>
      <c r="BRC5" s="72"/>
      <c r="BRD5" s="72"/>
      <c r="BRE5" s="72"/>
      <c r="BRF5" s="72"/>
      <c r="BRG5" s="72"/>
      <c r="BRH5" s="72"/>
      <c r="BRI5" s="72"/>
      <c r="BRJ5" s="72"/>
      <c r="BRK5" s="72"/>
      <c r="BRL5" s="72"/>
      <c r="BRM5" s="72"/>
      <c r="BRN5" s="72"/>
      <c r="BRO5" s="72"/>
      <c r="BRP5" s="72"/>
      <c r="BRQ5" s="72"/>
      <c r="BRR5" s="72"/>
      <c r="BRS5" s="72"/>
      <c r="BRT5" s="72"/>
      <c r="BRU5" s="72"/>
      <c r="BRV5" s="72"/>
      <c r="BRW5" s="72"/>
      <c r="BRX5" s="72"/>
      <c r="BRY5" s="72"/>
      <c r="BRZ5" s="72"/>
      <c r="BSA5" s="72"/>
      <c r="BSB5" s="72"/>
      <c r="BSC5" s="72"/>
      <c r="BSD5" s="72"/>
      <c r="BSE5" s="72"/>
      <c r="BSF5" s="72"/>
      <c r="BSG5" s="72"/>
      <c r="BSH5" s="72"/>
      <c r="BSI5" s="72"/>
      <c r="BSJ5" s="72"/>
      <c r="BSK5" s="72"/>
      <c r="BSL5" s="72"/>
      <c r="BSM5" s="72"/>
      <c r="BSN5" s="72"/>
      <c r="BSO5" s="72"/>
      <c r="BSP5" s="72"/>
      <c r="BSQ5" s="72"/>
      <c r="BSR5" s="72"/>
      <c r="BSS5" s="72"/>
      <c r="BST5" s="72"/>
      <c r="BSU5" s="72"/>
      <c r="BSV5" s="72"/>
      <c r="BSW5" s="72"/>
      <c r="BSX5" s="72"/>
      <c r="BSY5" s="72"/>
      <c r="BSZ5" s="72"/>
      <c r="BTA5" s="72"/>
      <c r="BTB5" s="72"/>
      <c r="BTC5" s="72"/>
      <c r="BTD5" s="72"/>
      <c r="BTE5" s="72"/>
      <c r="BTF5" s="72"/>
      <c r="BTG5" s="72"/>
      <c r="BTH5" s="72"/>
      <c r="BTI5" s="72"/>
      <c r="BTJ5" s="72"/>
      <c r="BTK5" s="72"/>
      <c r="BTL5" s="72"/>
      <c r="BTM5" s="72"/>
      <c r="BTN5" s="72"/>
      <c r="BTO5" s="72"/>
      <c r="BTP5" s="72"/>
      <c r="BTQ5" s="72"/>
      <c r="BTR5" s="72"/>
      <c r="BTS5" s="72"/>
      <c r="BTT5" s="72"/>
      <c r="BTU5" s="72"/>
      <c r="BTV5" s="72"/>
      <c r="BTW5" s="72"/>
      <c r="BTX5" s="72"/>
      <c r="BTY5" s="72"/>
      <c r="BTZ5" s="72"/>
      <c r="BUA5" s="72"/>
      <c r="BUB5" s="72"/>
      <c r="BUC5" s="72"/>
      <c r="BUD5" s="72"/>
      <c r="BUE5" s="72"/>
      <c r="BUF5" s="72"/>
      <c r="BUG5" s="72"/>
      <c r="BUH5" s="72"/>
      <c r="BUI5" s="72"/>
      <c r="BUJ5" s="72"/>
      <c r="BUK5" s="72"/>
      <c r="BUL5" s="72"/>
      <c r="BUM5" s="72"/>
      <c r="BUN5" s="72"/>
      <c r="BUO5" s="72"/>
      <c r="BUP5" s="72"/>
      <c r="BUQ5" s="72"/>
      <c r="BUR5" s="72"/>
      <c r="BUS5" s="72"/>
      <c r="BUT5" s="72"/>
      <c r="BUU5" s="72"/>
      <c r="BUV5" s="72"/>
      <c r="BUW5" s="72"/>
      <c r="BUX5" s="72"/>
      <c r="BUY5" s="72"/>
      <c r="BUZ5" s="72"/>
      <c r="BVA5" s="72"/>
      <c r="BVB5" s="72"/>
      <c r="BVC5" s="72"/>
      <c r="BVD5" s="72"/>
      <c r="BVE5" s="72"/>
      <c r="BVF5" s="72"/>
      <c r="BVG5" s="72"/>
      <c r="BVH5" s="72"/>
      <c r="BVI5" s="72"/>
      <c r="BVJ5" s="72"/>
      <c r="BVK5" s="72"/>
      <c r="BVL5" s="72"/>
      <c r="BVM5" s="72"/>
      <c r="BVN5" s="72"/>
      <c r="BVO5" s="72"/>
      <c r="BVP5" s="72"/>
      <c r="BVQ5" s="72"/>
      <c r="BVR5" s="72"/>
      <c r="BVS5" s="72"/>
      <c r="BVT5" s="72"/>
      <c r="BVU5" s="72"/>
      <c r="BVV5" s="72"/>
      <c r="BVW5" s="72"/>
      <c r="BVX5" s="72"/>
      <c r="BVY5" s="72"/>
      <c r="BVZ5" s="72"/>
      <c r="BWA5" s="72"/>
      <c r="BWB5" s="72"/>
      <c r="BWC5" s="72"/>
      <c r="BWD5" s="72"/>
      <c r="BWE5" s="72"/>
      <c r="BWF5" s="72"/>
      <c r="BWG5" s="72"/>
      <c r="BWH5" s="72"/>
      <c r="BWI5" s="72"/>
      <c r="BWJ5" s="72"/>
      <c r="BWK5" s="72"/>
      <c r="BWL5" s="72"/>
      <c r="BWM5" s="72"/>
      <c r="BWN5" s="72"/>
      <c r="BWO5" s="72"/>
      <c r="BWP5" s="72"/>
      <c r="BWQ5" s="72"/>
      <c r="BWR5" s="72"/>
      <c r="BWS5" s="72"/>
      <c r="BWT5" s="72"/>
      <c r="BWU5" s="72"/>
      <c r="BWV5" s="72"/>
      <c r="BWW5" s="72"/>
      <c r="BWX5" s="72"/>
      <c r="BWY5" s="72"/>
      <c r="BWZ5" s="72"/>
      <c r="BXA5" s="72"/>
      <c r="BXB5" s="72"/>
      <c r="BXC5" s="72"/>
      <c r="BXD5" s="72"/>
      <c r="BXE5" s="72"/>
      <c r="BXF5" s="72"/>
      <c r="BXG5" s="72"/>
      <c r="BXH5" s="72"/>
      <c r="BXI5" s="72"/>
      <c r="BXJ5" s="72"/>
      <c r="BXK5" s="72"/>
      <c r="BXL5" s="72"/>
      <c r="BXM5" s="72"/>
      <c r="BXN5" s="72"/>
      <c r="BXO5" s="72"/>
      <c r="BXP5" s="72"/>
      <c r="BXQ5" s="72"/>
      <c r="BXR5" s="72"/>
      <c r="BXS5" s="72"/>
      <c r="BXT5" s="72"/>
      <c r="BXU5" s="72"/>
      <c r="BXV5" s="72"/>
      <c r="BXW5" s="72"/>
      <c r="BXX5" s="72"/>
      <c r="BXY5" s="72"/>
      <c r="BXZ5" s="72"/>
      <c r="BYA5" s="72"/>
      <c r="BYB5" s="72"/>
      <c r="BYC5" s="72"/>
      <c r="BYD5" s="72"/>
      <c r="BYE5" s="72"/>
      <c r="BYF5" s="72"/>
      <c r="BYG5" s="72"/>
      <c r="BYH5" s="72"/>
      <c r="BYI5" s="72"/>
      <c r="BYJ5" s="72"/>
      <c r="BYK5" s="72"/>
      <c r="BYL5" s="72"/>
      <c r="BYM5" s="72"/>
      <c r="BYN5" s="72"/>
      <c r="BYO5" s="72"/>
      <c r="BYP5" s="72"/>
      <c r="BYQ5" s="72"/>
      <c r="BYR5" s="72"/>
      <c r="BYS5" s="72"/>
      <c r="BYT5" s="72"/>
      <c r="BYU5" s="72"/>
      <c r="BYV5" s="72"/>
      <c r="BYW5" s="72"/>
      <c r="BYX5" s="72"/>
      <c r="BYY5" s="72"/>
      <c r="BYZ5" s="72"/>
      <c r="BZA5" s="72"/>
      <c r="BZB5" s="72"/>
      <c r="BZC5" s="72"/>
      <c r="BZD5" s="72"/>
      <c r="BZE5" s="72"/>
      <c r="BZF5" s="72"/>
      <c r="BZG5" s="72"/>
      <c r="BZH5" s="72"/>
      <c r="BZI5" s="72"/>
      <c r="BZJ5" s="72"/>
      <c r="BZK5" s="72"/>
      <c r="BZL5" s="72"/>
      <c r="BZM5" s="72"/>
      <c r="BZN5" s="72"/>
      <c r="BZO5" s="72"/>
      <c r="BZP5" s="72"/>
      <c r="BZQ5" s="72"/>
      <c r="BZR5" s="72"/>
      <c r="BZS5" s="72"/>
      <c r="BZT5" s="72"/>
      <c r="BZU5" s="72"/>
      <c r="BZV5" s="72"/>
      <c r="BZW5" s="72"/>
      <c r="BZX5" s="72"/>
      <c r="BZY5" s="72"/>
      <c r="BZZ5" s="72"/>
      <c r="CAA5" s="72"/>
      <c r="CAB5" s="72"/>
      <c r="CAC5" s="72"/>
      <c r="CAD5" s="72"/>
      <c r="CAE5" s="72"/>
      <c r="CAF5" s="72"/>
      <c r="CAG5" s="72"/>
      <c r="CAH5" s="72"/>
      <c r="CAI5" s="72"/>
      <c r="CAJ5" s="72"/>
      <c r="CAK5" s="72"/>
      <c r="CAL5" s="72"/>
      <c r="CAM5" s="72"/>
      <c r="CAN5" s="72"/>
      <c r="CAO5" s="72"/>
      <c r="CAP5" s="72"/>
      <c r="CAQ5" s="72"/>
      <c r="CAR5" s="72"/>
      <c r="CAS5" s="72"/>
      <c r="CAT5" s="72"/>
      <c r="CAU5" s="72"/>
      <c r="CAV5" s="72"/>
      <c r="CAW5" s="72"/>
      <c r="CAX5" s="72"/>
      <c r="CAY5" s="72"/>
      <c r="CAZ5" s="72"/>
      <c r="CBA5" s="72"/>
      <c r="CBB5" s="72"/>
      <c r="CBC5" s="72"/>
      <c r="CBD5" s="72"/>
      <c r="CBE5" s="72"/>
      <c r="CBF5" s="72"/>
      <c r="CBG5" s="72"/>
      <c r="CBH5" s="72"/>
      <c r="CBI5" s="72"/>
      <c r="CBJ5" s="72"/>
      <c r="CBK5" s="72"/>
      <c r="CBL5" s="72"/>
      <c r="CBM5" s="72"/>
      <c r="CBN5" s="72"/>
      <c r="CBO5" s="72"/>
      <c r="CBP5" s="72"/>
      <c r="CBQ5" s="72"/>
      <c r="CBR5" s="72"/>
      <c r="CBS5" s="72"/>
      <c r="CBT5" s="72"/>
      <c r="CBU5" s="72"/>
      <c r="CBV5" s="72"/>
      <c r="CBW5" s="72"/>
      <c r="CBX5" s="72"/>
      <c r="CBY5" s="72"/>
      <c r="CBZ5" s="72"/>
      <c r="CCA5" s="72"/>
      <c r="CCB5" s="72"/>
      <c r="CCC5" s="72"/>
      <c r="CCD5" s="72"/>
      <c r="CCE5" s="72"/>
      <c r="CCF5" s="72"/>
      <c r="CCG5" s="72"/>
      <c r="CCH5" s="72"/>
      <c r="CCI5" s="72"/>
      <c r="CCJ5" s="72"/>
      <c r="CCK5" s="72"/>
      <c r="CCL5" s="72"/>
      <c r="CCM5" s="72"/>
      <c r="CCN5" s="72"/>
      <c r="CCO5" s="72"/>
      <c r="CCP5" s="72"/>
      <c r="CCQ5" s="72"/>
      <c r="CCR5" s="72"/>
      <c r="CCS5" s="72"/>
      <c r="CCT5" s="72"/>
      <c r="CCU5" s="72"/>
      <c r="CCV5" s="72"/>
      <c r="CCW5" s="72"/>
      <c r="CCX5" s="72"/>
      <c r="CCY5" s="72"/>
      <c r="CCZ5" s="72"/>
      <c r="CDA5" s="72"/>
      <c r="CDB5" s="72"/>
      <c r="CDC5" s="72"/>
      <c r="CDD5" s="72"/>
      <c r="CDE5" s="72"/>
      <c r="CDF5" s="72"/>
      <c r="CDG5" s="72"/>
      <c r="CDH5" s="72"/>
      <c r="CDI5" s="72"/>
      <c r="CDJ5" s="72"/>
      <c r="CDK5" s="72"/>
      <c r="CDL5" s="72"/>
      <c r="CDM5" s="72"/>
      <c r="CDN5" s="72"/>
      <c r="CDO5" s="72"/>
      <c r="CDP5" s="72"/>
      <c r="CDQ5" s="72"/>
      <c r="CDR5" s="72"/>
      <c r="CDS5" s="72"/>
      <c r="CDT5" s="72"/>
      <c r="CDU5" s="72"/>
      <c r="CDV5" s="72"/>
      <c r="CDW5" s="72"/>
      <c r="CDX5" s="72"/>
      <c r="CDY5" s="72"/>
      <c r="CDZ5" s="72"/>
      <c r="CEA5" s="72"/>
      <c r="CEB5" s="72"/>
      <c r="CEC5" s="72"/>
      <c r="CED5" s="72"/>
      <c r="CEE5" s="72"/>
      <c r="CEF5" s="72"/>
      <c r="CEG5" s="72"/>
      <c r="CEH5" s="72"/>
      <c r="CEI5" s="72"/>
      <c r="CEJ5" s="72"/>
      <c r="CEK5" s="72"/>
      <c r="CEL5" s="72"/>
      <c r="CEM5" s="72"/>
      <c r="CEN5" s="72"/>
      <c r="CEO5" s="72"/>
      <c r="CEP5" s="72"/>
      <c r="CEQ5" s="72"/>
      <c r="CER5" s="72"/>
      <c r="CES5" s="72"/>
      <c r="CET5" s="72"/>
      <c r="CEU5" s="72"/>
      <c r="CEV5" s="72"/>
      <c r="CEW5" s="72"/>
      <c r="CEX5" s="72"/>
      <c r="CEY5" s="72"/>
      <c r="CEZ5" s="72"/>
      <c r="CFA5" s="72"/>
      <c r="CFB5" s="72"/>
      <c r="CFC5" s="72"/>
      <c r="CFD5" s="72"/>
      <c r="CFE5" s="72"/>
      <c r="CFF5" s="72"/>
      <c r="CFG5" s="72"/>
      <c r="CFH5" s="72"/>
      <c r="CFI5" s="72"/>
      <c r="CFJ5" s="72"/>
      <c r="CFK5" s="72"/>
      <c r="CFL5" s="72"/>
      <c r="CFM5" s="72"/>
      <c r="CFN5" s="72"/>
      <c r="CFO5" s="72"/>
      <c r="CFP5" s="72"/>
      <c r="CFQ5" s="72"/>
      <c r="CFR5" s="72"/>
      <c r="CFS5" s="72"/>
      <c r="CFT5" s="72"/>
      <c r="CFU5" s="72"/>
      <c r="CFV5" s="72"/>
      <c r="CFW5" s="72"/>
      <c r="CFX5" s="72"/>
      <c r="CFY5" s="72"/>
      <c r="CFZ5" s="72"/>
      <c r="CGA5" s="72"/>
      <c r="CGB5" s="72"/>
      <c r="CGC5" s="72"/>
      <c r="CGD5" s="72"/>
      <c r="CGE5" s="72"/>
      <c r="CGF5" s="72"/>
      <c r="CGG5" s="72"/>
      <c r="CGH5" s="72"/>
      <c r="CGI5" s="72"/>
      <c r="CGJ5" s="72"/>
      <c r="CGK5" s="72"/>
      <c r="CGL5" s="72"/>
      <c r="CGM5" s="72"/>
      <c r="CGN5" s="72"/>
      <c r="CGO5" s="72"/>
      <c r="CGP5" s="72"/>
      <c r="CGQ5" s="72"/>
      <c r="CGR5" s="72"/>
      <c r="CGS5" s="72"/>
      <c r="CGT5" s="72"/>
      <c r="CGU5" s="72"/>
      <c r="CGV5" s="72"/>
      <c r="CGW5" s="72"/>
      <c r="CGX5" s="72"/>
      <c r="CGY5" s="72"/>
      <c r="CGZ5" s="72"/>
      <c r="CHA5" s="72"/>
      <c r="CHB5" s="72"/>
      <c r="CHC5" s="72"/>
      <c r="CHD5" s="72"/>
      <c r="CHE5" s="72"/>
      <c r="CHF5" s="72"/>
      <c r="CHG5" s="72"/>
      <c r="CHH5" s="72"/>
      <c r="CHI5" s="72"/>
      <c r="CHJ5" s="72"/>
      <c r="CHK5" s="72"/>
      <c r="CHL5" s="72"/>
      <c r="CHM5" s="72"/>
      <c r="CHN5" s="72"/>
      <c r="CHO5" s="72"/>
      <c r="CHP5" s="72"/>
      <c r="CHQ5" s="72"/>
      <c r="CHR5" s="72"/>
      <c r="CHS5" s="72"/>
      <c r="CHT5" s="72"/>
      <c r="CHU5" s="72"/>
      <c r="CHV5" s="72"/>
      <c r="CHW5" s="72"/>
      <c r="CHX5" s="72"/>
      <c r="CHY5" s="72"/>
      <c r="CHZ5" s="72"/>
      <c r="CIA5" s="72"/>
      <c r="CIB5" s="72"/>
      <c r="CIC5" s="72"/>
      <c r="CID5" s="72"/>
      <c r="CIE5" s="72"/>
      <c r="CIF5" s="72"/>
      <c r="CIG5" s="72"/>
      <c r="CIH5" s="72"/>
      <c r="CII5" s="72"/>
      <c r="CIJ5" s="72"/>
      <c r="CIK5" s="72"/>
      <c r="CIL5" s="72"/>
      <c r="CIM5" s="72"/>
      <c r="CIN5" s="72"/>
      <c r="CIO5" s="72"/>
      <c r="CIP5" s="72"/>
      <c r="CIQ5" s="72"/>
      <c r="CIR5" s="72"/>
      <c r="CIS5" s="72"/>
      <c r="CIT5" s="72"/>
      <c r="CIU5" s="72"/>
      <c r="CIV5" s="72"/>
      <c r="CIW5" s="72"/>
      <c r="CIX5" s="72"/>
      <c r="CIY5" s="72"/>
      <c r="CIZ5" s="72"/>
      <c r="CJA5" s="72"/>
      <c r="CJB5" s="72"/>
      <c r="CJC5" s="72"/>
      <c r="CJD5" s="72"/>
      <c r="CJE5" s="72"/>
      <c r="CJF5" s="72"/>
      <c r="CJG5" s="72"/>
      <c r="CJH5" s="72"/>
      <c r="CJI5" s="72"/>
      <c r="CJJ5" s="72"/>
      <c r="CJK5" s="72"/>
      <c r="CJL5" s="72"/>
      <c r="CJM5" s="72"/>
      <c r="CJN5" s="72"/>
      <c r="CJO5" s="72"/>
      <c r="CJP5" s="72"/>
      <c r="CJQ5" s="72"/>
      <c r="CJR5" s="72"/>
      <c r="CJS5" s="72"/>
      <c r="CJT5" s="72"/>
      <c r="CJU5" s="72"/>
      <c r="CJV5" s="72"/>
      <c r="CJW5" s="72"/>
      <c r="CJX5" s="72"/>
      <c r="CJY5" s="72"/>
      <c r="CJZ5" s="72"/>
      <c r="CKA5" s="72"/>
      <c r="CKB5" s="72"/>
      <c r="CKC5" s="72"/>
      <c r="CKD5" s="72"/>
      <c r="CKE5" s="72"/>
      <c r="CKF5" s="72"/>
      <c r="CKG5" s="72"/>
      <c r="CKH5" s="72"/>
      <c r="CKI5" s="72"/>
      <c r="CKJ5" s="72"/>
      <c r="CKK5" s="72"/>
      <c r="CKL5" s="72"/>
      <c r="CKM5" s="72"/>
      <c r="CKN5" s="72"/>
      <c r="CKO5" s="72"/>
      <c r="CKP5" s="72"/>
      <c r="CKQ5" s="72"/>
      <c r="CKR5" s="72"/>
      <c r="CKS5" s="72"/>
      <c r="CKT5" s="72"/>
      <c r="CKU5" s="72"/>
      <c r="CKV5" s="72"/>
      <c r="CKW5" s="72"/>
      <c r="CKX5" s="72"/>
      <c r="CKY5" s="72"/>
      <c r="CKZ5" s="72"/>
      <c r="CLA5" s="72"/>
      <c r="CLB5" s="72"/>
      <c r="CLC5" s="72"/>
      <c r="CLD5" s="72"/>
      <c r="CLE5" s="72"/>
      <c r="CLF5" s="72"/>
      <c r="CLG5" s="72"/>
      <c r="CLH5" s="72"/>
      <c r="CLI5" s="72"/>
      <c r="CLJ5" s="72"/>
      <c r="CLK5" s="72"/>
      <c r="CLL5" s="72"/>
      <c r="CLM5" s="72"/>
      <c r="CLN5" s="72"/>
      <c r="CLO5" s="72"/>
      <c r="CLP5" s="72"/>
      <c r="CLQ5" s="72"/>
      <c r="CLR5" s="72"/>
      <c r="CLS5" s="72"/>
      <c r="CLT5" s="72"/>
      <c r="CLU5" s="72"/>
      <c r="CLV5" s="72"/>
      <c r="CLW5" s="72"/>
      <c r="CLX5" s="72"/>
      <c r="CLY5" s="72"/>
      <c r="CLZ5" s="72"/>
      <c r="CMA5" s="72"/>
      <c r="CMB5" s="72"/>
      <c r="CMC5" s="72"/>
      <c r="CMD5" s="72"/>
      <c r="CME5" s="72"/>
      <c r="CMF5" s="72"/>
      <c r="CMG5" s="72"/>
      <c r="CMH5" s="72"/>
      <c r="CMI5" s="72"/>
      <c r="CMJ5" s="72"/>
      <c r="CMK5" s="72"/>
      <c r="CML5" s="72"/>
      <c r="CMM5" s="72"/>
      <c r="CMN5" s="72"/>
      <c r="CMO5" s="72"/>
      <c r="CMP5" s="72"/>
      <c r="CMQ5" s="72"/>
      <c r="CMR5" s="72"/>
      <c r="CMS5" s="72"/>
      <c r="CMT5" s="72"/>
      <c r="CMU5" s="72"/>
      <c r="CMV5" s="72"/>
      <c r="CMW5" s="72"/>
      <c r="CMX5" s="72"/>
      <c r="CMY5" s="72"/>
      <c r="CMZ5" s="72"/>
      <c r="CNA5" s="72"/>
      <c r="CNB5" s="72"/>
      <c r="CNC5" s="72"/>
      <c r="CND5" s="72"/>
      <c r="CNE5" s="72"/>
      <c r="CNF5" s="72"/>
      <c r="CNG5" s="72"/>
      <c r="CNH5" s="72"/>
      <c r="CNI5" s="72"/>
      <c r="CNJ5" s="72"/>
      <c r="CNK5" s="72"/>
      <c r="CNL5" s="72"/>
      <c r="CNM5" s="72"/>
      <c r="CNN5" s="72"/>
      <c r="CNO5" s="72"/>
      <c r="CNP5" s="72"/>
      <c r="CNQ5" s="72"/>
      <c r="CNR5" s="72"/>
      <c r="CNS5" s="72"/>
      <c r="CNT5" s="72"/>
      <c r="CNU5" s="72"/>
      <c r="CNV5" s="72"/>
      <c r="CNW5" s="72"/>
      <c r="CNX5" s="72"/>
      <c r="CNY5" s="72"/>
      <c r="CNZ5" s="72"/>
      <c r="COA5" s="72"/>
      <c r="COB5" s="72"/>
      <c r="COC5" s="72"/>
      <c r="COD5" s="72"/>
      <c r="COE5" s="72"/>
      <c r="COF5" s="72"/>
      <c r="COG5" s="72"/>
      <c r="COH5" s="72"/>
      <c r="COI5" s="72"/>
      <c r="COJ5" s="72"/>
      <c r="COK5" s="72"/>
      <c r="COL5" s="72"/>
      <c r="COM5" s="72"/>
      <c r="CON5" s="72"/>
      <c r="COO5" s="72"/>
      <c r="COP5" s="72"/>
      <c r="COQ5" s="72"/>
      <c r="COR5" s="72"/>
      <c r="COS5" s="72"/>
      <c r="COT5" s="72"/>
      <c r="COU5" s="72"/>
      <c r="COV5" s="72"/>
      <c r="COW5" s="72"/>
      <c r="COX5" s="72"/>
      <c r="COY5" s="72"/>
      <c r="COZ5" s="72"/>
      <c r="CPA5" s="72"/>
      <c r="CPB5" s="72"/>
      <c r="CPC5" s="72"/>
      <c r="CPD5" s="72"/>
      <c r="CPE5" s="72"/>
      <c r="CPF5" s="72"/>
      <c r="CPG5" s="72"/>
      <c r="CPH5" s="72"/>
      <c r="CPI5" s="72"/>
      <c r="CPJ5" s="72"/>
      <c r="CPK5" s="72"/>
      <c r="CPL5" s="72"/>
      <c r="CPM5" s="72"/>
      <c r="CPN5" s="72"/>
      <c r="CPO5" s="72"/>
      <c r="CPP5" s="72"/>
      <c r="CPQ5" s="72"/>
      <c r="CPR5" s="72"/>
      <c r="CPS5" s="72"/>
      <c r="CPT5" s="72"/>
      <c r="CPU5" s="72"/>
      <c r="CPV5" s="72"/>
      <c r="CPW5" s="72"/>
      <c r="CPX5" s="72"/>
      <c r="CPY5" s="72"/>
      <c r="CPZ5" s="72"/>
      <c r="CQA5" s="72"/>
      <c r="CQB5" s="72"/>
      <c r="CQC5" s="72"/>
      <c r="CQD5" s="72"/>
      <c r="CQE5" s="72"/>
      <c r="CQF5" s="72"/>
      <c r="CQG5" s="72"/>
      <c r="CQH5" s="72"/>
      <c r="CQI5" s="72"/>
      <c r="CQJ5" s="72"/>
      <c r="CQK5" s="72"/>
      <c r="CQL5" s="72"/>
      <c r="CQM5" s="72"/>
      <c r="CQN5" s="72"/>
      <c r="CQO5" s="72"/>
      <c r="CQP5" s="72"/>
      <c r="CQQ5" s="72"/>
      <c r="CQR5" s="72"/>
      <c r="CQS5" s="72"/>
      <c r="CQT5" s="72"/>
      <c r="CQU5" s="72"/>
      <c r="CQV5" s="72"/>
      <c r="CQW5" s="72"/>
      <c r="CQX5" s="72"/>
      <c r="CQY5" s="72"/>
      <c r="CQZ5" s="72"/>
      <c r="CRA5" s="72"/>
      <c r="CRB5" s="72"/>
      <c r="CRC5" s="72"/>
      <c r="CRD5" s="72"/>
      <c r="CRE5" s="72"/>
      <c r="CRF5" s="72"/>
      <c r="CRG5" s="72"/>
      <c r="CRH5" s="72"/>
      <c r="CRI5" s="72"/>
      <c r="CRJ5" s="72"/>
      <c r="CRK5" s="72"/>
      <c r="CRL5" s="72"/>
      <c r="CRM5" s="72"/>
      <c r="CRN5" s="72"/>
      <c r="CRO5" s="72"/>
      <c r="CRP5" s="72"/>
      <c r="CRQ5" s="72"/>
      <c r="CRR5" s="72"/>
      <c r="CRS5" s="72"/>
      <c r="CRT5" s="72"/>
      <c r="CRU5" s="72"/>
      <c r="CRV5" s="72"/>
      <c r="CRW5" s="72"/>
      <c r="CRX5" s="72"/>
      <c r="CRY5" s="72"/>
      <c r="CRZ5" s="72"/>
      <c r="CSA5" s="72"/>
      <c r="CSB5" s="72"/>
      <c r="CSC5" s="72"/>
      <c r="CSD5" s="72"/>
      <c r="CSE5" s="72"/>
      <c r="CSF5" s="72"/>
      <c r="CSG5" s="72"/>
      <c r="CSH5" s="72"/>
      <c r="CSI5" s="72"/>
      <c r="CSJ5" s="72"/>
      <c r="CSK5" s="72"/>
      <c r="CSL5" s="72"/>
      <c r="CSM5" s="72"/>
      <c r="CSN5" s="72"/>
      <c r="CSO5" s="72"/>
      <c r="CSP5" s="72"/>
      <c r="CSQ5" s="72"/>
      <c r="CSR5" s="72"/>
      <c r="CSS5" s="72"/>
      <c r="CST5" s="72"/>
      <c r="CSU5" s="72"/>
      <c r="CSV5" s="72"/>
      <c r="CSW5" s="72"/>
      <c r="CSX5" s="72"/>
      <c r="CSY5" s="72"/>
      <c r="CSZ5" s="72"/>
      <c r="CTA5" s="72"/>
      <c r="CTB5" s="72"/>
      <c r="CTC5" s="72"/>
      <c r="CTD5" s="72"/>
      <c r="CTE5" s="72"/>
      <c r="CTF5" s="72"/>
      <c r="CTG5" s="72"/>
      <c r="CTH5" s="72"/>
      <c r="CTI5" s="72"/>
      <c r="CTJ5" s="72"/>
      <c r="CTK5" s="72"/>
      <c r="CTL5" s="72"/>
      <c r="CTM5" s="72"/>
      <c r="CTN5" s="72"/>
      <c r="CTO5" s="72"/>
      <c r="CTP5" s="72"/>
      <c r="CTQ5" s="72"/>
      <c r="CTR5" s="72"/>
      <c r="CTS5" s="72"/>
      <c r="CTT5" s="72"/>
      <c r="CTU5" s="72"/>
      <c r="CTV5" s="72"/>
      <c r="CTW5" s="72"/>
      <c r="CTX5" s="72"/>
      <c r="CTY5" s="72"/>
      <c r="CTZ5" s="72"/>
      <c r="CUA5" s="72"/>
      <c r="CUB5" s="72"/>
      <c r="CUC5" s="72"/>
      <c r="CUD5" s="72"/>
      <c r="CUE5" s="72"/>
      <c r="CUF5" s="72"/>
      <c r="CUG5" s="72"/>
      <c r="CUH5" s="72"/>
      <c r="CUI5" s="72"/>
      <c r="CUJ5" s="72"/>
      <c r="CUK5" s="72"/>
      <c r="CUL5" s="72"/>
      <c r="CUM5" s="72"/>
      <c r="CUN5" s="72"/>
      <c r="CUO5" s="72"/>
      <c r="CUP5" s="72"/>
      <c r="CUQ5" s="72"/>
      <c r="CUR5" s="72"/>
      <c r="CUS5" s="72"/>
      <c r="CUT5" s="72"/>
      <c r="CUU5" s="72"/>
      <c r="CUV5" s="72"/>
      <c r="CUW5" s="72"/>
      <c r="CUX5" s="72"/>
      <c r="CUY5" s="72"/>
      <c r="CUZ5" s="72"/>
      <c r="CVA5" s="72"/>
      <c r="CVB5" s="72"/>
      <c r="CVC5" s="72"/>
      <c r="CVD5" s="72"/>
      <c r="CVE5" s="72"/>
      <c r="CVF5" s="72"/>
      <c r="CVG5" s="72"/>
      <c r="CVH5" s="72"/>
      <c r="CVI5" s="72"/>
      <c r="CVJ5" s="72"/>
      <c r="CVK5" s="72"/>
      <c r="CVL5" s="72"/>
      <c r="CVM5" s="72"/>
      <c r="CVN5" s="72"/>
      <c r="CVO5" s="72"/>
      <c r="CVP5" s="72"/>
      <c r="CVQ5" s="72"/>
      <c r="CVR5" s="72"/>
      <c r="CVS5" s="72"/>
      <c r="CVT5" s="72"/>
      <c r="CVU5" s="72"/>
      <c r="CVV5" s="72"/>
      <c r="CVW5" s="72"/>
      <c r="CVX5" s="72"/>
      <c r="CVY5" s="72"/>
      <c r="CVZ5" s="72"/>
      <c r="CWA5" s="72"/>
      <c r="CWB5" s="72"/>
      <c r="CWC5" s="72"/>
      <c r="CWD5" s="72"/>
      <c r="CWE5" s="72"/>
      <c r="CWF5" s="72"/>
      <c r="CWG5" s="72"/>
      <c r="CWH5" s="72"/>
      <c r="CWI5" s="72"/>
      <c r="CWJ5" s="72"/>
      <c r="CWK5" s="72"/>
      <c r="CWL5" s="72"/>
      <c r="CWM5" s="72"/>
      <c r="CWN5" s="72"/>
      <c r="CWO5" s="72"/>
      <c r="CWP5" s="72"/>
      <c r="CWQ5" s="72"/>
      <c r="CWR5" s="72"/>
      <c r="CWS5" s="72"/>
      <c r="CWT5" s="72"/>
      <c r="CWU5" s="72"/>
      <c r="CWV5" s="72"/>
      <c r="CWW5" s="72"/>
      <c r="CWX5" s="72"/>
      <c r="CWY5" s="72"/>
      <c r="CWZ5" s="72"/>
      <c r="CXA5" s="72"/>
      <c r="CXB5" s="72"/>
      <c r="CXC5" s="72"/>
      <c r="CXD5" s="72"/>
      <c r="CXE5" s="72"/>
      <c r="CXF5" s="72"/>
      <c r="CXG5" s="72"/>
      <c r="CXH5" s="72"/>
      <c r="CXI5" s="72"/>
      <c r="CXJ5" s="72"/>
      <c r="CXK5" s="72"/>
      <c r="CXL5" s="72"/>
      <c r="CXM5" s="72"/>
      <c r="CXN5" s="72"/>
      <c r="CXO5" s="72"/>
      <c r="CXP5" s="72"/>
      <c r="CXQ5" s="72"/>
      <c r="CXR5" s="72"/>
      <c r="CXS5" s="72"/>
      <c r="CXT5" s="72"/>
      <c r="CXU5" s="72"/>
      <c r="CXV5" s="72"/>
      <c r="CXW5" s="72"/>
      <c r="CXX5" s="72"/>
      <c r="CXY5" s="72"/>
      <c r="CXZ5" s="72"/>
      <c r="CYA5" s="72"/>
      <c r="CYB5" s="72"/>
      <c r="CYC5" s="72"/>
      <c r="CYD5" s="72"/>
      <c r="CYE5" s="72"/>
      <c r="CYF5" s="72"/>
      <c r="CYG5" s="72"/>
      <c r="CYH5" s="72"/>
      <c r="CYI5" s="72"/>
      <c r="CYJ5" s="72"/>
      <c r="CYK5" s="72"/>
      <c r="CYL5" s="72"/>
      <c r="CYM5" s="72"/>
      <c r="CYN5" s="72"/>
      <c r="CYO5" s="72"/>
      <c r="CYP5" s="72"/>
      <c r="CYQ5" s="72"/>
      <c r="CYR5" s="72"/>
      <c r="CYS5" s="72"/>
      <c r="CYT5" s="72"/>
      <c r="CYU5" s="72"/>
      <c r="CYV5" s="72"/>
      <c r="CYW5" s="72"/>
      <c r="CYX5" s="72"/>
      <c r="CYY5" s="72"/>
      <c r="CYZ5" s="72"/>
      <c r="CZA5" s="72"/>
      <c r="CZB5" s="72"/>
      <c r="CZC5" s="72"/>
      <c r="CZD5" s="72"/>
      <c r="CZE5" s="72"/>
      <c r="CZF5" s="72"/>
      <c r="CZG5" s="72"/>
      <c r="CZH5" s="72"/>
      <c r="CZI5" s="72"/>
      <c r="CZJ5" s="72"/>
      <c r="CZK5" s="72"/>
      <c r="CZL5" s="72"/>
      <c r="CZM5" s="72"/>
      <c r="CZN5" s="72"/>
      <c r="CZO5" s="72"/>
      <c r="CZP5" s="72"/>
      <c r="CZQ5" s="72"/>
      <c r="CZR5" s="72"/>
      <c r="CZS5" s="72"/>
      <c r="CZT5" s="72"/>
      <c r="CZU5" s="72"/>
      <c r="CZV5" s="72"/>
      <c r="CZW5" s="72"/>
      <c r="CZX5" s="72"/>
      <c r="CZY5" s="72"/>
      <c r="CZZ5" s="72"/>
      <c r="DAA5" s="72"/>
      <c r="DAB5" s="72"/>
      <c r="DAC5" s="72"/>
      <c r="DAD5" s="72"/>
      <c r="DAE5" s="72"/>
      <c r="DAF5" s="72"/>
      <c r="DAG5" s="72"/>
      <c r="DAH5" s="72"/>
      <c r="DAI5" s="72"/>
      <c r="DAJ5" s="72"/>
      <c r="DAK5" s="72"/>
      <c r="DAL5" s="72"/>
      <c r="DAM5" s="72"/>
      <c r="DAN5" s="72"/>
      <c r="DAO5" s="72"/>
      <c r="DAP5" s="72"/>
      <c r="DAQ5" s="72"/>
      <c r="DAR5" s="72"/>
      <c r="DAS5" s="72"/>
      <c r="DAT5" s="72"/>
      <c r="DAU5" s="72"/>
      <c r="DAV5" s="72"/>
      <c r="DAW5" s="72"/>
      <c r="DAX5" s="72"/>
      <c r="DAY5" s="72"/>
      <c r="DAZ5" s="72"/>
      <c r="DBA5" s="72"/>
      <c r="DBB5" s="72"/>
      <c r="DBC5" s="72"/>
      <c r="DBD5" s="72"/>
      <c r="DBE5" s="72"/>
      <c r="DBF5" s="72"/>
      <c r="DBG5" s="72"/>
      <c r="DBH5" s="72"/>
      <c r="DBI5" s="72"/>
      <c r="DBJ5" s="72"/>
      <c r="DBK5" s="72"/>
      <c r="DBL5" s="72"/>
      <c r="DBM5" s="72"/>
      <c r="DBN5" s="72"/>
      <c r="DBO5" s="72"/>
      <c r="DBP5" s="72"/>
      <c r="DBQ5" s="72"/>
      <c r="DBR5" s="72"/>
      <c r="DBS5" s="72"/>
      <c r="DBT5" s="72"/>
      <c r="DBU5" s="72"/>
      <c r="DBV5" s="72"/>
      <c r="DBW5" s="72"/>
      <c r="DBX5" s="72"/>
      <c r="DBY5" s="72"/>
      <c r="DBZ5" s="72"/>
      <c r="DCA5" s="72"/>
      <c r="DCB5" s="72"/>
      <c r="DCC5" s="72"/>
      <c r="DCD5" s="72"/>
      <c r="DCE5" s="72"/>
      <c r="DCF5" s="72"/>
      <c r="DCG5" s="72"/>
      <c r="DCH5" s="72"/>
      <c r="DCI5" s="72"/>
      <c r="DCJ5" s="72"/>
      <c r="DCK5" s="72"/>
      <c r="DCL5" s="72"/>
      <c r="DCM5" s="72"/>
      <c r="DCN5" s="72"/>
      <c r="DCO5" s="72"/>
      <c r="DCP5" s="72"/>
      <c r="DCQ5" s="72"/>
      <c r="DCR5" s="72"/>
      <c r="DCS5" s="72"/>
      <c r="DCT5" s="72"/>
      <c r="DCU5" s="72"/>
      <c r="DCV5" s="72"/>
      <c r="DCW5" s="72"/>
      <c r="DCX5" s="72"/>
      <c r="DCY5" s="72"/>
      <c r="DCZ5" s="72"/>
      <c r="DDA5" s="72"/>
      <c r="DDB5" s="72"/>
      <c r="DDC5" s="72"/>
      <c r="DDD5" s="72"/>
      <c r="DDE5" s="72"/>
      <c r="DDF5" s="72"/>
      <c r="DDG5" s="72"/>
      <c r="DDH5" s="72"/>
      <c r="DDI5" s="72"/>
      <c r="DDJ5" s="72"/>
      <c r="DDK5" s="72"/>
      <c r="DDL5" s="72"/>
      <c r="DDM5" s="72"/>
      <c r="DDN5" s="72"/>
      <c r="DDO5" s="72"/>
      <c r="DDP5" s="72"/>
      <c r="DDQ5" s="72"/>
      <c r="DDR5" s="72"/>
      <c r="DDS5" s="72"/>
      <c r="DDT5" s="72"/>
      <c r="DDU5" s="72"/>
      <c r="DDV5" s="72"/>
      <c r="DDW5" s="72"/>
      <c r="DDX5" s="72"/>
      <c r="DDY5" s="72"/>
      <c r="DDZ5" s="72"/>
      <c r="DEA5" s="72"/>
      <c r="DEB5" s="72"/>
      <c r="DEC5" s="72"/>
      <c r="DED5" s="72"/>
      <c r="DEE5" s="72"/>
      <c r="DEF5" s="72"/>
      <c r="DEG5" s="72"/>
      <c r="DEH5" s="72"/>
      <c r="DEI5" s="72"/>
      <c r="DEJ5" s="72"/>
      <c r="DEK5" s="72"/>
      <c r="DEL5" s="72"/>
      <c r="DEM5" s="72"/>
      <c r="DEN5" s="72"/>
      <c r="DEO5" s="72"/>
      <c r="DEP5" s="72"/>
      <c r="DEQ5" s="72"/>
      <c r="DER5" s="72"/>
      <c r="DES5" s="72"/>
      <c r="DET5" s="72"/>
      <c r="DEU5" s="72"/>
      <c r="DEV5" s="72"/>
      <c r="DEW5" s="72"/>
      <c r="DEX5" s="72"/>
      <c r="DEY5" s="72"/>
      <c r="DEZ5" s="72"/>
      <c r="DFA5" s="72"/>
      <c r="DFB5" s="72"/>
      <c r="DFC5" s="72"/>
      <c r="DFD5" s="72"/>
      <c r="DFE5" s="72"/>
      <c r="DFF5" s="72"/>
      <c r="DFG5" s="72"/>
      <c r="DFH5" s="72"/>
      <c r="DFI5" s="72"/>
      <c r="DFJ5" s="72"/>
      <c r="DFK5" s="72"/>
      <c r="DFL5" s="72"/>
      <c r="DFM5" s="72"/>
      <c r="DFN5" s="72"/>
      <c r="DFO5" s="72"/>
      <c r="DFP5" s="72"/>
      <c r="DFQ5" s="72"/>
      <c r="DFR5" s="72"/>
      <c r="DFS5" s="72"/>
      <c r="DFT5" s="72"/>
      <c r="DFU5" s="72"/>
      <c r="DFV5" s="72"/>
      <c r="DFW5" s="72"/>
      <c r="DFX5" s="72"/>
      <c r="DFY5" s="72"/>
      <c r="DFZ5" s="72"/>
      <c r="DGA5" s="72"/>
      <c r="DGB5" s="72"/>
      <c r="DGC5" s="72"/>
      <c r="DGD5" s="72"/>
      <c r="DGE5" s="72"/>
      <c r="DGF5" s="72"/>
      <c r="DGG5" s="72"/>
      <c r="DGH5" s="72"/>
      <c r="DGI5" s="72"/>
      <c r="DGJ5" s="72"/>
      <c r="DGK5" s="72"/>
      <c r="DGL5" s="72"/>
      <c r="DGM5" s="72"/>
      <c r="DGN5" s="72"/>
      <c r="DGO5" s="72"/>
      <c r="DGP5" s="72"/>
      <c r="DGQ5" s="72"/>
      <c r="DGR5" s="72"/>
      <c r="DGS5" s="72"/>
      <c r="DGT5" s="72"/>
      <c r="DGU5" s="72"/>
      <c r="DGV5" s="72"/>
      <c r="DGW5" s="72"/>
      <c r="DGX5" s="72"/>
      <c r="DGY5" s="72"/>
      <c r="DGZ5" s="72"/>
      <c r="DHA5" s="72"/>
      <c r="DHB5" s="72"/>
      <c r="DHC5" s="72"/>
      <c r="DHD5" s="72"/>
      <c r="DHE5" s="72"/>
      <c r="DHF5" s="72"/>
      <c r="DHG5" s="72"/>
      <c r="DHH5" s="72"/>
      <c r="DHI5" s="72"/>
      <c r="DHJ5" s="72"/>
      <c r="DHK5" s="72"/>
      <c r="DHL5" s="72"/>
      <c r="DHM5" s="72"/>
      <c r="DHN5" s="72"/>
      <c r="DHO5" s="72"/>
      <c r="DHP5" s="72"/>
      <c r="DHQ5" s="72"/>
      <c r="DHR5" s="72"/>
      <c r="DHS5" s="72"/>
      <c r="DHT5" s="72"/>
      <c r="DHU5" s="72"/>
      <c r="DHV5" s="72"/>
      <c r="DHW5" s="72"/>
      <c r="DHX5" s="72"/>
      <c r="DHY5" s="72"/>
      <c r="DHZ5" s="72"/>
      <c r="DIA5" s="72"/>
      <c r="DIB5" s="72"/>
      <c r="DIC5" s="72"/>
      <c r="DID5" s="72"/>
      <c r="DIE5" s="72"/>
      <c r="DIF5" s="72"/>
      <c r="DIG5" s="72"/>
      <c r="DIH5" s="72"/>
      <c r="DII5" s="72"/>
      <c r="DIJ5" s="72"/>
      <c r="DIK5" s="72"/>
      <c r="DIL5" s="72"/>
      <c r="DIM5" s="72"/>
      <c r="DIN5" s="72"/>
      <c r="DIO5" s="72"/>
      <c r="DIP5" s="72"/>
      <c r="DIQ5" s="72"/>
      <c r="DIR5" s="72"/>
      <c r="DIS5" s="72"/>
      <c r="DIT5" s="72"/>
      <c r="DIU5" s="72"/>
      <c r="DIV5" s="72"/>
      <c r="DIW5" s="72"/>
      <c r="DIX5" s="72"/>
      <c r="DIY5" s="72"/>
      <c r="DIZ5" s="72"/>
      <c r="DJA5" s="72"/>
      <c r="DJB5" s="72"/>
      <c r="DJC5" s="72"/>
      <c r="DJD5" s="72"/>
      <c r="DJE5" s="72"/>
      <c r="DJF5" s="72"/>
      <c r="DJG5" s="72"/>
      <c r="DJH5" s="72"/>
      <c r="DJI5" s="72"/>
      <c r="DJJ5" s="72"/>
      <c r="DJK5" s="72"/>
      <c r="DJL5" s="72"/>
      <c r="DJM5" s="72"/>
      <c r="DJN5" s="72"/>
      <c r="DJO5" s="72"/>
      <c r="DJP5" s="72"/>
      <c r="DJQ5" s="72"/>
      <c r="DJR5" s="72"/>
      <c r="DJS5" s="72"/>
      <c r="DJT5" s="72"/>
      <c r="DJU5" s="72"/>
      <c r="DJV5" s="72"/>
      <c r="DJW5" s="72"/>
      <c r="DJX5" s="72"/>
      <c r="DJY5" s="72"/>
      <c r="DJZ5" s="72"/>
      <c r="DKA5" s="72"/>
      <c r="DKB5" s="72"/>
      <c r="DKC5" s="72"/>
      <c r="DKD5" s="72"/>
      <c r="DKE5" s="72"/>
      <c r="DKF5" s="72"/>
      <c r="DKG5" s="72"/>
      <c r="DKH5" s="72"/>
      <c r="DKI5" s="72"/>
      <c r="DKJ5" s="72"/>
      <c r="DKK5" s="72"/>
      <c r="DKL5" s="72"/>
      <c r="DKM5" s="72"/>
      <c r="DKN5" s="72"/>
      <c r="DKO5" s="72"/>
      <c r="DKP5" s="72"/>
      <c r="DKQ5" s="72"/>
      <c r="DKR5" s="72"/>
      <c r="DKS5" s="72"/>
      <c r="DKT5" s="72"/>
      <c r="DKU5" s="72"/>
      <c r="DKV5" s="72"/>
      <c r="DKW5" s="72"/>
      <c r="DKX5" s="72"/>
      <c r="DKY5" s="72"/>
      <c r="DKZ5" s="72"/>
      <c r="DLA5" s="72"/>
      <c r="DLB5" s="72"/>
      <c r="DLC5" s="72"/>
      <c r="DLD5" s="72"/>
      <c r="DLE5" s="72"/>
      <c r="DLF5" s="72"/>
      <c r="DLG5" s="72"/>
      <c r="DLH5" s="72"/>
      <c r="DLI5" s="72"/>
      <c r="DLJ5" s="72"/>
      <c r="DLK5" s="72"/>
      <c r="DLL5" s="72"/>
      <c r="DLM5" s="72"/>
      <c r="DLN5" s="72"/>
      <c r="DLO5" s="72"/>
      <c r="DLP5" s="72"/>
      <c r="DLQ5" s="72"/>
      <c r="DLR5" s="72"/>
      <c r="DLS5" s="72"/>
      <c r="DLT5" s="72"/>
      <c r="DLU5" s="72"/>
      <c r="DLV5" s="72"/>
      <c r="DLW5" s="72"/>
      <c r="DLX5" s="72"/>
      <c r="DLY5" s="72"/>
      <c r="DLZ5" s="72"/>
      <c r="DMA5" s="72"/>
      <c r="DMB5" s="72"/>
      <c r="DMC5" s="72"/>
      <c r="DMD5" s="72"/>
      <c r="DME5" s="72"/>
      <c r="DMF5" s="72"/>
      <c r="DMG5" s="72"/>
      <c r="DMH5" s="72"/>
      <c r="DMI5" s="72"/>
      <c r="DMJ5" s="72"/>
      <c r="DMK5" s="72"/>
      <c r="DML5" s="72"/>
      <c r="DMM5" s="72"/>
      <c r="DMN5" s="72"/>
      <c r="DMO5" s="72"/>
      <c r="DMP5" s="72"/>
      <c r="DMQ5" s="72"/>
      <c r="DMR5" s="72"/>
      <c r="DMS5" s="72"/>
      <c r="DMT5" s="72"/>
      <c r="DMU5" s="72"/>
      <c r="DMV5" s="72"/>
      <c r="DMW5" s="72"/>
      <c r="DMX5" s="72"/>
      <c r="DMY5" s="72"/>
      <c r="DMZ5" s="72"/>
      <c r="DNA5" s="72"/>
      <c r="DNB5" s="72"/>
      <c r="DNC5" s="72"/>
      <c r="DND5" s="72"/>
      <c r="DNE5" s="72"/>
      <c r="DNF5" s="72"/>
      <c r="DNG5" s="72"/>
      <c r="DNH5" s="72"/>
      <c r="DNI5" s="72"/>
      <c r="DNJ5" s="72"/>
      <c r="DNK5" s="72"/>
      <c r="DNL5" s="72"/>
      <c r="DNM5" s="72"/>
      <c r="DNN5" s="72"/>
      <c r="DNO5" s="72"/>
      <c r="DNP5" s="72"/>
      <c r="DNQ5" s="72"/>
      <c r="DNR5" s="72"/>
      <c r="DNS5" s="72"/>
      <c r="DNT5" s="72"/>
      <c r="DNU5" s="72"/>
      <c r="DNV5" s="72"/>
      <c r="DNW5" s="72"/>
      <c r="DNX5" s="72"/>
      <c r="DNY5" s="72"/>
      <c r="DNZ5" s="72"/>
      <c r="DOA5" s="72"/>
      <c r="DOB5" s="72"/>
      <c r="DOC5" s="72"/>
      <c r="DOD5" s="72"/>
      <c r="DOE5" s="72"/>
      <c r="DOF5" s="72"/>
      <c r="DOG5" s="72"/>
      <c r="DOH5" s="72"/>
      <c r="DOI5" s="72"/>
      <c r="DOJ5" s="72"/>
      <c r="DOK5" s="72"/>
      <c r="DOL5" s="72"/>
      <c r="DOM5" s="72"/>
      <c r="DON5" s="72"/>
      <c r="DOO5" s="72"/>
      <c r="DOP5" s="72"/>
      <c r="DOQ5" s="72"/>
      <c r="DOR5" s="72"/>
      <c r="DOS5" s="72"/>
      <c r="DOT5" s="72"/>
      <c r="DOU5" s="72"/>
      <c r="DOV5" s="72"/>
      <c r="DOW5" s="72"/>
      <c r="DOX5" s="72"/>
      <c r="DOY5" s="72"/>
      <c r="DOZ5" s="72"/>
      <c r="DPA5" s="72"/>
      <c r="DPB5" s="72"/>
      <c r="DPC5" s="72"/>
      <c r="DPD5" s="72"/>
      <c r="DPE5" s="72"/>
      <c r="DPF5" s="72"/>
      <c r="DPG5" s="72"/>
      <c r="DPH5" s="72"/>
      <c r="DPI5" s="72"/>
      <c r="DPJ5" s="72"/>
      <c r="DPK5" s="72"/>
      <c r="DPL5" s="72"/>
      <c r="DPM5" s="72"/>
      <c r="DPN5" s="72"/>
      <c r="DPO5" s="72"/>
      <c r="DPP5" s="72"/>
      <c r="DPQ5" s="72"/>
      <c r="DPR5" s="72"/>
      <c r="DPS5" s="72"/>
      <c r="DPT5" s="72"/>
      <c r="DPU5" s="72"/>
      <c r="DPV5" s="72"/>
      <c r="DPW5" s="72"/>
      <c r="DPX5" s="72"/>
      <c r="DPY5" s="72"/>
      <c r="DPZ5" s="72"/>
      <c r="DQA5" s="72"/>
      <c r="DQB5" s="72"/>
      <c r="DQC5" s="72"/>
      <c r="DQD5" s="72"/>
      <c r="DQE5" s="72"/>
      <c r="DQF5" s="72"/>
      <c r="DQG5" s="72"/>
      <c r="DQH5" s="72"/>
      <c r="DQI5" s="72"/>
      <c r="DQJ5" s="72"/>
      <c r="DQK5" s="72"/>
      <c r="DQL5" s="72"/>
      <c r="DQM5" s="72"/>
      <c r="DQN5" s="72"/>
      <c r="DQO5" s="72"/>
      <c r="DQP5" s="72"/>
      <c r="DQQ5" s="72"/>
      <c r="DQR5" s="72"/>
      <c r="DQS5" s="72"/>
      <c r="DQT5" s="72"/>
      <c r="DQU5" s="72"/>
      <c r="DQV5" s="72"/>
      <c r="DQW5" s="72"/>
      <c r="DQX5" s="72"/>
      <c r="DQY5" s="72"/>
      <c r="DQZ5" s="72"/>
      <c r="DRA5" s="72"/>
      <c r="DRB5" s="72"/>
      <c r="DRC5" s="72"/>
      <c r="DRD5" s="72"/>
      <c r="DRE5" s="72"/>
      <c r="DRF5" s="72"/>
      <c r="DRG5" s="72"/>
      <c r="DRH5" s="72"/>
      <c r="DRI5" s="72"/>
      <c r="DRJ5" s="72"/>
      <c r="DRK5" s="72"/>
      <c r="DRL5" s="72"/>
      <c r="DRM5" s="72"/>
      <c r="DRN5" s="72"/>
      <c r="DRO5" s="72"/>
      <c r="DRP5" s="72"/>
      <c r="DRQ5" s="72"/>
      <c r="DRR5" s="72"/>
      <c r="DRS5" s="72"/>
      <c r="DRT5" s="72"/>
      <c r="DRU5" s="72"/>
      <c r="DRV5" s="72"/>
      <c r="DRW5" s="72"/>
      <c r="DRX5" s="72"/>
      <c r="DRY5" s="72"/>
      <c r="DRZ5" s="72"/>
      <c r="DSA5" s="72"/>
      <c r="DSB5" s="72"/>
      <c r="DSC5" s="72"/>
      <c r="DSD5" s="72"/>
      <c r="DSE5" s="72"/>
      <c r="DSF5" s="72"/>
      <c r="DSG5" s="72"/>
      <c r="DSH5" s="72"/>
      <c r="DSI5" s="72"/>
      <c r="DSJ5" s="72"/>
      <c r="DSK5" s="72"/>
      <c r="DSL5" s="72"/>
      <c r="DSM5" s="72"/>
      <c r="DSN5" s="72"/>
      <c r="DSO5" s="72"/>
      <c r="DSP5" s="72"/>
      <c r="DSQ5" s="72"/>
      <c r="DSR5" s="72"/>
      <c r="DSS5" s="72"/>
      <c r="DST5" s="72"/>
      <c r="DSU5" s="72"/>
      <c r="DSV5" s="72"/>
      <c r="DSW5" s="72"/>
      <c r="DSX5" s="72"/>
      <c r="DSY5" s="72"/>
      <c r="DSZ5" s="72"/>
      <c r="DTA5" s="72"/>
      <c r="DTB5" s="72"/>
      <c r="DTC5" s="72"/>
      <c r="DTD5" s="72"/>
      <c r="DTE5" s="72"/>
      <c r="DTF5" s="72"/>
      <c r="DTG5" s="72"/>
      <c r="DTH5" s="72"/>
      <c r="DTI5" s="72"/>
      <c r="DTJ5" s="72"/>
      <c r="DTK5" s="72"/>
      <c r="DTL5" s="72"/>
      <c r="DTM5" s="72"/>
      <c r="DTN5" s="72"/>
      <c r="DTO5" s="72"/>
      <c r="DTP5" s="72"/>
      <c r="DTQ5" s="72"/>
      <c r="DTR5" s="72"/>
      <c r="DTS5" s="72"/>
      <c r="DTT5" s="72"/>
      <c r="DTU5" s="72"/>
      <c r="DTV5" s="72"/>
      <c r="DTW5" s="72"/>
      <c r="DTX5" s="72"/>
      <c r="DTY5" s="72"/>
      <c r="DTZ5" s="72"/>
      <c r="DUA5" s="72"/>
      <c r="DUB5" s="72"/>
      <c r="DUC5" s="72"/>
      <c r="DUD5" s="72"/>
      <c r="DUE5" s="72"/>
      <c r="DUF5" s="72"/>
      <c r="DUG5" s="72"/>
      <c r="DUH5" s="72"/>
      <c r="DUI5" s="72"/>
      <c r="DUJ5" s="72"/>
      <c r="DUK5" s="72"/>
      <c r="DUL5" s="72"/>
      <c r="DUM5" s="72"/>
      <c r="DUN5" s="72"/>
      <c r="DUO5" s="72"/>
      <c r="DUP5" s="72"/>
      <c r="DUQ5" s="72"/>
      <c r="DUR5" s="72"/>
      <c r="DUS5" s="72"/>
      <c r="DUT5" s="72"/>
      <c r="DUU5" s="72"/>
      <c r="DUV5" s="72"/>
      <c r="DUW5" s="72"/>
      <c r="DUX5" s="72"/>
      <c r="DUY5" s="72"/>
      <c r="DUZ5" s="72"/>
      <c r="DVA5" s="72"/>
      <c r="DVB5" s="72"/>
      <c r="DVC5" s="72"/>
      <c r="DVD5" s="72"/>
      <c r="DVE5" s="72"/>
      <c r="DVF5" s="72"/>
      <c r="DVG5" s="72"/>
      <c r="DVH5" s="72"/>
      <c r="DVI5" s="72"/>
      <c r="DVJ5" s="72"/>
      <c r="DVK5" s="72"/>
      <c r="DVL5" s="72"/>
      <c r="DVM5" s="72"/>
      <c r="DVN5" s="72"/>
      <c r="DVO5" s="72"/>
      <c r="DVP5" s="72"/>
      <c r="DVQ5" s="72"/>
      <c r="DVR5" s="72"/>
      <c r="DVS5" s="72"/>
      <c r="DVT5" s="72"/>
      <c r="DVU5" s="72"/>
      <c r="DVV5" s="72"/>
      <c r="DVW5" s="72"/>
      <c r="DVX5" s="72"/>
      <c r="DVY5" s="72"/>
      <c r="DVZ5" s="72"/>
      <c r="DWA5" s="72"/>
      <c r="DWB5" s="72"/>
      <c r="DWC5" s="72"/>
      <c r="DWD5" s="72"/>
      <c r="DWE5" s="72"/>
      <c r="DWF5" s="72"/>
      <c r="DWG5" s="72"/>
      <c r="DWH5" s="72"/>
      <c r="DWI5" s="72"/>
      <c r="DWJ5" s="72"/>
      <c r="DWK5" s="72"/>
      <c r="DWL5" s="72"/>
      <c r="DWM5" s="72"/>
      <c r="DWN5" s="72"/>
      <c r="DWO5" s="72"/>
      <c r="DWP5" s="72"/>
      <c r="DWQ5" s="72"/>
      <c r="DWR5" s="72"/>
      <c r="DWS5" s="72"/>
      <c r="DWT5" s="72"/>
      <c r="DWU5" s="72"/>
      <c r="DWV5" s="72"/>
      <c r="DWW5" s="72"/>
      <c r="DWX5" s="72"/>
      <c r="DWY5" s="72"/>
      <c r="DWZ5" s="72"/>
      <c r="DXA5" s="72"/>
      <c r="DXB5" s="72"/>
      <c r="DXC5" s="72"/>
      <c r="DXD5" s="72"/>
      <c r="DXE5" s="72"/>
      <c r="DXF5" s="72"/>
      <c r="DXG5" s="72"/>
      <c r="DXH5" s="72"/>
      <c r="DXI5" s="72"/>
      <c r="DXJ5" s="72"/>
      <c r="DXK5" s="72"/>
      <c r="DXL5" s="72"/>
      <c r="DXM5" s="72"/>
      <c r="DXN5" s="72"/>
      <c r="DXO5" s="72"/>
      <c r="DXP5" s="72"/>
      <c r="DXQ5" s="72"/>
      <c r="DXR5" s="72"/>
      <c r="DXS5" s="72"/>
      <c r="DXT5" s="72"/>
      <c r="DXU5" s="72"/>
      <c r="DXV5" s="72"/>
      <c r="DXW5" s="72"/>
      <c r="DXX5" s="72"/>
      <c r="DXY5" s="72"/>
      <c r="DXZ5" s="72"/>
      <c r="DYA5" s="72"/>
      <c r="DYB5" s="72"/>
      <c r="DYC5" s="72"/>
      <c r="DYD5" s="72"/>
      <c r="DYE5" s="72"/>
      <c r="DYF5" s="72"/>
      <c r="DYG5" s="72"/>
      <c r="DYH5" s="72"/>
      <c r="DYI5" s="72"/>
      <c r="DYJ5" s="72"/>
      <c r="DYK5" s="72"/>
      <c r="DYL5" s="72"/>
      <c r="DYM5" s="72"/>
      <c r="DYN5" s="72"/>
      <c r="DYO5" s="72"/>
      <c r="DYP5" s="72"/>
      <c r="DYQ5" s="72"/>
      <c r="DYR5" s="72"/>
      <c r="DYS5" s="72"/>
      <c r="DYT5" s="72"/>
      <c r="DYU5" s="72"/>
      <c r="DYV5" s="72"/>
      <c r="DYW5" s="72"/>
      <c r="DYX5" s="72"/>
      <c r="DYY5" s="72"/>
      <c r="DYZ5" s="72"/>
      <c r="DZA5" s="72"/>
      <c r="DZB5" s="72"/>
      <c r="DZC5" s="72"/>
      <c r="DZD5" s="72"/>
      <c r="DZE5" s="72"/>
      <c r="DZF5" s="72"/>
      <c r="DZG5" s="72"/>
      <c r="DZH5" s="72"/>
      <c r="DZI5" s="72"/>
      <c r="DZJ5" s="72"/>
      <c r="DZK5" s="72"/>
      <c r="DZL5" s="72"/>
      <c r="DZM5" s="72"/>
      <c r="DZN5" s="72"/>
      <c r="DZO5" s="72"/>
      <c r="DZP5" s="72"/>
      <c r="DZQ5" s="72"/>
      <c r="DZR5" s="72"/>
      <c r="DZS5" s="72"/>
      <c r="DZT5" s="72"/>
      <c r="DZU5" s="72"/>
      <c r="DZV5" s="72"/>
      <c r="DZW5" s="72"/>
      <c r="DZX5" s="72"/>
      <c r="DZY5" s="72"/>
      <c r="DZZ5" s="72"/>
      <c r="EAA5" s="72"/>
      <c r="EAB5" s="72"/>
      <c r="EAC5" s="72"/>
      <c r="EAD5" s="72"/>
      <c r="EAE5" s="72"/>
      <c r="EAF5" s="72"/>
      <c r="EAG5" s="72"/>
      <c r="EAH5" s="72"/>
      <c r="EAI5" s="72"/>
      <c r="EAJ5" s="72"/>
      <c r="EAK5" s="72"/>
      <c r="EAL5" s="72"/>
      <c r="EAM5" s="72"/>
      <c r="EAN5" s="72"/>
      <c r="EAO5" s="72"/>
      <c r="EAP5" s="72"/>
      <c r="EAQ5" s="72"/>
      <c r="EAR5" s="72"/>
      <c r="EAS5" s="72"/>
      <c r="EAT5" s="72"/>
      <c r="EAU5" s="72"/>
      <c r="EAV5" s="72"/>
      <c r="EAW5" s="72"/>
      <c r="EAX5" s="72"/>
      <c r="EAY5" s="72"/>
      <c r="EAZ5" s="72"/>
      <c r="EBA5" s="72"/>
      <c r="EBB5" s="72"/>
      <c r="EBC5" s="72"/>
      <c r="EBD5" s="72"/>
      <c r="EBE5" s="72"/>
      <c r="EBF5" s="72"/>
      <c r="EBG5" s="72"/>
      <c r="EBH5" s="72"/>
      <c r="EBI5" s="72"/>
      <c r="EBJ5" s="72"/>
      <c r="EBK5" s="72"/>
      <c r="EBL5" s="72"/>
      <c r="EBM5" s="72"/>
      <c r="EBN5" s="72"/>
      <c r="EBO5" s="72"/>
      <c r="EBP5" s="72"/>
      <c r="EBQ5" s="72"/>
      <c r="EBR5" s="72"/>
      <c r="EBS5" s="72"/>
      <c r="EBT5" s="72"/>
      <c r="EBU5" s="72"/>
      <c r="EBV5" s="72"/>
      <c r="EBW5" s="72"/>
      <c r="EBX5" s="72"/>
      <c r="EBY5" s="72"/>
      <c r="EBZ5" s="72"/>
      <c r="ECA5" s="72"/>
      <c r="ECB5" s="72"/>
      <c r="ECC5" s="72"/>
      <c r="ECD5" s="72"/>
      <c r="ECE5" s="72"/>
      <c r="ECF5" s="72"/>
      <c r="ECG5" s="72"/>
      <c r="ECH5" s="72"/>
      <c r="ECI5" s="72"/>
      <c r="ECJ5" s="72"/>
      <c r="ECK5" s="72"/>
      <c r="ECL5" s="72"/>
      <c r="ECM5" s="72"/>
      <c r="ECN5" s="72"/>
      <c r="ECO5" s="72"/>
      <c r="ECP5" s="72"/>
      <c r="ECQ5" s="72"/>
      <c r="ECR5" s="72"/>
      <c r="ECS5" s="72"/>
      <c r="ECT5" s="72"/>
      <c r="ECU5" s="72"/>
      <c r="ECV5" s="72"/>
      <c r="ECW5" s="72"/>
      <c r="ECX5" s="72"/>
      <c r="ECY5" s="72"/>
      <c r="ECZ5" s="72"/>
      <c r="EDA5" s="72"/>
      <c r="EDB5" s="72"/>
      <c r="EDC5" s="72"/>
      <c r="EDD5" s="72"/>
      <c r="EDE5" s="72"/>
      <c r="EDF5" s="72"/>
      <c r="EDG5" s="72"/>
      <c r="EDH5" s="72"/>
      <c r="EDI5" s="72"/>
      <c r="EDJ5" s="72"/>
      <c r="EDK5" s="72"/>
      <c r="EDL5" s="72"/>
      <c r="EDM5" s="72"/>
      <c r="EDN5" s="72"/>
      <c r="EDO5" s="72"/>
      <c r="EDP5" s="72"/>
      <c r="EDQ5" s="72"/>
      <c r="EDR5" s="72"/>
      <c r="EDS5" s="72"/>
      <c r="EDT5" s="72"/>
      <c r="EDU5" s="72"/>
      <c r="EDV5" s="72"/>
      <c r="EDW5" s="72"/>
      <c r="EDX5" s="72"/>
      <c r="EDY5" s="72"/>
      <c r="EDZ5" s="72"/>
      <c r="EEA5" s="72"/>
      <c r="EEB5" s="72"/>
      <c r="EEC5" s="72"/>
      <c r="EED5" s="72"/>
      <c r="EEE5" s="72"/>
      <c r="EEF5" s="72"/>
      <c r="EEG5" s="72"/>
      <c r="EEH5" s="72"/>
      <c r="EEI5" s="72"/>
      <c r="EEJ5" s="72"/>
      <c r="EEK5" s="72"/>
      <c r="EEL5" s="72"/>
      <c r="EEM5" s="72"/>
      <c r="EEN5" s="72"/>
      <c r="EEO5" s="72"/>
      <c r="EEP5" s="72"/>
      <c r="EEQ5" s="72"/>
      <c r="EER5" s="72"/>
      <c r="EES5" s="72"/>
      <c r="EET5" s="72"/>
      <c r="EEU5" s="72"/>
      <c r="EEV5" s="72"/>
      <c r="EEW5" s="72"/>
      <c r="EEX5" s="72"/>
      <c r="EEY5" s="72"/>
      <c r="EEZ5" s="72"/>
      <c r="EFA5" s="72"/>
      <c r="EFB5" s="72"/>
      <c r="EFC5" s="72"/>
      <c r="EFD5" s="72"/>
      <c r="EFE5" s="72"/>
      <c r="EFF5" s="72"/>
      <c r="EFG5" s="72"/>
      <c r="EFH5" s="72"/>
      <c r="EFI5" s="72"/>
      <c r="EFJ5" s="72"/>
      <c r="EFK5" s="72"/>
      <c r="EFL5" s="72"/>
      <c r="EFM5" s="72"/>
      <c r="EFN5" s="72"/>
      <c r="EFO5" s="72"/>
      <c r="EFP5" s="72"/>
      <c r="EFQ5" s="72"/>
      <c r="EFR5" s="72"/>
      <c r="EFS5" s="72"/>
      <c r="EFT5" s="72"/>
      <c r="EFU5" s="72"/>
      <c r="EFV5" s="72"/>
      <c r="EFW5" s="72"/>
      <c r="EFX5" s="72"/>
      <c r="EFY5" s="72"/>
      <c r="EFZ5" s="72"/>
      <c r="EGA5" s="72"/>
      <c r="EGB5" s="72"/>
      <c r="EGC5" s="72"/>
      <c r="EGD5" s="72"/>
      <c r="EGE5" s="72"/>
      <c r="EGF5" s="72"/>
      <c r="EGG5" s="72"/>
      <c r="EGH5" s="72"/>
      <c r="EGI5" s="72"/>
      <c r="EGJ5" s="72"/>
      <c r="EGK5" s="72"/>
      <c r="EGL5" s="72"/>
      <c r="EGM5" s="72"/>
      <c r="EGN5" s="72"/>
      <c r="EGO5" s="72"/>
      <c r="EGP5" s="72"/>
      <c r="EGQ5" s="72"/>
      <c r="EGR5" s="72"/>
      <c r="EGS5" s="72"/>
      <c r="EGT5" s="72"/>
      <c r="EGU5" s="72"/>
      <c r="EGV5" s="72"/>
      <c r="EGW5" s="72"/>
      <c r="EGX5" s="72"/>
      <c r="EGY5" s="72"/>
      <c r="EGZ5" s="72"/>
      <c r="EHA5" s="72"/>
      <c r="EHB5" s="72"/>
      <c r="EHC5" s="72"/>
      <c r="EHD5" s="72"/>
      <c r="EHE5" s="72"/>
      <c r="EHF5" s="72"/>
      <c r="EHG5" s="72"/>
      <c r="EHH5" s="72"/>
      <c r="EHI5" s="72"/>
      <c r="EHJ5" s="72"/>
      <c r="EHK5" s="72"/>
      <c r="EHL5" s="72"/>
      <c r="EHM5" s="72"/>
      <c r="EHN5" s="72"/>
      <c r="EHO5" s="72"/>
      <c r="EHP5" s="72"/>
      <c r="EHQ5" s="72"/>
      <c r="EHR5" s="72"/>
      <c r="EHS5" s="72"/>
      <c r="EHT5" s="72"/>
      <c r="EHU5" s="72"/>
      <c r="EHV5" s="72"/>
      <c r="EHW5" s="72"/>
      <c r="EHX5" s="72"/>
      <c r="EHY5" s="72"/>
      <c r="EHZ5" s="72"/>
      <c r="EIA5" s="72"/>
      <c r="EIB5" s="72"/>
      <c r="EIC5" s="72"/>
      <c r="EID5" s="72"/>
      <c r="EIE5" s="72"/>
      <c r="EIF5" s="72"/>
      <c r="EIG5" s="72"/>
      <c r="EIH5" s="72"/>
      <c r="EII5" s="72"/>
      <c r="EIJ5" s="72"/>
      <c r="EIK5" s="72"/>
      <c r="EIL5" s="72"/>
      <c r="EIM5" s="72"/>
      <c r="EIN5" s="72"/>
      <c r="EIO5" s="72"/>
      <c r="EIP5" s="72"/>
      <c r="EIQ5" s="72"/>
      <c r="EIR5" s="72"/>
      <c r="EIS5" s="72"/>
      <c r="EIT5" s="72"/>
      <c r="EIU5" s="72"/>
      <c r="EIV5" s="72"/>
      <c r="EIW5" s="72"/>
      <c r="EIX5" s="72"/>
      <c r="EIY5" s="72"/>
      <c r="EIZ5" s="72"/>
      <c r="EJA5" s="72"/>
      <c r="EJB5" s="72"/>
      <c r="EJC5" s="72"/>
      <c r="EJD5" s="72"/>
      <c r="EJE5" s="72"/>
      <c r="EJF5" s="72"/>
      <c r="EJG5" s="72"/>
      <c r="EJH5" s="72"/>
      <c r="EJI5" s="72"/>
      <c r="EJJ5" s="72"/>
      <c r="EJK5" s="72"/>
      <c r="EJL5" s="72"/>
      <c r="EJM5" s="72"/>
      <c r="EJN5" s="72"/>
      <c r="EJO5" s="72"/>
      <c r="EJP5" s="72"/>
      <c r="EJQ5" s="72"/>
      <c r="EJR5" s="72"/>
      <c r="EJS5" s="72"/>
      <c r="EJT5" s="72"/>
      <c r="EJU5" s="72"/>
      <c r="EJV5" s="72"/>
      <c r="EJW5" s="72"/>
      <c r="EJX5" s="72"/>
      <c r="EJY5" s="72"/>
      <c r="EJZ5" s="72"/>
      <c r="EKA5" s="72"/>
      <c r="EKB5" s="72"/>
      <c r="EKC5" s="72"/>
      <c r="EKD5" s="72"/>
      <c r="EKE5" s="72"/>
      <c r="EKF5" s="72"/>
      <c r="EKG5" s="72"/>
      <c r="EKH5" s="72"/>
      <c r="EKI5" s="72"/>
      <c r="EKJ5" s="72"/>
      <c r="EKK5" s="72"/>
      <c r="EKL5" s="72"/>
      <c r="EKM5" s="72"/>
      <c r="EKN5" s="72"/>
      <c r="EKO5" s="72"/>
      <c r="EKP5" s="72"/>
      <c r="EKQ5" s="72"/>
      <c r="EKR5" s="72"/>
      <c r="EKS5" s="72"/>
      <c r="EKT5" s="72"/>
      <c r="EKU5" s="72"/>
      <c r="EKV5" s="72"/>
      <c r="EKW5" s="72"/>
      <c r="EKX5" s="72"/>
      <c r="EKY5" s="72"/>
      <c r="EKZ5" s="72"/>
      <c r="ELA5" s="72"/>
      <c r="ELB5" s="72"/>
      <c r="ELC5" s="72"/>
      <c r="ELD5" s="72"/>
      <c r="ELE5" s="72"/>
      <c r="ELF5" s="72"/>
      <c r="ELG5" s="72"/>
      <c r="ELH5" s="72"/>
      <c r="ELI5" s="72"/>
      <c r="ELJ5" s="72"/>
      <c r="ELK5" s="72"/>
      <c r="ELL5" s="72"/>
      <c r="ELM5" s="72"/>
      <c r="ELN5" s="72"/>
      <c r="ELO5" s="72"/>
      <c r="ELP5" s="72"/>
      <c r="ELQ5" s="72"/>
      <c r="ELR5" s="72"/>
      <c r="ELS5" s="72"/>
      <c r="ELT5" s="72"/>
      <c r="ELU5" s="72"/>
      <c r="ELV5" s="72"/>
      <c r="ELW5" s="72"/>
      <c r="ELX5" s="72"/>
      <c r="ELY5" s="72"/>
      <c r="ELZ5" s="72"/>
      <c r="EMA5" s="72"/>
      <c r="EMB5" s="72"/>
      <c r="EMC5" s="72"/>
      <c r="EMD5" s="72"/>
      <c r="EME5" s="72"/>
      <c r="EMF5" s="72"/>
      <c r="EMG5" s="72"/>
      <c r="EMH5" s="72"/>
      <c r="EMI5" s="72"/>
      <c r="EMJ5" s="72"/>
      <c r="EMK5" s="72"/>
      <c r="EML5" s="72"/>
      <c r="EMM5" s="72"/>
      <c r="EMN5" s="72"/>
      <c r="EMO5" s="72"/>
      <c r="EMP5" s="72"/>
      <c r="EMQ5" s="72"/>
      <c r="EMR5" s="72"/>
      <c r="EMS5" s="72"/>
      <c r="EMT5" s="72"/>
      <c r="EMU5" s="72"/>
      <c r="EMV5" s="72"/>
      <c r="EMW5" s="72"/>
      <c r="EMX5" s="72"/>
      <c r="EMY5" s="72"/>
      <c r="EMZ5" s="72"/>
      <c r="ENA5" s="72"/>
      <c r="ENB5" s="72"/>
      <c r="ENC5" s="72"/>
      <c r="END5" s="72"/>
      <c r="ENE5" s="72"/>
      <c r="ENF5" s="72"/>
      <c r="ENG5" s="72"/>
      <c r="ENH5" s="72"/>
      <c r="ENI5" s="72"/>
      <c r="ENJ5" s="72"/>
      <c r="ENK5" s="72"/>
      <c r="ENL5" s="72"/>
      <c r="ENM5" s="72"/>
      <c r="ENN5" s="72"/>
      <c r="ENO5" s="72"/>
      <c r="ENP5" s="72"/>
      <c r="ENQ5" s="72"/>
      <c r="ENR5" s="72"/>
      <c r="ENS5" s="72"/>
      <c r="ENT5" s="72"/>
      <c r="ENU5" s="72"/>
      <c r="ENV5" s="72"/>
      <c r="ENW5" s="72"/>
      <c r="ENX5" s="72"/>
      <c r="ENY5" s="72"/>
      <c r="ENZ5" s="72"/>
      <c r="EOA5" s="72"/>
      <c r="EOB5" s="72"/>
      <c r="EOC5" s="72"/>
      <c r="EOD5" s="72"/>
      <c r="EOE5" s="72"/>
      <c r="EOF5" s="72"/>
      <c r="EOG5" s="72"/>
      <c r="EOH5" s="72"/>
      <c r="EOI5" s="72"/>
      <c r="EOJ5" s="72"/>
      <c r="EOK5" s="72"/>
      <c r="EOL5" s="72"/>
      <c r="EOM5" s="72"/>
      <c r="EON5" s="72"/>
      <c r="EOO5" s="72"/>
      <c r="EOP5" s="72"/>
      <c r="EOQ5" s="72"/>
      <c r="EOR5" s="72"/>
      <c r="EOS5" s="72"/>
      <c r="EOT5" s="72"/>
      <c r="EOU5" s="72"/>
      <c r="EOV5" s="72"/>
      <c r="EOW5" s="72"/>
      <c r="EOX5" s="72"/>
      <c r="EOY5" s="72"/>
      <c r="EOZ5" s="72"/>
      <c r="EPA5" s="72"/>
      <c r="EPB5" s="72"/>
      <c r="EPC5" s="72"/>
      <c r="EPD5" s="72"/>
      <c r="EPE5" s="72"/>
      <c r="EPF5" s="72"/>
      <c r="EPG5" s="72"/>
      <c r="EPH5" s="72"/>
      <c r="EPI5" s="72"/>
      <c r="EPJ5" s="72"/>
      <c r="EPK5" s="72"/>
      <c r="EPL5" s="72"/>
      <c r="EPM5" s="72"/>
      <c r="EPN5" s="72"/>
      <c r="EPO5" s="72"/>
      <c r="EPP5" s="72"/>
      <c r="EPQ5" s="72"/>
      <c r="EPR5" s="72"/>
      <c r="EPS5" s="72"/>
      <c r="EPT5" s="72"/>
      <c r="EPU5" s="72"/>
      <c r="EPV5" s="72"/>
      <c r="EPW5" s="72"/>
      <c r="EPX5" s="72"/>
      <c r="EPY5" s="72"/>
      <c r="EPZ5" s="72"/>
      <c r="EQA5" s="72"/>
      <c r="EQB5" s="72"/>
      <c r="EQC5" s="72"/>
      <c r="EQD5" s="72"/>
      <c r="EQE5" s="72"/>
      <c r="EQF5" s="72"/>
      <c r="EQG5" s="72"/>
      <c r="EQH5" s="72"/>
      <c r="EQI5" s="72"/>
      <c r="EQJ5" s="72"/>
      <c r="EQK5" s="72"/>
      <c r="EQL5" s="72"/>
      <c r="EQM5" s="72"/>
      <c r="EQN5" s="72"/>
      <c r="EQO5" s="72"/>
      <c r="EQP5" s="72"/>
      <c r="EQQ5" s="72"/>
      <c r="EQR5" s="72"/>
      <c r="EQS5" s="72"/>
      <c r="EQT5" s="72"/>
      <c r="EQU5" s="72"/>
      <c r="EQV5" s="72"/>
      <c r="EQW5" s="72"/>
      <c r="EQX5" s="72"/>
      <c r="EQY5" s="72"/>
      <c r="EQZ5" s="72"/>
      <c r="ERA5" s="72"/>
      <c r="ERB5" s="72"/>
      <c r="ERC5" s="72"/>
      <c r="ERD5" s="72"/>
      <c r="ERE5" s="72"/>
      <c r="ERF5" s="72"/>
      <c r="ERG5" s="72"/>
      <c r="ERH5" s="72"/>
      <c r="ERI5" s="72"/>
      <c r="ERJ5" s="72"/>
      <c r="ERK5" s="72"/>
      <c r="ERL5" s="72"/>
      <c r="ERM5" s="72"/>
      <c r="ERN5" s="72"/>
      <c r="ERO5" s="72"/>
      <c r="ERP5" s="72"/>
      <c r="ERQ5" s="72"/>
      <c r="ERR5" s="72"/>
      <c r="ERS5" s="72"/>
      <c r="ERT5" s="72"/>
      <c r="ERU5" s="72"/>
      <c r="ERV5" s="72"/>
      <c r="ERW5" s="72"/>
      <c r="ERX5" s="72"/>
      <c r="ERY5" s="72"/>
      <c r="ERZ5" s="72"/>
      <c r="ESA5" s="72"/>
      <c r="ESB5" s="72"/>
      <c r="ESC5" s="72"/>
      <c r="ESD5" s="72"/>
      <c r="ESE5" s="72"/>
      <c r="ESF5" s="72"/>
      <c r="ESG5" s="72"/>
      <c r="ESH5" s="72"/>
      <c r="ESI5" s="72"/>
      <c r="ESJ5" s="72"/>
      <c r="ESK5" s="72"/>
      <c r="ESL5" s="72"/>
      <c r="ESM5" s="72"/>
      <c r="ESN5" s="72"/>
      <c r="ESO5" s="72"/>
      <c r="ESP5" s="72"/>
      <c r="ESQ5" s="72"/>
      <c r="ESR5" s="72"/>
      <c r="ESS5" s="72"/>
      <c r="EST5" s="72"/>
      <c r="ESU5" s="72"/>
      <c r="ESV5" s="72"/>
      <c r="ESW5" s="72"/>
      <c r="ESX5" s="72"/>
      <c r="ESY5" s="72"/>
      <c r="ESZ5" s="72"/>
      <c r="ETA5" s="72"/>
      <c r="ETB5" s="72"/>
      <c r="ETC5" s="72"/>
      <c r="ETD5" s="72"/>
      <c r="ETE5" s="72"/>
      <c r="ETF5" s="72"/>
      <c r="ETG5" s="72"/>
      <c r="ETH5" s="72"/>
      <c r="ETI5" s="72"/>
      <c r="ETJ5" s="72"/>
      <c r="ETK5" s="72"/>
      <c r="ETL5" s="72"/>
      <c r="ETM5" s="72"/>
      <c r="ETN5" s="72"/>
      <c r="ETO5" s="72"/>
      <c r="ETP5" s="72"/>
      <c r="ETQ5" s="72"/>
      <c r="ETR5" s="72"/>
      <c r="ETS5" s="72"/>
      <c r="ETT5" s="72"/>
      <c r="ETU5" s="72"/>
      <c r="ETV5" s="72"/>
      <c r="ETW5" s="72"/>
      <c r="ETX5" s="72"/>
      <c r="ETY5" s="72"/>
      <c r="ETZ5" s="72"/>
      <c r="EUA5" s="72"/>
      <c r="EUB5" s="72"/>
      <c r="EUC5" s="72"/>
      <c r="EUD5" s="72"/>
      <c r="EUE5" s="72"/>
      <c r="EUF5" s="72"/>
      <c r="EUG5" s="72"/>
      <c r="EUH5" s="72"/>
      <c r="EUI5" s="72"/>
      <c r="EUJ5" s="72"/>
      <c r="EUK5" s="72"/>
      <c r="EUL5" s="72"/>
      <c r="EUM5" s="72"/>
      <c r="EUN5" s="72"/>
      <c r="EUO5" s="72"/>
      <c r="EUP5" s="72"/>
      <c r="EUQ5" s="72"/>
      <c r="EUR5" s="72"/>
      <c r="EUS5" s="72"/>
      <c r="EUT5" s="72"/>
      <c r="EUU5" s="72"/>
      <c r="EUV5" s="72"/>
      <c r="EUW5" s="72"/>
      <c r="EUX5" s="72"/>
      <c r="EUY5" s="72"/>
      <c r="EUZ5" s="72"/>
      <c r="EVA5" s="72"/>
      <c r="EVB5" s="72"/>
      <c r="EVC5" s="72"/>
      <c r="EVD5" s="72"/>
      <c r="EVE5" s="72"/>
      <c r="EVF5" s="72"/>
      <c r="EVG5" s="72"/>
      <c r="EVH5" s="72"/>
      <c r="EVI5" s="72"/>
      <c r="EVJ5" s="72"/>
      <c r="EVK5" s="72"/>
      <c r="EVL5" s="72"/>
      <c r="EVM5" s="72"/>
      <c r="EVN5" s="72"/>
      <c r="EVO5" s="72"/>
      <c r="EVP5" s="72"/>
      <c r="EVQ5" s="72"/>
      <c r="EVR5" s="72"/>
      <c r="EVS5" s="72"/>
      <c r="EVT5" s="72"/>
      <c r="EVU5" s="72"/>
      <c r="EVV5" s="72"/>
      <c r="EVW5" s="72"/>
      <c r="EVX5" s="72"/>
      <c r="EVY5" s="72"/>
      <c r="EVZ5" s="72"/>
      <c r="EWA5" s="72"/>
      <c r="EWB5" s="72"/>
      <c r="EWC5" s="72"/>
      <c r="EWD5" s="72"/>
      <c r="EWE5" s="72"/>
      <c r="EWF5" s="72"/>
      <c r="EWG5" s="72"/>
      <c r="EWH5" s="72"/>
      <c r="EWI5" s="72"/>
      <c r="EWJ5" s="72"/>
      <c r="EWK5" s="72"/>
      <c r="EWL5" s="72"/>
      <c r="EWM5" s="72"/>
      <c r="EWN5" s="72"/>
      <c r="EWO5" s="72"/>
      <c r="EWP5" s="72"/>
      <c r="EWQ5" s="72"/>
      <c r="EWR5" s="72"/>
      <c r="EWS5" s="72"/>
      <c r="EWT5" s="72"/>
      <c r="EWU5" s="72"/>
      <c r="EWV5" s="72"/>
      <c r="EWW5" s="72"/>
      <c r="EWX5" s="72"/>
      <c r="EWY5" s="72"/>
      <c r="EWZ5" s="72"/>
      <c r="EXA5" s="72"/>
      <c r="EXB5" s="72"/>
      <c r="EXC5" s="72"/>
      <c r="EXD5" s="72"/>
      <c r="EXE5" s="72"/>
      <c r="EXF5" s="72"/>
      <c r="EXG5" s="72"/>
      <c r="EXH5" s="72"/>
      <c r="EXI5" s="72"/>
      <c r="EXJ5" s="72"/>
      <c r="EXK5" s="72"/>
      <c r="EXL5" s="72"/>
      <c r="EXM5" s="72"/>
      <c r="EXN5" s="72"/>
      <c r="EXO5" s="72"/>
      <c r="EXP5" s="72"/>
      <c r="EXQ5" s="72"/>
      <c r="EXR5" s="72"/>
      <c r="EXS5" s="72"/>
      <c r="EXT5" s="72"/>
      <c r="EXU5" s="72"/>
      <c r="EXV5" s="72"/>
      <c r="EXW5" s="72"/>
      <c r="EXX5" s="72"/>
      <c r="EXY5" s="72"/>
      <c r="EXZ5" s="72"/>
      <c r="EYA5" s="72"/>
      <c r="EYB5" s="72"/>
      <c r="EYC5" s="72"/>
      <c r="EYD5" s="72"/>
      <c r="EYE5" s="72"/>
      <c r="EYF5" s="72"/>
      <c r="EYG5" s="72"/>
      <c r="EYH5" s="72"/>
      <c r="EYI5" s="72"/>
      <c r="EYJ5" s="72"/>
      <c r="EYK5" s="72"/>
      <c r="EYL5" s="72"/>
      <c r="EYM5" s="72"/>
      <c r="EYN5" s="72"/>
      <c r="EYO5" s="72"/>
      <c r="EYP5" s="72"/>
      <c r="EYQ5" s="72"/>
      <c r="EYR5" s="72"/>
      <c r="EYS5" s="72"/>
      <c r="EYT5" s="72"/>
      <c r="EYU5" s="72"/>
      <c r="EYV5" s="72"/>
      <c r="EYW5" s="72"/>
      <c r="EYX5" s="72"/>
      <c r="EYY5" s="72"/>
      <c r="EYZ5" s="72"/>
      <c r="EZA5" s="72"/>
      <c r="EZB5" s="72"/>
      <c r="EZC5" s="72"/>
      <c r="EZD5" s="72"/>
      <c r="EZE5" s="72"/>
      <c r="EZF5" s="72"/>
      <c r="EZG5" s="72"/>
      <c r="EZH5" s="72"/>
      <c r="EZI5" s="72"/>
      <c r="EZJ5" s="72"/>
      <c r="EZK5" s="72"/>
      <c r="EZL5" s="72"/>
      <c r="EZM5" s="72"/>
      <c r="EZN5" s="72"/>
      <c r="EZO5" s="72"/>
      <c r="EZP5" s="72"/>
      <c r="EZQ5" s="72"/>
      <c r="EZR5" s="72"/>
      <c r="EZS5" s="72"/>
      <c r="EZT5" s="72"/>
      <c r="EZU5" s="72"/>
      <c r="EZV5" s="72"/>
      <c r="EZW5" s="72"/>
      <c r="EZX5" s="72"/>
      <c r="EZY5" s="72"/>
      <c r="EZZ5" s="72"/>
      <c r="FAA5" s="72"/>
      <c r="FAB5" s="72"/>
      <c r="FAC5" s="72"/>
      <c r="FAD5" s="72"/>
      <c r="FAE5" s="72"/>
      <c r="FAF5" s="72"/>
      <c r="FAG5" s="72"/>
      <c r="FAH5" s="72"/>
      <c r="FAI5" s="72"/>
      <c r="FAJ5" s="72"/>
      <c r="FAK5" s="72"/>
      <c r="FAL5" s="72"/>
      <c r="FAM5" s="72"/>
      <c r="FAN5" s="72"/>
      <c r="FAO5" s="72"/>
      <c r="FAP5" s="72"/>
      <c r="FAQ5" s="72"/>
      <c r="FAR5" s="72"/>
      <c r="FAS5" s="72"/>
      <c r="FAT5" s="72"/>
      <c r="FAU5" s="72"/>
      <c r="FAV5" s="72"/>
      <c r="FAW5" s="72"/>
      <c r="FAX5" s="72"/>
      <c r="FAY5" s="72"/>
      <c r="FAZ5" s="72"/>
      <c r="FBA5" s="72"/>
      <c r="FBB5" s="72"/>
      <c r="FBC5" s="72"/>
      <c r="FBD5" s="72"/>
      <c r="FBE5" s="72"/>
      <c r="FBF5" s="72"/>
      <c r="FBG5" s="72"/>
      <c r="FBH5" s="72"/>
      <c r="FBI5" s="72"/>
      <c r="FBJ5" s="72"/>
      <c r="FBK5" s="72"/>
      <c r="FBL5" s="72"/>
      <c r="FBM5" s="72"/>
      <c r="FBN5" s="72"/>
      <c r="FBO5" s="72"/>
      <c r="FBP5" s="72"/>
      <c r="FBQ5" s="72"/>
      <c r="FBR5" s="72"/>
      <c r="FBS5" s="72"/>
      <c r="FBT5" s="72"/>
      <c r="FBU5" s="72"/>
      <c r="FBV5" s="72"/>
      <c r="FBW5" s="72"/>
      <c r="FBX5" s="72"/>
      <c r="FBY5" s="72"/>
      <c r="FBZ5" s="72"/>
      <c r="FCA5" s="72"/>
      <c r="FCB5" s="72"/>
      <c r="FCC5" s="72"/>
      <c r="FCD5" s="72"/>
      <c r="FCE5" s="72"/>
      <c r="FCF5" s="72"/>
      <c r="FCG5" s="72"/>
      <c r="FCH5" s="72"/>
      <c r="FCI5" s="72"/>
      <c r="FCJ5" s="72"/>
      <c r="FCK5" s="72"/>
      <c r="FCL5" s="72"/>
      <c r="FCM5" s="72"/>
      <c r="FCN5" s="72"/>
      <c r="FCO5" s="72"/>
      <c r="FCP5" s="72"/>
      <c r="FCQ5" s="72"/>
      <c r="FCR5" s="72"/>
      <c r="FCS5" s="72"/>
      <c r="FCT5" s="72"/>
      <c r="FCU5" s="72"/>
      <c r="FCV5" s="72"/>
      <c r="FCW5" s="72"/>
      <c r="FCX5" s="72"/>
      <c r="FCY5" s="72"/>
      <c r="FCZ5" s="72"/>
      <c r="FDA5" s="72"/>
      <c r="FDB5" s="72"/>
      <c r="FDC5" s="72"/>
      <c r="FDD5" s="72"/>
      <c r="FDE5" s="72"/>
      <c r="FDF5" s="72"/>
      <c r="FDG5" s="72"/>
      <c r="FDH5" s="72"/>
      <c r="FDI5" s="72"/>
      <c r="FDJ5" s="72"/>
      <c r="FDK5" s="72"/>
      <c r="FDL5" s="72"/>
      <c r="FDM5" s="72"/>
      <c r="FDN5" s="72"/>
      <c r="FDO5" s="72"/>
      <c r="FDP5" s="72"/>
      <c r="FDQ5" s="72"/>
      <c r="FDR5" s="72"/>
      <c r="FDS5" s="72"/>
      <c r="FDT5" s="72"/>
      <c r="FDU5" s="72"/>
      <c r="FDV5" s="72"/>
      <c r="FDW5" s="72"/>
      <c r="FDX5" s="72"/>
      <c r="FDY5" s="72"/>
      <c r="FDZ5" s="72"/>
      <c r="FEA5" s="72"/>
      <c r="FEB5" s="72"/>
      <c r="FEC5" s="72"/>
      <c r="FED5" s="72"/>
      <c r="FEE5" s="72"/>
      <c r="FEF5" s="72"/>
      <c r="FEG5" s="72"/>
      <c r="FEH5" s="72"/>
      <c r="FEI5" s="72"/>
      <c r="FEJ5" s="72"/>
      <c r="FEK5" s="72"/>
      <c r="FEL5" s="72"/>
      <c r="FEM5" s="72"/>
      <c r="FEN5" s="72"/>
      <c r="FEO5" s="72"/>
      <c r="FEP5" s="72"/>
      <c r="FEQ5" s="72"/>
      <c r="FER5" s="72"/>
      <c r="FES5" s="72"/>
      <c r="FET5" s="72"/>
      <c r="FEU5" s="72"/>
      <c r="FEV5" s="72"/>
      <c r="FEW5" s="72"/>
      <c r="FEX5" s="72"/>
      <c r="FEY5" s="72"/>
      <c r="FEZ5" s="72"/>
      <c r="FFA5" s="72"/>
      <c r="FFB5" s="72"/>
      <c r="FFC5" s="72"/>
      <c r="FFD5" s="72"/>
      <c r="FFE5" s="72"/>
      <c r="FFF5" s="72"/>
      <c r="FFG5" s="72"/>
      <c r="FFH5" s="72"/>
      <c r="FFI5" s="72"/>
      <c r="FFJ5" s="72"/>
      <c r="FFK5" s="72"/>
      <c r="FFL5" s="72"/>
      <c r="FFM5" s="72"/>
      <c r="FFN5" s="72"/>
      <c r="FFO5" s="72"/>
      <c r="FFP5" s="72"/>
      <c r="FFQ5" s="72"/>
      <c r="FFR5" s="72"/>
      <c r="FFS5" s="72"/>
      <c r="FFT5" s="72"/>
      <c r="FFU5" s="72"/>
      <c r="FFV5" s="72"/>
      <c r="FFW5" s="72"/>
      <c r="FFX5" s="72"/>
      <c r="FFY5" s="72"/>
      <c r="FFZ5" s="72"/>
      <c r="FGA5" s="72"/>
      <c r="FGB5" s="72"/>
      <c r="FGC5" s="72"/>
      <c r="FGD5" s="72"/>
      <c r="FGE5" s="72"/>
      <c r="FGF5" s="72"/>
      <c r="FGG5" s="72"/>
      <c r="FGH5" s="72"/>
      <c r="FGI5" s="72"/>
      <c r="FGJ5" s="72"/>
      <c r="FGK5" s="72"/>
      <c r="FGL5" s="72"/>
      <c r="FGM5" s="72"/>
      <c r="FGN5" s="72"/>
      <c r="FGO5" s="72"/>
      <c r="FGP5" s="72"/>
      <c r="FGQ5" s="72"/>
      <c r="FGR5" s="72"/>
      <c r="FGS5" s="72"/>
      <c r="FGT5" s="72"/>
      <c r="FGU5" s="72"/>
      <c r="FGV5" s="72"/>
      <c r="FGW5" s="72"/>
      <c r="FGX5" s="72"/>
      <c r="FGY5" s="72"/>
      <c r="FGZ5" s="72"/>
      <c r="FHA5" s="72"/>
      <c r="FHB5" s="72"/>
      <c r="FHC5" s="72"/>
      <c r="FHD5" s="72"/>
      <c r="FHE5" s="72"/>
      <c r="FHF5" s="72"/>
      <c r="FHG5" s="72"/>
      <c r="FHH5" s="72"/>
      <c r="FHI5" s="72"/>
      <c r="FHJ5" s="72"/>
      <c r="FHK5" s="72"/>
      <c r="FHL5" s="72"/>
      <c r="FHM5" s="72"/>
      <c r="FHN5" s="72"/>
      <c r="FHO5" s="72"/>
      <c r="FHP5" s="72"/>
      <c r="FHQ5" s="72"/>
      <c r="FHR5" s="72"/>
      <c r="FHS5" s="72"/>
      <c r="FHT5" s="72"/>
      <c r="FHU5" s="72"/>
      <c r="FHV5" s="72"/>
      <c r="FHW5" s="72"/>
      <c r="FHX5" s="72"/>
      <c r="FHY5" s="72"/>
      <c r="FHZ5" s="72"/>
      <c r="FIA5" s="72"/>
      <c r="FIB5" s="72"/>
      <c r="FIC5" s="72"/>
      <c r="FID5" s="72"/>
      <c r="FIE5" s="72"/>
      <c r="FIF5" s="72"/>
      <c r="FIG5" s="72"/>
      <c r="FIH5" s="72"/>
      <c r="FII5" s="72"/>
      <c r="FIJ5" s="72"/>
      <c r="FIK5" s="72"/>
      <c r="FIL5" s="72"/>
      <c r="FIM5" s="72"/>
      <c r="FIN5" s="72"/>
      <c r="FIO5" s="72"/>
      <c r="FIP5" s="72"/>
      <c r="FIQ5" s="72"/>
      <c r="FIR5" s="72"/>
      <c r="FIS5" s="72"/>
      <c r="FIT5" s="72"/>
      <c r="FIU5" s="72"/>
      <c r="FIV5" s="72"/>
      <c r="FIW5" s="72"/>
      <c r="FIX5" s="72"/>
      <c r="FIY5" s="72"/>
      <c r="FIZ5" s="72"/>
      <c r="FJA5" s="72"/>
      <c r="FJB5" s="72"/>
      <c r="FJC5" s="72"/>
      <c r="FJD5" s="72"/>
      <c r="FJE5" s="72"/>
      <c r="FJF5" s="72"/>
      <c r="FJG5" s="72"/>
      <c r="FJH5" s="72"/>
      <c r="FJI5" s="72"/>
      <c r="FJJ5" s="72"/>
      <c r="FJK5" s="72"/>
      <c r="FJL5" s="72"/>
      <c r="FJM5" s="72"/>
      <c r="FJN5" s="72"/>
      <c r="FJO5" s="72"/>
      <c r="FJP5" s="72"/>
      <c r="FJQ5" s="72"/>
      <c r="FJR5" s="72"/>
      <c r="FJS5" s="72"/>
      <c r="FJT5" s="72"/>
      <c r="FJU5" s="72"/>
      <c r="FJV5" s="72"/>
      <c r="FJW5" s="72"/>
      <c r="FJX5" s="72"/>
      <c r="FJY5" s="72"/>
      <c r="FJZ5" s="72"/>
      <c r="FKA5" s="72"/>
      <c r="FKB5" s="72"/>
      <c r="FKC5" s="72"/>
      <c r="FKD5" s="72"/>
      <c r="FKE5" s="72"/>
      <c r="FKF5" s="72"/>
      <c r="FKG5" s="72"/>
      <c r="FKH5" s="72"/>
      <c r="FKI5" s="72"/>
      <c r="FKJ5" s="72"/>
      <c r="FKK5" s="72"/>
      <c r="FKL5" s="72"/>
      <c r="FKM5" s="72"/>
      <c r="FKN5" s="72"/>
      <c r="FKO5" s="72"/>
      <c r="FKP5" s="72"/>
      <c r="FKQ5" s="72"/>
      <c r="FKR5" s="72"/>
      <c r="FKS5" s="72"/>
      <c r="FKT5" s="72"/>
      <c r="FKU5" s="72"/>
      <c r="FKV5" s="72"/>
      <c r="FKW5" s="72"/>
      <c r="FKX5" s="72"/>
      <c r="FKY5" s="72"/>
      <c r="FKZ5" s="72"/>
      <c r="FLA5" s="72"/>
      <c r="FLB5" s="72"/>
      <c r="FLC5" s="72"/>
      <c r="FLD5" s="72"/>
      <c r="FLE5" s="72"/>
      <c r="FLF5" s="72"/>
      <c r="FLG5" s="72"/>
      <c r="FLH5" s="72"/>
      <c r="FLI5" s="72"/>
      <c r="FLJ5" s="72"/>
      <c r="FLK5" s="72"/>
      <c r="FLL5" s="72"/>
      <c r="FLM5" s="72"/>
      <c r="FLN5" s="72"/>
      <c r="FLO5" s="72"/>
      <c r="FLP5" s="72"/>
      <c r="FLQ5" s="72"/>
      <c r="FLR5" s="72"/>
      <c r="FLS5" s="72"/>
      <c r="FLT5" s="72"/>
      <c r="FLU5" s="72"/>
      <c r="FLV5" s="72"/>
      <c r="FLW5" s="72"/>
      <c r="FLX5" s="72"/>
      <c r="FLY5" s="72"/>
      <c r="FLZ5" s="72"/>
      <c r="FMA5" s="72"/>
      <c r="FMB5" s="72"/>
      <c r="FMC5" s="72"/>
      <c r="FMD5" s="72"/>
      <c r="FME5" s="72"/>
      <c r="FMF5" s="72"/>
      <c r="FMG5" s="72"/>
      <c r="FMH5" s="72"/>
      <c r="FMI5" s="72"/>
      <c r="FMJ5" s="72"/>
      <c r="FMK5" s="72"/>
      <c r="FML5" s="72"/>
      <c r="FMM5" s="72"/>
      <c r="FMN5" s="72"/>
      <c r="FMO5" s="72"/>
      <c r="FMP5" s="72"/>
      <c r="FMQ5" s="72"/>
      <c r="FMR5" s="72"/>
      <c r="FMS5" s="72"/>
      <c r="FMT5" s="72"/>
      <c r="FMU5" s="72"/>
      <c r="FMV5" s="72"/>
      <c r="FMW5" s="72"/>
      <c r="FMX5" s="72"/>
      <c r="FMY5" s="72"/>
      <c r="FMZ5" s="72"/>
      <c r="FNA5" s="72"/>
      <c r="FNB5" s="72"/>
      <c r="FNC5" s="72"/>
      <c r="FND5" s="72"/>
      <c r="FNE5" s="72"/>
      <c r="FNF5" s="72"/>
      <c r="FNG5" s="72"/>
      <c r="FNH5" s="72"/>
      <c r="FNI5" s="72"/>
      <c r="FNJ5" s="72"/>
      <c r="FNK5" s="72"/>
      <c r="FNL5" s="72"/>
      <c r="FNM5" s="72"/>
      <c r="FNN5" s="72"/>
      <c r="FNO5" s="72"/>
      <c r="FNP5" s="72"/>
      <c r="FNQ5" s="72"/>
      <c r="FNR5" s="72"/>
      <c r="FNS5" s="72"/>
      <c r="FNT5" s="72"/>
      <c r="FNU5" s="72"/>
      <c r="FNV5" s="72"/>
      <c r="FNW5" s="72"/>
      <c r="FNX5" s="72"/>
      <c r="FNY5" s="72"/>
      <c r="FNZ5" s="72"/>
      <c r="FOA5" s="72"/>
      <c r="FOB5" s="72"/>
      <c r="FOC5" s="72"/>
      <c r="FOD5" s="72"/>
      <c r="FOE5" s="72"/>
      <c r="FOF5" s="72"/>
      <c r="FOG5" s="72"/>
      <c r="FOH5" s="72"/>
      <c r="FOI5" s="72"/>
      <c r="FOJ5" s="72"/>
      <c r="FOK5" s="72"/>
      <c r="FOL5" s="72"/>
      <c r="FOM5" s="72"/>
      <c r="FON5" s="72"/>
      <c r="FOO5" s="72"/>
      <c r="FOP5" s="72"/>
      <c r="FOQ5" s="72"/>
      <c r="FOR5" s="72"/>
      <c r="FOS5" s="72"/>
      <c r="FOT5" s="72"/>
      <c r="FOU5" s="72"/>
      <c r="FOV5" s="72"/>
      <c r="FOW5" s="72"/>
      <c r="FOX5" s="72"/>
      <c r="FOY5" s="72"/>
      <c r="FOZ5" s="72"/>
      <c r="FPA5" s="72"/>
      <c r="FPB5" s="72"/>
      <c r="FPC5" s="72"/>
      <c r="FPD5" s="72"/>
      <c r="FPE5" s="72"/>
      <c r="FPF5" s="72"/>
      <c r="FPG5" s="72"/>
      <c r="FPH5" s="72"/>
      <c r="FPI5" s="72"/>
      <c r="FPJ5" s="72"/>
      <c r="FPK5" s="72"/>
      <c r="FPL5" s="72"/>
      <c r="FPM5" s="72"/>
      <c r="FPN5" s="72"/>
      <c r="FPO5" s="72"/>
      <c r="FPP5" s="72"/>
      <c r="FPQ5" s="72"/>
      <c r="FPR5" s="72"/>
      <c r="FPS5" s="72"/>
      <c r="FPT5" s="72"/>
      <c r="FPU5" s="72"/>
      <c r="FPV5" s="72"/>
      <c r="FPW5" s="72"/>
      <c r="FPX5" s="72"/>
      <c r="FPY5" s="72"/>
      <c r="FPZ5" s="72"/>
      <c r="FQA5" s="72"/>
      <c r="FQB5" s="72"/>
      <c r="FQC5" s="72"/>
      <c r="FQD5" s="72"/>
      <c r="FQE5" s="72"/>
      <c r="FQF5" s="72"/>
      <c r="FQG5" s="72"/>
      <c r="FQH5" s="72"/>
      <c r="FQI5" s="72"/>
      <c r="FQJ5" s="72"/>
      <c r="FQK5" s="72"/>
      <c r="FQL5" s="72"/>
      <c r="FQM5" s="72"/>
      <c r="FQN5" s="72"/>
      <c r="FQO5" s="72"/>
      <c r="FQP5" s="72"/>
      <c r="FQQ5" s="72"/>
      <c r="FQR5" s="72"/>
      <c r="FQS5" s="72"/>
      <c r="FQT5" s="72"/>
      <c r="FQU5" s="72"/>
      <c r="FQV5" s="72"/>
      <c r="FQW5" s="72"/>
      <c r="FQX5" s="72"/>
      <c r="FQY5" s="72"/>
      <c r="FQZ5" s="72"/>
      <c r="FRA5" s="72"/>
      <c r="FRB5" s="72"/>
      <c r="FRC5" s="72"/>
      <c r="FRD5" s="72"/>
      <c r="FRE5" s="72"/>
      <c r="FRF5" s="72"/>
      <c r="FRG5" s="72"/>
      <c r="FRH5" s="72"/>
      <c r="FRI5" s="72"/>
      <c r="FRJ5" s="72"/>
      <c r="FRK5" s="72"/>
      <c r="FRL5" s="72"/>
      <c r="FRM5" s="72"/>
      <c r="FRN5" s="72"/>
      <c r="FRO5" s="72"/>
      <c r="FRP5" s="72"/>
      <c r="FRQ5" s="72"/>
      <c r="FRR5" s="72"/>
      <c r="FRS5" s="72"/>
      <c r="FRT5" s="72"/>
      <c r="FRU5" s="72"/>
      <c r="FRV5" s="72"/>
      <c r="FRW5" s="72"/>
      <c r="FRX5" s="72"/>
      <c r="FRY5" s="72"/>
      <c r="FRZ5" s="72"/>
      <c r="FSA5" s="72"/>
      <c r="FSB5" s="72"/>
      <c r="FSC5" s="72"/>
      <c r="FSD5" s="72"/>
      <c r="FSE5" s="72"/>
      <c r="FSF5" s="72"/>
      <c r="FSG5" s="72"/>
      <c r="FSH5" s="72"/>
      <c r="FSI5" s="72"/>
      <c r="FSJ5" s="72"/>
      <c r="FSK5" s="72"/>
      <c r="FSL5" s="72"/>
      <c r="FSM5" s="72"/>
      <c r="FSN5" s="72"/>
      <c r="FSO5" s="72"/>
      <c r="FSP5" s="72"/>
      <c r="FSQ5" s="72"/>
      <c r="FSR5" s="72"/>
      <c r="FSS5" s="72"/>
      <c r="FST5" s="72"/>
      <c r="FSU5" s="72"/>
      <c r="FSV5" s="72"/>
      <c r="FSW5" s="72"/>
      <c r="FSX5" s="72"/>
      <c r="FSY5" s="72"/>
      <c r="FSZ5" s="72"/>
      <c r="FTA5" s="72"/>
      <c r="FTB5" s="72"/>
      <c r="FTC5" s="72"/>
      <c r="FTD5" s="72"/>
      <c r="FTE5" s="72"/>
      <c r="FTF5" s="72"/>
      <c r="FTG5" s="72"/>
      <c r="FTH5" s="72"/>
      <c r="FTI5" s="72"/>
      <c r="FTJ5" s="72"/>
      <c r="FTK5" s="72"/>
      <c r="FTL5" s="72"/>
      <c r="FTM5" s="72"/>
      <c r="FTN5" s="72"/>
      <c r="FTO5" s="72"/>
      <c r="FTP5" s="72"/>
      <c r="FTQ5" s="72"/>
      <c r="FTR5" s="72"/>
      <c r="FTS5" s="72"/>
      <c r="FTT5" s="72"/>
      <c r="FTU5" s="72"/>
      <c r="FTV5" s="72"/>
      <c r="FTW5" s="72"/>
      <c r="FTX5" s="72"/>
      <c r="FTY5" s="72"/>
      <c r="FTZ5" s="72"/>
      <c r="FUA5" s="72"/>
      <c r="FUB5" s="72"/>
      <c r="FUC5" s="72"/>
      <c r="FUD5" s="72"/>
      <c r="FUE5" s="72"/>
      <c r="FUF5" s="72"/>
      <c r="FUG5" s="72"/>
      <c r="FUH5" s="72"/>
      <c r="FUI5" s="72"/>
      <c r="FUJ5" s="72"/>
      <c r="FUK5" s="72"/>
      <c r="FUL5" s="72"/>
      <c r="FUM5" s="72"/>
      <c r="FUN5" s="72"/>
      <c r="FUO5" s="72"/>
      <c r="FUP5" s="72"/>
      <c r="FUQ5" s="72"/>
      <c r="FUR5" s="72"/>
      <c r="FUS5" s="72"/>
      <c r="FUT5" s="72"/>
      <c r="FUU5" s="72"/>
      <c r="FUV5" s="72"/>
      <c r="FUW5" s="72"/>
      <c r="FUX5" s="72"/>
      <c r="FUY5" s="72"/>
      <c r="FUZ5" s="72"/>
      <c r="FVA5" s="72"/>
      <c r="FVB5" s="72"/>
      <c r="FVC5" s="72"/>
      <c r="FVD5" s="72"/>
      <c r="FVE5" s="72"/>
      <c r="FVF5" s="72"/>
      <c r="FVG5" s="72"/>
      <c r="FVH5" s="72"/>
      <c r="FVI5" s="72"/>
      <c r="FVJ5" s="72"/>
      <c r="FVK5" s="72"/>
      <c r="FVL5" s="72"/>
      <c r="FVM5" s="72"/>
      <c r="FVN5" s="72"/>
      <c r="FVO5" s="72"/>
      <c r="FVP5" s="72"/>
      <c r="FVQ5" s="72"/>
      <c r="FVR5" s="72"/>
      <c r="FVS5" s="72"/>
      <c r="FVT5" s="72"/>
      <c r="FVU5" s="72"/>
      <c r="FVV5" s="72"/>
      <c r="FVW5" s="72"/>
      <c r="FVX5" s="72"/>
      <c r="FVY5" s="72"/>
      <c r="FVZ5" s="72"/>
      <c r="FWA5" s="72"/>
      <c r="FWB5" s="72"/>
      <c r="FWC5" s="72"/>
      <c r="FWD5" s="72"/>
      <c r="FWE5" s="72"/>
      <c r="FWF5" s="72"/>
      <c r="FWG5" s="72"/>
      <c r="FWH5" s="72"/>
      <c r="FWI5" s="72"/>
      <c r="FWJ5" s="72"/>
      <c r="FWK5" s="72"/>
      <c r="FWL5" s="72"/>
      <c r="FWM5" s="72"/>
      <c r="FWN5" s="72"/>
      <c r="FWO5" s="72"/>
      <c r="FWP5" s="72"/>
      <c r="FWQ5" s="72"/>
      <c r="FWR5" s="72"/>
      <c r="FWS5" s="72"/>
      <c r="FWT5" s="72"/>
      <c r="FWU5" s="72"/>
      <c r="FWV5" s="72"/>
      <c r="FWW5" s="72"/>
      <c r="FWX5" s="72"/>
      <c r="FWY5" s="72"/>
      <c r="FWZ5" s="72"/>
      <c r="FXA5" s="72"/>
      <c r="FXB5" s="72"/>
      <c r="FXC5" s="72"/>
      <c r="FXD5" s="72"/>
      <c r="FXE5" s="72"/>
      <c r="FXF5" s="72"/>
      <c r="FXG5" s="72"/>
      <c r="FXH5" s="72"/>
      <c r="FXI5" s="72"/>
      <c r="FXJ5" s="72"/>
      <c r="FXK5" s="72"/>
      <c r="FXL5" s="72"/>
      <c r="FXM5" s="72"/>
      <c r="FXN5" s="72"/>
      <c r="FXO5" s="72"/>
      <c r="FXP5" s="72"/>
      <c r="FXQ5" s="72"/>
      <c r="FXR5" s="72"/>
      <c r="FXS5" s="72"/>
      <c r="FXT5" s="72"/>
      <c r="FXU5" s="72"/>
      <c r="FXV5" s="72"/>
      <c r="FXW5" s="72"/>
      <c r="FXX5" s="72"/>
      <c r="FXY5" s="72"/>
      <c r="FXZ5" s="72"/>
      <c r="FYA5" s="72"/>
      <c r="FYB5" s="72"/>
      <c r="FYC5" s="72"/>
      <c r="FYD5" s="72"/>
      <c r="FYE5" s="72"/>
      <c r="FYF5" s="72"/>
      <c r="FYG5" s="72"/>
      <c r="FYH5" s="72"/>
      <c r="FYI5" s="72"/>
      <c r="FYJ5" s="72"/>
      <c r="FYK5" s="72"/>
      <c r="FYL5" s="72"/>
      <c r="FYM5" s="72"/>
      <c r="FYN5" s="72"/>
      <c r="FYO5" s="72"/>
      <c r="FYP5" s="72"/>
      <c r="FYQ5" s="72"/>
      <c r="FYR5" s="72"/>
      <c r="FYS5" s="72"/>
      <c r="FYT5" s="72"/>
      <c r="FYU5" s="72"/>
      <c r="FYV5" s="72"/>
      <c r="FYW5" s="72"/>
      <c r="FYX5" s="72"/>
      <c r="FYY5" s="72"/>
      <c r="FYZ5" s="72"/>
      <c r="FZA5" s="72"/>
      <c r="FZB5" s="72"/>
      <c r="FZC5" s="72"/>
      <c r="FZD5" s="72"/>
      <c r="FZE5" s="72"/>
      <c r="FZF5" s="72"/>
      <c r="FZG5" s="72"/>
      <c r="FZH5" s="72"/>
      <c r="FZI5" s="72"/>
      <c r="FZJ5" s="72"/>
      <c r="FZK5" s="72"/>
      <c r="FZL5" s="72"/>
      <c r="FZM5" s="72"/>
      <c r="FZN5" s="72"/>
      <c r="FZO5" s="72"/>
      <c r="FZP5" s="72"/>
      <c r="FZQ5" s="72"/>
      <c r="FZR5" s="72"/>
      <c r="FZS5" s="72"/>
      <c r="FZT5" s="72"/>
      <c r="FZU5" s="72"/>
      <c r="FZV5" s="72"/>
      <c r="FZW5" s="72"/>
      <c r="FZX5" s="72"/>
      <c r="FZY5" s="72"/>
      <c r="FZZ5" s="72"/>
      <c r="GAA5" s="72"/>
      <c r="GAB5" s="72"/>
      <c r="GAC5" s="72"/>
      <c r="GAD5" s="72"/>
      <c r="GAE5" s="72"/>
      <c r="GAF5" s="72"/>
      <c r="GAG5" s="72"/>
      <c r="GAH5" s="72"/>
      <c r="GAI5" s="72"/>
      <c r="GAJ5" s="72"/>
      <c r="GAK5" s="72"/>
      <c r="GAL5" s="72"/>
      <c r="GAM5" s="72"/>
      <c r="GAN5" s="72"/>
      <c r="GAO5" s="72"/>
      <c r="GAP5" s="72"/>
      <c r="GAQ5" s="72"/>
      <c r="GAR5" s="72"/>
      <c r="GAS5" s="72"/>
      <c r="GAT5" s="72"/>
      <c r="GAU5" s="72"/>
      <c r="GAV5" s="72"/>
      <c r="GAW5" s="72"/>
      <c r="GAX5" s="72"/>
      <c r="GAY5" s="72"/>
      <c r="GAZ5" s="72"/>
      <c r="GBA5" s="72"/>
      <c r="GBB5" s="72"/>
      <c r="GBC5" s="72"/>
      <c r="GBD5" s="72"/>
      <c r="GBE5" s="72"/>
      <c r="GBF5" s="72"/>
      <c r="GBG5" s="72"/>
      <c r="GBH5" s="72"/>
      <c r="GBI5" s="72"/>
      <c r="GBJ5" s="72"/>
      <c r="GBK5" s="72"/>
      <c r="GBL5" s="72"/>
      <c r="GBM5" s="72"/>
      <c r="GBN5" s="72"/>
      <c r="GBO5" s="72"/>
      <c r="GBP5" s="72"/>
      <c r="GBQ5" s="72"/>
      <c r="GBR5" s="72"/>
      <c r="GBS5" s="72"/>
      <c r="GBT5" s="72"/>
      <c r="GBU5" s="72"/>
      <c r="GBV5" s="72"/>
      <c r="GBW5" s="72"/>
      <c r="GBX5" s="72"/>
      <c r="GBY5" s="72"/>
      <c r="GBZ5" s="72"/>
      <c r="GCA5" s="72"/>
      <c r="GCB5" s="72"/>
      <c r="GCC5" s="72"/>
      <c r="GCD5" s="72"/>
      <c r="GCE5" s="72"/>
      <c r="GCF5" s="72"/>
      <c r="GCG5" s="72"/>
      <c r="GCH5" s="72"/>
      <c r="GCI5" s="72"/>
      <c r="GCJ5" s="72"/>
      <c r="GCK5" s="72"/>
      <c r="GCL5" s="72"/>
      <c r="GCM5" s="72"/>
      <c r="GCN5" s="72"/>
      <c r="GCO5" s="72"/>
      <c r="GCP5" s="72"/>
      <c r="GCQ5" s="72"/>
      <c r="GCR5" s="72"/>
      <c r="GCS5" s="72"/>
      <c r="GCT5" s="72"/>
      <c r="GCU5" s="72"/>
      <c r="GCV5" s="72"/>
      <c r="GCW5" s="72"/>
      <c r="GCX5" s="72"/>
      <c r="GCY5" s="72"/>
      <c r="GCZ5" s="72"/>
      <c r="GDA5" s="72"/>
      <c r="GDB5" s="72"/>
      <c r="GDC5" s="72"/>
      <c r="GDD5" s="72"/>
      <c r="GDE5" s="72"/>
      <c r="GDF5" s="72"/>
      <c r="GDG5" s="72"/>
      <c r="GDH5" s="72"/>
      <c r="GDI5" s="72"/>
      <c r="GDJ5" s="72"/>
      <c r="GDK5" s="72"/>
      <c r="GDL5" s="72"/>
      <c r="GDM5" s="72"/>
      <c r="GDN5" s="72"/>
      <c r="GDO5" s="72"/>
      <c r="GDP5" s="72"/>
      <c r="GDQ5" s="72"/>
      <c r="GDR5" s="72"/>
      <c r="GDS5" s="72"/>
      <c r="GDT5" s="72"/>
      <c r="GDU5" s="72"/>
      <c r="GDV5" s="72"/>
      <c r="GDW5" s="72"/>
      <c r="GDX5" s="72"/>
      <c r="GDY5" s="72"/>
      <c r="GDZ5" s="72"/>
      <c r="GEA5" s="72"/>
      <c r="GEB5" s="72"/>
      <c r="GEC5" s="72"/>
      <c r="GED5" s="72"/>
      <c r="GEE5" s="72"/>
      <c r="GEF5" s="72"/>
      <c r="GEG5" s="72"/>
      <c r="GEH5" s="72"/>
      <c r="GEI5" s="72"/>
      <c r="GEJ5" s="72"/>
      <c r="GEK5" s="72"/>
      <c r="GEL5" s="72"/>
      <c r="GEM5" s="72"/>
      <c r="GEN5" s="72"/>
      <c r="GEO5" s="72"/>
      <c r="GEP5" s="72"/>
      <c r="GEQ5" s="72"/>
      <c r="GER5" s="72"/>
      <c r="GES5" s="72"/>
      <c r="GET5" s="72"/>
      <c r="GEU5" s="72"/>
      <c r="GEV5" s="72"/>
      <c r="GEW5" s="72"/>
      <c r="GEX5" s="72"/>
      <c r="GEY5" s="72"/>
      <c r="GEZ5" s="72"/>
      <c r="GFA5" s="72"/>
      <c r="GFB5" s="72"/>
      <c r="GFC5" s="72"/>
      <c r="GFD5" s="72"/>
      <c r="GFE5" s="72"/>
      <c r="GFF5" s="72"/>
      <c r="GFG5" s="72"/>
      <c r="GFH5" s="72"/>
      <c r="GFI5" s="72"/>
      <c r="GFJ5" s="72"/>
      <c r="GFK5" s="72"/>
      <c r="GFL5" s="72"/>
      <c r="GFM5" s="72"/>
      <c r="GFN5" s="72"/>
      <c r="GFO5" s="72"/>
      <c r="GFP5" s="72"/>
      <c r="GFQ5" s="72"/>
      <c r="GFR5" s="72"/>
      <c r="GFS5" s="72"/>
      <c r="GFT5" s="72"/>
      <c r="GFU5" s="72"/>
      <c r="GFV5" s="72"/>
      <c r="GFW5" s="72"/>
      <c r="GFX5" s="72"/>
      <c r="GFY5" s="72"/>
      <c r="GFZ5" s="72"/>
      <c r="GGA5" s="72"/>
      <c r="GGB5" s="72"/>
      <c r="GGC5" s="72"/>
      <c r="GGD5" s="72"/>
      <c r="GGE5" s="72"/>
      <c r="GGF5" s="72"/>
      <c r="GGG5" s="72"/>
      <c r="GGH5" s="72"/>
      <c r="GGI5" s="72"/>
      <c r="GGJ5" s="72"/>
      <c r="GGK5" s="72"/>
      <c r="GGL5" s="72"/>
      <c r="GGM5" s="72"/>
      <c r="GGN5" s="72"/>
      <c r="GGO5" s="72"/>
      <c r="GGP5" s="72"/>
      <c r="GGQ5" s="72"/>
      <c r="GGR5" s="72"/>
      <c r="GGS5" s="72"/>
      <c r="GGT5" s="72"/>
      <c r="GGU5" s="72"/>
      <c r="GGV5" s="72"/>
      <c r="GGW5" s="72"/>
      <c r="GGX5" s="72"/>
      <c r="GGY5" s="72"/>
      <c r="GGZ5" s="72"/>
      <c r="GHA5" s="72"/>
      <c r="GHB5" s="72"/>
      <c r="GHC5" s="72"/>
      <c r="GHD5" s="72"/>
      <c r="GHE5" s="72"/>
      <c r="GHF5" s="72"/>
      <c r="GHG5" s="72"/>
      <c r="GHH5" s="72"/>
      <c r="GHI5" s="72"/>
      <c r="GHJ5" s="72"/>
      <c r="GHK5" s="72"/>
      <c r="GHL5" s="72"/>
      <c r="GHM5" s="72"/>
      <c r="GHN5" s="72"/>
      <c r="GHO5" s="72"/>
      <c r="GHP5" s="72"/>
      <c r="GHQ5" s="72"/>
      <c r="GHR5" s="72"/>
      <c r="GHS5" s="72"/>
      <c r="GHT5" s="72"/>
      <c r="GHU5" s="72"/>
      <c r="GHV5" s="72"/>
      <c r="GHW5" s="72"/>
      <c r="GHX5" s="72"/>
      <c r="GHY5" s="72"/>
      <c r="GHZ5" s="72"/>
      <c r="GIA5" s="72"/>
      <c r="GIB5" s="72"/>
      <c r="GIC5" s="72"/>
      <c r="GID5" s="72"/>
      <c r="GIE5" s="72"/>
      <c r="GIF5" s="72"/>
      <c r="GIG5" s="72"/>
      <c r="GIH5" s="72"/>
      <c r="GII5" s="72"/>
      <c r="GIJ5" s="72"/>
      <c r="GIK5" s="72"/>
      <c r="GIL5" s="72"/>
      <c r="GIM5" s="72"/>
      <c r="GIN5" s="72"/>
      <c r="GIO5" s="72"/>
      <c r="GIP5" s="72"/>
      <c r="GIQ5" s="72"/>
      <c r="GIR5" s="72"/>
      <c r="GIS5" s="72"/>
      <c r="GIT5" s="72"/>
      <c r="GIU5" s="72"/>
      <c r="GIV5" s="72"/>
      <c r="GIW5" s="72"/>
      <c r="GIX5" s="72"/>
      <c r="GIY5" s="72"/>
      <c r="GIZ5" s="72"/>
      <c r="GJA5" s="72"/>
      <c r="GJB5" s="72"/>
      <c r="GJC5" s="72"/>
      <c r="GJD5" s="72"/>
      <c r="GJE5" s="72"/>
      <c r="GJF5" s="72"/>
      <c r="GJG5" s="72"/>
      <c r="GJH5" s="72"/>
      <c r="GJI5" s="72"/>
      <c r="GJJ5" s="72"/>
      <c r="GJK5" s="72"/>
      <c r="GJL5" s="72"/>
      <c r="GJM5" s="72"/>
      <c r="GJN5" s="72"/>
      <c r="GJO5" s="72"/>
      <c r="GJP5" s="72"/>
      <c r="GJQ5" s="72"/>
      <c r="GJR5" s="72"/>
      <c r="GJS5" s="72"/>
      <c r="GJT5" s="72"/>
      <c r="GJU5" s="72"/>
      <c r="GJV5" s="72"/>
      <c r="GJW5" s="72"/>
      <c r="GJX5" s="72"/>
      <c r="GJY5" s="72"/>
      <c r="GJZ5" s="72"/>
      <c r="GKA5" s="72"/>
      <c r="GKB5" s="72"/>
      <c r="GKC5" s="72"/>
      <c r="GKD5" s="72"/>
      <c r="GKE5" s="72"/>
      <c r="GKF5" s="72"/>
      <c r="GKG5" s="72"/>
      <c r="GKH5" s="72"/>
      <c r="GKI5" s="72"/>
      <c r="GKJ5" s="72"/>
      <c r="GKK5" s="72"/>
      <c r="GKL5" s="72"/>
      <c r="GKM5" s="72"/>
      <c r="GKN5" s="72"/>
      <c r="GKO5" s="72"/>
      <c r="GKP5" s="72"/>
      <c r="GKQ5" s="72"/>
      <c r="GKR5" s="72"/>
      <c r="GKS5" s="72"/>
      <c r="GKT5" s="72"/>
      <c r="GKU5" s="72"/>
      <c r="GKV5" s="72"/>
      <c r="GKW5" s="72"/>
      <c r="GKX5" s="72"/>
      <c r="GKY5" s="72"/>
      <c r="GKZ5" s="72"/>
      <c r="GLA5" s="72"/>
      <c r="GLB5" s="72"/>
      <c r="GLC5" s="72"/>
      <c r="GLD5" s="72"/>
      <c r="GLE5" s="72"/>
      <c r="GLF5" s="72"/>
      <c r="GLG5" s="72"/>
      <c r="GLH5" s="72"/>
      <c r="GLI5" s="72"/>
      <c r="GLJ5" s="72"/>
      <c r="GLK5" s="72"/>
      <c r="GLL5" s="72"/>
      <c r="GLM5" s="72"/>
      <c r="GLN5" s="72"/>
      <c r="GLO5" s="72"/>
      <c r="GLP5" s="72"/>
      <c r="GLQ5" s="72"/>
      <c r="GLR5" s="72"/>
      <c r="GLS5" s="72"/>
      <c r="GLT5" s="72"/>
      <c r="GLU5" s="72"/>
      <c r="GLV5" s="72"/>
      <c r="GLW5" s="72"/>
      <c r="GLX5" s="72"/>
      <c r="GLY5" s="72"/>
      <c r="GLZ5" s="72"/>
      <c r="GMA5" s="72"/>
      <c r="GMB5" s="72"/>
      <c r="GMC5" s="72"/>
      <c r="GMD5" s="72"/>
      <c r="GME5" s="72"/>
      <c r="GMF5" s="72"/>
      <c r="GMG5" s="72"/>
      <c r="GMH5" s="72"/>
      <c r="GMI5" s="72"/>
      <c r="GMJ5" s="72"/>
      <c r="GMK5" s="72"/>
      <c r="GML5" s="72"/>
      <c r="GMM5" s="72"/>
      <c r="GMN5" s="72"/>
      <c r="GMO5" s="72"/>
      <c r="GMP5" s="72"/>
      <c r="GMQ5" s="72"/>
      <c r="GMR5" s="72"/>
      <c r="GMS5" s="72"/>
      <c r="GMT5" s="72"/>
      <c r="GMU5" s="72"/>
      <c r="GMV5" s="72"/>
      <c r="GMW5" s="72"/>
      <c r="GMX5" s="72"/>
      <c r="GMY5" s="72"/>
      <c r="GMZ5" s="72"/>
      <c r="GNA5" s="72"/>
      <c r="GNB5" s="72"/>
      <c r="GNC5" s="72"/>
      <c r="GND5" s="72"/>
      <c r="GNE5" s="72"/>
      <c r="GNF5" s="72"/>
      <c r="GNG5" s="72"/>
      <c r="GNH5" s="72"/>
      <c r="GNI5" s="72"/>
      <c r="GNJ5" s="72"/>
      <c r="GNK5" s="72"/>
      <c r="GNL5" s="72"/>
      <c r="GNM5" s="72"/>
      <c r="GNN5" s="72"/>
      <c r="GNO5" s="72"/>
      <c r="GNP5" s="72"/>
      <c r="GNQ5" s="72"/>
      <c r="GNR5" s="72"/>
      <c r="GNS5" s="72"/>
      <c r="GNT5" s="72"/>
      <c r="GNU5" s="72"/>
      <c r="GNV5" s="72"/>
      <c r="GNW5" s="72"/>
      <c r="GNX5" s="72"/>
      <c r="GNY5" s="72"/>
      <c r="GNZ5" s="72"/>
      <c r="GOA5" s="72"/>
      <c r="GOB5" s="72"/>
      <c r="GOC5" s="72"/>
      <c r="GOD5" s="72"/>
      <c r="GOE5" s="72"/>
      <c r="GOF5" s="72"/>
      <c r="GOG5" s="72"/>
      <c r="GOH5" s="72"/>
      <c r="GOI5" s="72"/>
      <c r="GOJ5" s="72"/>
      <c r="GOK5" s="72"/>
      <c r="GOL5" s="72"/>
      <c r="GOM5" s="72"/>
      <c r="GON5" s="72"/>
      <c r="GOO5" s="72"/>
      <c r="GOP5" s="72"/>
      <c r="GOQ5" s="72"/>
      <c r="GOR5" s="72"/>
      <c r="GOS5" s="72"/>
      <c r="GOT5" s="72"/>
      <c r="GOU5" s="72"/>
      <c r="GOV5" s="72"/>
      <c r="GOW5" s="72"/>
      <c r="GOX5" s="72"/>
      <c r="GOY5" s="72"/>
      <c r="GOZ5" s="72"/>
      <c r="GPA5" s="72"/>
      <c r="GPB5" s="72"/>
      <c r="GPC5" s="72"/>
      <c r="GPD5" s="72"/>
      <c r="GPE5" s="72"/>
      <c r="GPF5" s="72"/>
      <c r="GPG5" s="72"/>
      <c r="GPH5" s="72"/>
      <c r="GPI5" s="72"/>
      <c r="GPJ5" s="72"/>
      <c r="GPK5" s="72"/>
      <c r="GPL5" s="72"/>
      <c r="GPM5" s="72"/>
      <c r="GPN5" s="72"/>
      <c r="GPO5" s="72"/>
      <c r="GPP5" s="72"/>
      <c r="GPQ5" s="72"/>
      <c r="GPR5" s="72"/>
      <c r="GPS5" s="72"/>
      <c r="GPT5" s="72"/>
      <c r="GPU5" s="72"/>
      <c r="GPV5" s="72"/>
      <c r="GPW5" s="72"/>
      <c r="GPX5" s="72"/>
      <c r="GPY5" s="72"/>
      <c r="GPZ5" s="72"/>
      <c r="GQA5" s="72"/>
      <c r="GQB5" s="72"/>
      <c r="GQC5" s="72"/>
      <c r="GQD5" s="72"/>
      <c r="GQE5" s="72"/>
      <c r="GQF5" s="72"/>
      <c r="GQG5" s="72"/>
      <c r="GQH5" s="72"/>
      <c r="GQI5" s="72"/>
      <c r="GQJ5" s="72"/>
      <c r="GQK5" s="72"/>
      <c r="GQL5" s="72"/>
      <c r="GQM5" s="72"/>
      <c r="GQN5" s="72"/>
      <c r="GQO5" s="72"/>
      <c r="GQP5" s="72"/>
      <c r="GQQ5" s="72"/>
      <c r="GQR5" s="72"/>
      <c r="GQS5" s="72"/>
      <c r="GQT5" s="72"/>
      <c r="GQU5" s="72"/>
      <c r="GQV5" s="72"/>
      <c r="GQW5" s="72"/>
      <c r="GQX5" s="72"/>
      <c r="GQY5" s="72"/>
      <c r="GQZ5" s="72"/>
      <c r="GRA5" s="72"/>
      <c r="GRB5" s="72"/>
      <c r="GRC5" s="72"/>
      <c r="GRD5" s="72"/>
      <c r="GRE5" s="72"/>
      <c r="GRF5" s="72"/>
      <c r="GRG5" s="72"/>
      <c r="GRH5" s="72"/>
      <c r="GRI5" s="72"/>
      <c r="GRJ5" s="72"/>
      <c r="GRK5" s="72"/>
      <c r="GRL5" s="72"/>
      <c r="GRM5" s="72"/>
      <c r="GRN5" s="72"/>
      <c r="GRO5" s="72"/>
      <c r="GRP5" s="72"/>
      <c r="GRQ5" s="72"/>
      <c r="GRR5" s="72"/>
      <c r="GRS5" s="72"/>
      <c r="GRT5" s="72"/>
      <c r="GRU5" s="72"/>
      <c r="GRV5" s="72"/>
      <c r="GRW5" s="72"/>
      <c r="GRX5" s="72"/>
      <c r="GRY5" s="72"/>
      <c r="GRZ5" s="72"/>
      <c r="GSA5" s="72"/>
      <c r="GSB5" s="72"/>
      <c r="GSC5" s="72"/>
      <c r="GSD5" s="72"/>
      <c r="GSE5" s="72"/>
      <c r="GSF5" s="72"/>
      <c r="GSG5" s="72"/>
      <c r="GSH5" s="72"/>
      <c r="GSI5" s="72"/>
      <c r="GSJ5" s="72"/>
      <c r="GSK5" s="72"/>
      <c r="GSL5" s="72"/>
      <c r="GSM5" s="72"/>
      <c r="GSN5" s="72"/>
      <c r="GSO5" s="72"/>
      <c r="GSP5" s="72"/>
      <c r="GSQ5" s="72"/>
      <c r="GSR5" s="72"/>
      <c r="GSS5" s="72"/>
      <c r="GST5" s="72"/>
      <c r="GSU5" s="72"/>
      <c r="GSV5" s="72"/>
      <c r="GSW5" s="72"/>
      <c r="GSX5" s="72"/>
      <c r="GSY5" s="72"/>
      <c r="GSZ5" s="72"/>
      <c r="GTA5" s="72"/>
      <c r="GTB5" s="72"/>
      <c r="GTC5" s="72"/>
      <c r="GTD5" s="72"/>
      <c r="GTE5" s="72"/>
      <c r="GTF5" s="72"/>
      <c r="GTG5" s="72"/>
      <c r="GTH5" s="72"/>
      <c r="GTI5" s="72"/>
      <c r="GTJ5" s="72"/>
      <c r="GTK5" s="72"/>
      <c r="GTL5" s="72"/>
      <c r="GTM5" s="72"/>
      <c r="GTN5" s="72"/>
      <c r="GTO5" s="72"/>
      <c r="GTP5" s="72"/>
      <c r="GTQ5" s="72"/>
      <c r="GTR5" s="72"/>
      <c r="GTS5" s="72"/>
      <c r="GTT5" s="72"/>
      <c r="GTU5" s="72"/>
      <c r="GTV5" s="72"/>
      <c r="GTW5" s="72"/>
      <c r="GTX5" s="72"/>
      <c r="GTY5" s="72"/>
      <c r="GTZ5" s="72"/>
      <c r="GUA5" s="72"/>
      <c r="GUB5" s="72"/>
      <c r="GUC5" s="72"/>
      <c r="GUD5" s="72"/>
      <c r="GUE5" s="72"/>
      <c r="GUF5" s="72"/>
      <c r="GUG5" s="72"/>
      <c r="GUH5" s="72"/>
      <c r="GUI5" s="72"/>
      <c r="GUJ5" s="72"/>
      <c r="GUK5" s="72"/>
      <c r="GUL5" s="72"/>
      <c r="GUM5" s="72"/>
      <c r="GUN5" s="72"/>
      <c r="GUO5" s="72"/>
      <c r="GUP5" s="72"/>
      <c r="GUQ5" s="72"/>
      <c r="GUR5" s="72"/>
      <c r="GUS5" s="72"/>
      <c r="GUT5" s="72"/>
      <c r="GUU5" s="72"/>
      <c r="GUV5" s="72"/>
      <c r="GUW5" s="72"/>
      <c r="GUX5" s="72"/>
      <c r="GUY5" s="72"/>
      <c r="GUZ5" s="72"/>
      <c r="GVA5" s="72"/>
      <c r="GVB5" s="72"/>
      <c r="GVC5" s="72"/>
      <c r="GVD5" s="72"/>
      <c r="GVE5" s="72"/>
      <c r="GVF5" s="72"/>
      <c r="GVG5" s="72"/>
      <c r="GVH5" s="72"/>
      <c r="GVI5" s="72"/>
      <c r="GVJ5" s="72"/>
      <c r="GVK5" s="72"/>
      <c r="GVL5" s="72"/>
      <c r="GVM5" s="72"/>
      <c r="GVN5" s="72"/>
      <c r="GVO5" s="72"/>
      <c r="GVP5" s="72"/>
      <c r="GVQ5" s="72"/>
      <c r="GVR5" s="72"/>
      <c r="GVS5" s="72"/>
      <c r="GVT5" s="72"/>
      <c r="GVU5" s="72"/>
      <c r="GVV5" s="72"/>
      <c r="GVW5" s="72"/>
      <c r="GVX5" s="72"/>
      <c r="GVY5" s="72"/>
      <c r="GVZ5" s="72"/>
      <c r="GWA5" s="72"/>
      <c r="GWB5" s="72"/>
      <c r="GWC5" s="72"/>
      <c r="GWD5" s="72"/>
      <c r="GWE5" s="72"/>
      <c r="GWF5" s="72"/>
      <c r="GWG5" s="72"/>
      <c r="GWH5" s="72"/>
      <c r="GWI5" s="72"/>
      <c r="GWJ5" s="72"/>
      <c r="GWK5" s="72"/>
      <c r="GWL5" s="72"/>
      <c r="GWM5" s="72"/>
      <c r="GWN5" s="72"/>
      <c r="GWO5" s="72"/>
      <c r="GWP5" s="72"/>
      <c r="GWQ5" s="72"/>
      <c r="GWR5" s="72"/>
      <c r="GWS5" s="72"/>
      <c r="GWT5" s="72"/>
      <c r="GWU5" s="72"/>
      <c r="GWV5" s="72"/>
      <c r="GWW5" s="72"/>
      <c r="GWX5" s="72"/>
      <c r="GWY5" s="72"/>
      <c r="GWZ5" s="72"/>
      <c r="GXA5" s="72"/>
      <c r="GXB5" s="72"/>
      <c r="GXC5" s="72"/>
      <c r="GXD5" s="72"/>
      <c r="GXE5" s="72"/>
      <c r="GXF5" s="72"/>
      <c r="GXG5" s="72"/>
      <c r="GXH5" s="72"/>
      <c r="GXI5" s="72"/>
      <c r="GXJ5" s="72"/>
      <c r="GXK5" s="72"/>
      <c r="GXL5" s="72"/>
      <c r="GXM5" s="72"/>
      <c r="GXN5" s="72"/>
      <c r="GXO5" s="72"/>
      <c r="GXP5" s="72"/>
      <c r="GXQ5" s="72"/>
      <c r="GXR5" s="72"/>
      <c r="GXS5" s="72"/>
      <c r="GXT5" s="72"/>
      <c r="GXU5" s="72"/>
      <c r="GXV5" s="72"/>
      <c r="GXW5" s="72"/>
      <c r="GXX5" s="72"/>
      <c r="GXY5" s="72"/>
      <c r="GXZ5" s="72"/>
      <c r="GYA5" s="72"/>
      <c r="GYB5" s="72"/>
      <c r="GYC5" s="72"/>
      <c r="GYD5" s="72"/>
      <c r="GYE5" s="72"/>
      <c r="GYF5" s="72"/>
      <c r="GYG5" s="72"/>
      <c r="GYH5" s="72"/>
      <c r="GYI5" s="72"/>
      <c r="GYJ5" s="72"/>
      <c r="GYK5" s="72"/>
      <c r="GYL5" s="72"/>
      <c r="GYM5" s="72"/>
      <c r="GYN5" s="72"/>
      <c r="GYO5" s="72"/>
      <c r="GYP5" s="72"/>
      <c r="GYQ5" s="72"/>
      <c r="GYR5" s="72"/>
      <c r="GYS5" s="72"/>
      <c r="GYT5" s="72"/>
      <c r="GYU5" s="72"/>
      <c r="GYV5" s="72"/>
      <c r="GYW5" s="72"/>
      <c r="GYX5" s="72"/>
      <c r="GYY5" s="72"/>
      <c r="GYZ5" s="72"/>
      <c r="GZA5" s="72"/>
      <c r="GZB5" s="72"/>
      <c r="GZC5" s="72"/>
      <c r="GZD5" s="72"/>
      <c r="GZE5" s="72"/>
      <c r="GZF5" s="72"/>
      <c r="GZG5" s="72"/>
      <c r="GZH5" s="72"/>
      <c r="GZI5" s="72"/>
      <c r="GZJ5" s="72"/>
      <c r="GZK5" s="72"/>
      <c r="GZL5" s="72"/>
      <c r="GZM5" s="72"/>
      <c r="GZN5" s="72"/>
      <c r="GZO5" s="72"/>
      <c r="GZP5" s="72"/>
      <c r="GZQ5" s="72"/>
      <c r="GZR5" s="72"/>
      <c r="GZS5" s="72"/>
      <c r="GZT5" s="72"/>
      <c r="GZU5" s="72"/>
      <c r="GZV5" s="72"/>
      <c r="GZW5" s="72"/>
      <c r="GZX5" s="72"/>
      <c r="GZY5" s="72"/>
      <c r="GZZ5" s="72"/>
      <c r="HAA5" s="72"/>
      <c r="HAB5" s="72"/>
      <c r="HAC5" s="72"/>
      <c r="HAD5" s="72"/>
      <c r="HAE5" s="72"/>
      <c r="HAF5" s="72"/>
      <c r="HAG5" s="72"/>
      <c r="HAH5" s="72"/>
      <c r="HAI5" s="72"/>
      <c r="HAJ5" s="72"/>
      <c r="HAK5" s="72"/>
      <c r="HAL5" s="72"/>
      <c r="HAM5" s="72"/>
      <c r="HAN5" s="72"/>
      <c r="HAO5" s="72"/>
      <c r="HAP5" s="72"/>
      <c r="HAQ5" s="72"/>
      <c r="HAR5" s="72"/>
      <c r="HAS5" s="72"/>
      <c r="HAT5" s="72"/>
      <c r="HAU5" s="72"/>
      <c r="HAV5" s="72"/>
      <c r="HAW5" s="72"/>
      <c r="HAX5" s="72"/>
      <c r="HAY5" s="72"/>
      <c r="HAZ5" s="72"/>
      <c r="HBA5" s="72"/>
      <c r="HBB5" s="72"/>
      <c r="HBC5" s="72"/>
      <c r="HBD5" s="72"/>
      <c r="HBE5" s="72"/>
      <c r="HBF5" s="72"/>
      <c r="HBG5" s="72"/>
      <c r="HBH5" s="72"/>
      <c r="HBI5" s="72"/>
      <c r="HBJ5" s="72"/>
      <c r="HBK5" s="72"/>
      <c r="HBL5" s="72"/>
      <c r="HBM5" s="72"/>
      <c r="HBN5" s="72"/>
      <c r="HBO5" s="72"/>
      <c r="HBP5" s="72"/>
      <c r="HBQ5" s="72"/>
      <c r="HBR5" s="72"/>
      <c r="HBS5" s="72"/>
      <c r="HBT5" s="72"/>
      <c r="HBU5" s="72"/>
      <c r="HBV5" s="72"/>
      <c r="HBW5" s="72"/>
      <c r="HBX5" s="72"/>
      <c r="HBY5" s="72"/>
      <c r="HBZ5" s="72"/>
      <c r="HCA5" s="72"/>
      <c r="HCB5" s="72"/>
      <c r="HCC5" s="72"/>
      <c r="HCD5" s="72"/>
      <c r="HCE5" s="72"/>
      <c r="HCF5" s="72"/>
      <c r="HCG5" s="72"/>
      <c r="HCH5" s="72"/>
      <c r="HCI5" s="72"/>
      <c r="HCJ5" s="72"/>
      <c r="HCK5" s="72"/>
      <c r="HCL5" s="72"/>
      <c r="HCM5" s="72"/>
      <c r="HCN5" s="72"/>
      <c r="HCO5" s="72"/>
      <c r="HCP5" s="72"/>
      <c r="HCQ5" s="72"/>
      <c r="HCR5" s="72"/>
      <c r="HCS5" s="72"/>
      <c r="HCT5" s="72"/>
      <c r="HCU5" s="72"/>
      <c r="HCV5" s="72"/>
      <c r="HCW5" s="72"/>
      <c r="HCX5" s="72"/>
      <c r="HCY5" s="72"/>
      <c r="HCZ5" s="72"/>
      <c r="HDA5" s="72"/>
      <c r="HDB5" s="72"/>
      <c r="HDC5" s="72"/>
      <c r="HDD5" s="72"/>
      <c r="HDE5" s="72"/>
      <c r="HDF5" s="72"/>
      <c r="HDG5" s="72"/>
      <c r="HDH5" s="72"/>
      <c r="HDI5" s="72"/>
      <c r="HDJ5" s="72"/>
      <c r="HDK5" s="72"/>
      <c r="HDL5" s="72"/>
      <c r="HDM5" s="72"/>
      <c r="HDN5" s="72"/>
      <c r="HDO5" s="72"/>
      <c r="HDP5" s="72"/>
      <c r="HDQ5" s="72"/>
      <c r="HDR5" s="72"/>
      <c r="HDS5" s="72"/>
      <c r="HDT5" s="72"/>
      <c r="HDU5" s="72"/>
      <c r="HDV5" s="72"/>
      <c r="HDW5" s="72"/>
      <c r="HDX5" s="72"/>
      <c r="HDY5" s="72"/>
      <c r="HDZ5" s="72"/>
      <c r="HEA5" s="72"/>
      <c r="HEB5" s="72"/>
      <c r="HEC5" s="72"/>
      <c r="HED5" s="72"/>
      <c r="HEE5" s="72"/>
      <c r="HEF5" s="72"/>
      <c r="HEG5" s="72"/>
      <c r="HEH5" s="72"/>
      <c r="HEI5" s="72"/>
      <c r="HEJ5" s="72"/>
      <c r="HEK5" s="72"/>
      <c r="HEL5" s="72"/>
      <c r="HEM5" s="72"/>
      <c r="HEN5" s="72"/>
      <c r="HEO5" s="72"/>
      <c r="HEP5" s="72"/>
      <c r="HEQ5" s="72"/>
      <c r="HER5" s="72"/>
      <c r="HES5" s="72"/>
      <c r="HET5" s="72"/>
      <c r="HEU5" s="72"/>
      <c r="HEV5" s="72"/>
      <c r="HEW5" s="72"/>
      <c r="HEX5" s="72"/>
      <c r="HEY5" s="72"/>
      <c r="HEZ5" s="72"/>
      <c r="HFA5" s="72"/>
      <c r="HFB5" s="72"/>
      <c r="HFC5" s="72"/>
      <c r="HFD5" s="72"/>
      <c r="HFE5" s="72"/>
      <c r="HFF5" s="72"/>
      <c r="HFG5" s="72"/>
      <c r="HFH5" s="72"/>
      <c r="HFI5" s="72"/>
      <c r="HFJ5" s="72"/>
      <c r="HFK5" s="72"/>
      <c r="HFL5" s="72"/>
      <c r="HFM5" s="72"/>
      <c r="HFN5" s="72"/>
      <c r="HFO5" s="72"/>
      <c r="HFP5" s="72"/>
      <c r="HFQ5" s="72"/>
      <c r="HFR5" s="72"/>
      <c r="HFS5" s="72"/>
      <c r="HFT5" s="72"/>
      <c r="HFU5" s="72"/>
      <c r="HFV5" s="72"/>
      <c r="HFW5" s="72"/>
      <c r="HFX5" s="72"/>
      <c r="HFY5" s="72"/>
      <c r="HFZ5" s="72"/>
      <c r="HGA5" s="72"/>
      <c r="HGB5" s="72"/>
      <c r="HGC5" s="72"/>
      <c r="HGD5" s="72"/>
      <c r="HGE5" s="72"/>
      <c r="HGF5" s="72"/>
      <c r="HGG5" s="72"/>
      <c r="HGH5" s="72"/>
      <c r="HGI5" s="72"/>
      <c r="HGJ5" s="72"/>
      <c r="HGK5" s="72"/>
      <c r="HGL5" s="72"/>
      <c r="HGM5" s="72"/>
      <c r="HGN5" s="72"/>
      <c r="HGO5" s="72"/>
      <c r="HGP5" s="72"/>
      <c r="HGQ5" s="72"/>
      <c r="HGR5" s="72"/>
      <c r="HGS5" s="72"/>
      <c r="HGT5" s="72"/>
      <c r="HGU5" s="72"/>
      <c r="HGV5" s="72"/>
      <c r="HGW5" s="72"/>
      <c r="HGX5" s="72"/>
      <c r="HGY5" s="72"/>
      <c r="HGZ5" s="72"/>
      <c r="HHA5" s="72"/>
      <c r="HHB5" s="72"/>
      <c r="HHC5" s="72"/>
      <c r="HHD5" s="72"/>
      <c r="HHE5" s="72"/>
      <c r="HHF5" s="72"/>
      <c r="HHG5" s="72"/>
      <c r="HHH5" s="72"/>
      <c r="HHI5" s="72"/>
      <c r="HHJ5" s="72"/>
      <c r="HHK5" s="72"/>
      <c r="HHL5" s="72"/>
      <c r="HHM5" s="72"/>
      <c r="HHN5" s="72"/>
      <c r="HHO5" s="72"/>
      <c r="HHP5" s="72"/>
      <c r="HHQ5" s="72"/>
      <c r="HHR5" s="72"/>
      <c r="HHS5" s="72"/>
      <c r="HHT5" s="72"/>
      <c r="HHU5" s="72"/>
      <c r="HHV5" s="72"/>
      <c r="HHW5" s="72"/>
      <c r="HHX5" s="72"/>
      <c r="HHY5" s="72"/>
      <c r="HHZ5" s="72"/>
      <c r="HIA5" s="72"/>
      <c r="HIB5" s="72"/>
      <c r="HIC5" s="72"/>
      <c r="HID5" s="72"/>
      <c r="HIE5" s="72"/>
      <c r="HIF5" s="72"/>
      <c r="HIG5" s="72"/>
      <c r="HIH5" s="72"/>
      <c r="HII5" s="72"/>
      <c r="HIJ5" s="72"/>
      <c r="HIK5" s="72"/>
      <c r="HIL5" s="72"/>
      <c r="HIM5" s="72"/>
      <c r="HIN5" s="72"/>
      <c r="HIO5" s="72"/>
      <c r="HIP5" s="72"/>
      <c r="HIQ5" s="72"/>
      <c r="HIR5" s="72"/>
      <c r="HIS5" s="72"/>
      <c r="HIT5" s="72"/>
      <c r="HIU5" s="72"/>
      <c r="HIV5" s="72"/>
      <c r="HIW5" s="72"/>
      <c r="HIX5" s="72"/>
      <c r="HIY5" s="72"/>
      <c r="HIZ5" s="72"/>
      <c r="HJA5" s="72"/>
      <c r="HJB5" s="72"/>
      <c r="HJC5" s="72"/>
      <c r="HJD5" s="72"/>
      <c r="HJE5" s="72"/>
      <c r="HJF5" s="72"/>
      <c r="HJG5" s="72"/>
      <c r="HJH5" s="72"/>
      <c r="HJI5" s="72"/>
      <c r="HJJ5" s="72"/>
      <c r="HJK5" s="72"/>
      <c r="HJL5" s="72"/>
      <c r="HJM5" s="72"/>
      <c r="HJN5" s="72"/>
      <c r="HJO5" s="72"/>
      <c r="HJP5" s="72"/>
      <c r="HJQ5" s="72"/>
      <c r="HJR5" s="72"/>
      <c r="HJS5" s="72"/>
      <c r="HJT5" s="72"/>
      <c r="HJU5" s="72"/>
      <c r="HJV5" s="72"/>
      <c r="HJW5" s="72"/>
      <c r="HJX5" s="72"/>
      <c r="HJY5" s="72"/>
      <c r="HJZ5" s="72"/>
      <c r="HKA5" s="72"/>
      <c r="HKB5" s="72"/>
      <c r="HKC5" s="72"/>
      <c r="HKD5" s="72"/>
      <c r="HKE5" s="72"/>
      <c r="HKF5" s="72"/>
      <c r="HKG5" s="72"/>
      <c r="HKH5" s="72"/>
      <c r="HKI5" s="72"/>
      <c r="HKJ5" s="72"/>
      <c r="HKK5" s="72"/>
      <c r="HKL5" s="72"/>
      <c r="HKM5" s="72"/>
      <c r="HKN5" s="72"/>
      <c r="HKO5" s="72"/>
      <c r="HKP5" s="72"/>
      <c r="HKQ5" s="72"/>
      <c r="HKR5" s="72"/>
      <c r="HKS5" s="72"/>
      <c r="HKT5" s="72"/>
      <c r="HKU5" s="72"/>
      <c r="HKV5" s="72"/>
      <c r="HKW5" s="72"/>
      <c r="HKX5" s="72"/>
      <c r="HKY5" s="72"/>
      <c r="HKZ5" s="72"/>
      <c r="HLA5" s="72"/>
      <c r="HLB5" s="72"/>
      <c r="HLC5" s="72"/>
      <c r="HLD5" s="72"/>
      <c r="HLE5" s="72"/>
      <c r="HLF5" s="72"/>
      <c r="HLG5" s="72"/>
      <c r="HLH5" s="72"/>
      <c r="HLI5" s="72"/>
      <c r="HLJ5" s="72"/>
      <c r="HLK5" s="72"/>
      <c r="HLL5" s="72"/>
      <c r="HLM5" s="72"/>
      <c r="HLN5" s="72"/>
      <c r="HLO5" s="72"/>
      <c r="HLP5" s="72"/>
      <c r="HLQ5" s="72"/>
      <c r="HLR5" s="72"/>
      <c r="HLS5" s="72"/>
      <c r="HLT5" s="72"/>
      <c r="HLU5" s="72"/>
      <c r="HLV5" s="72"/>
      <c r="HLW5" s="72"/>
      <c r="HLX5" s="72"/>
      <c r="HLY5" s="72"/>
      <c r="HLZ5" s="72"/>
      <c r="HMA5" s="72"/>
      <c r="HMB5" s="72"/>
      <c r="HMC5" s="72"/>
      <c r="HMD5" s="72"/>
      <c r="HME5" s="72"/>
      <c r="HMF5" s="72"/>
      <c r="HMG5" s="72"/>
      <c r="HMH5" s="72"/>
      <c r="HMI5" s="72"/>
      <c r="HMJ5" s="72"/>
      <c r="HMK5" s="72"/>
      <c r="HML5" s="72"/>
      <c r="HMM5" s="72"/>
      <c r="HMN5" s="72"/>
      <c r="HMO5" s="72"/>
      <c r="HMP5" s="72"/>
      <c r="HMQ5" s="72"/>
      <c r="HMR5" s="72"/>
      <c r="HMS5" s="72"/>
      <c r="HMT5" s="72"/>
      <c r="HMU5" s="72"/>
      <c r="HMV5" s="72"/>
      <c r="HMW5" s="72"/>
      <c r="HMX5" s="72"/>
      <c r="HMY5" s="72"/>
      <c r="HMZ5" s="72"/>
      <c r="HNA5" s="72"/>
      <c r="HNB5" s="72"/>
      <c r="HNC5" s="72"/>
      <c r="HND5" s="72"/>
      <c r="HNE5" s="72"/>
      <c r="HNF5" s="72"/>
      <c r="HNG5" s="72"/>
      <c r="HNH5" s="72"/>
      <c r="HNI5" s="72"/>
      <c r="HNJ5" s="72"/>
      <c r="HNK5" s="72"/>
      <c r="HNL5" s="72"/>
      <c r="HNM5" s="72"/>
      <c r="HNN5" s="72"/>
      <c r="HNO5" s="72"/>
      <c r="HNP5" s="72"/>
      <c r="HNQ5" s="72"/>
      <c r="HNR5" s="72"/>
      <c r="HNS5" s="72"/>
      <c r="HNT5" s="72"/>
      <c r="HNU5" s="72"/>
      <c r="HNV5" s="72"/>
      <c r="HNW5" s="72"/>
      <c r="HNX5" s="72"/>
      <c r="HNY5" s="72"/>
      <c r="HNZ5" s="72"/>
      <c r="HOA5" s="72"/>
      <c r="HOB5" s="72"/>
      <c r="HOC5" s="72"/>
      <c r="HOD5" s="72"/>
      <c r="HOE5" s="72"/>
      <c r="HOF5" s="72"/>
      <c r="HOG5" s="72"/>
      <c r="HOH5" s="72"/>
      <c r="HOI5" s="72"/>
      <c r="HOJ5" s="72"/>
      <c r="HOK5" s="72"/>
      <c r="HOL5" s="72"/>
      <c r="HOM5" s="72"/>
      <c r="HON5" s="72"/>
      <c r="HOO5" s="72"/>
      <c r="HOP5" s="72"/>
      <c r="HOQ5" s="72"/>
      <c r="HOR5" s="72"/>
      <c r="HOS5" s="72"/>
      <c r="HOT5" s="72"/>
      <c r="HOU5" s="72"/>
      <c r="HOV5" s="72"/>
      <c r="HOW5" s="72"/>
      <c r="HOX5" s="72"/>
      <c r="HOY5" s="72"/>
      <c r="HOZ5" s="72"/>
      <c r="HPA5" s="72"/>
      <c r="HPB5" s="72"/>
      <c r="HPC5" s="72"/>
      <c r="HPD5" s="72"/>
      <c r="HPE5" s="72"/>
      <c r="HPF5" s="72"/>
      <c r="HPG5" s="72"/>
      <c r="HPH5" s="72"/>
      <c r="HPI5" s="72"/>
      <c r="HPJ5" s="72"/>
      <c r="HPK5" s="72"/>
      <c r="HPL5" s="72"/>
      <c r="HPM5" s="72"/>
      <c r="HPN5" s="72"/>
      <c r="HPO5" s="72"/>
      <c r="HPP5" s="72"/>
      <c r="HPQ5" s="72"/>
      <c r="HPR5" s="72"/>
      <c r="HPS5" s="72"/>
      <c r="HPT5" s="72"/>
      <c r="HPU5" s="72"/>
      <c r="HPV5" s="72"/>
      <c r="HPW5" s="72"/>
      <c r="HPX5" s="72"/>
      <c r="HPY5" s="72"/>
      <c r="HPZ5" s="72"/>
      <c r="HQA5" s="72"/>
      <c r="HQB5" s="72"/>
      <c r="HQC5" s="72"/>
      <c r="HQD5" s="72"/>
      <c r="HQE5" s="72"/>
      <c r="HQF5" s="72"/>
      <c r="HQG5" s="72"/>
      <c r="HQH5" s="72"/>
      <c r="HQI5" s="72"/>
      <c r="HQJ5" s="72"/>
      <c r="HQK5" s="72"/>
      <c r="HQL5" s="72"/>
      <c r="HQM5" s="72"/>
      <c r="HQN5" s="72"/>
      <c r="HQO5" s="72"/>
      <c r="HQP5" s="72"/>
      <c r="HQQ5" s="72"/>
      <c r="HQR5" s="72"/>
      <c r="HQS5" s="72"/>
      <c r="HQT5" s="72"/>
      <c r="HQU5" s="72"/>
      <c r="HQV5" s="72"/>
      <c r="HQW5" s="72"/>
      <c r="HQX5" s="72"/>
      <c r="HQY5" s="72"/>
      <c r="HQZ5" s="72"/>
      <c r="HRA5" s="72"/>
      <c r="HRB5" s="72"/>
      <c r="HRC5" s="72"/>
      <c r="HRD5" s="72"/>
      <c r="HRE5" s="72"/>
      <c r="HRF5" s="72"/>
      <c r="HRG5" s="72"/>
      <c r="HRH5" s="72"/>
      <c r="HRI5" s="72"/>
      <c r="HRJ5" s="72"/>
      <c r="HRK5" s="72"/>
      <c r="HRL5" s="72"/>
      <c r="HRM5" s="72"/>
      <c r="HRN5" s="72"/>
      <c r="HRO5" s="72"/>
      <c r="HRP5" s="72"/>
      <c r="HRQ5" s="72"/>
      <c r="HRR5" s="72"/>
      <c r="HRS5" s="72"/>
      <c r="HRT5" s="72"/>
      <c r="HRU5" s="72"/>
      <c r="HRV5" s="72"/>
      <c r="HRW5" s="72"/>
      <c r="HRX5" s="72"/>
      <c r="HRY5" s="72"/>
      <c r="HRZ5" s="72"/>
      <c r="HSA5" s="72"/>
      <c r="HSB5" s="72"/>
      <c r="HSC5" s="72"/>
      <c r="HSD5" s="72"/>
      <c r="HSE5" s="72"/>
      <c r="HSF5" s="72"/>
      <c r="HSG5" s="72"/>
      <c r="HSH5" s="72"/>
      <c r="HSI5" s="72"/>
      <c r="HSJ5" s="72"/>
      <c r="HSK5" s="72"/>
      <c r="HSL5" s="72"/>
      <c r="HSM5" s="72"/>
      <c r="HSN5" s="72"/>
      <c r="HSO5" s="72"/>
      <c r="HSP5" s="72"/>
      <c r="HSQ5" s="72"/>
      <c r="HSR5" s="72"/>
      <c r="HSS5" s="72"/>
      <c r="HST5" s="72"/>
      <c r="HSU5" s="72"/>
      <c r="HSV5" s="72"/>
      <c r="HSW5" s="72"/>
      <c r="HSX5" s="72"/>
      <c r="HSY5" s="72"/>
      <c r="HSZ5" s="72"/>
      <c r="HTA5" s="72"/>
      <c r="HTB5" s="72"/>
      <c r="HTC5" s="72"/>
      <c r="HTD5" s="72"/>
      <c r="HTE5" s="72"/>
      <c r="HTF5" s="72"/>
      <c r="HTG5" s="72"/>
      <c r="HTH5" s="72"/>
      <c r="HTI5" s="72"/>
      <c r="HTJ5" s="72"/>
      <c r="HTK5" s="72"/>
      <c r="HTL5" s="72"/>
      <c r="HTM5" s="72"/>
      <c r="HTN5" s="72"/>
      <c r="HTO5" s="72"/>
      <c r="HTP5" s="72"/>
      <c r="HTQ5" s="72"/>
      <c r="HTR5" s="72"/>
      <c r="HTS5" s="72"/>
      <c r="HTT5" s="72"/>
      <c r="HTU5" s="72"/>
      <c r="HTV5" s="72"/>
      <c r="HTW5" s="72"/>
      <c r="HTX5" s="72"/>
      <c r="HTY5" s="72"/>
      <c r="HTZ5" s="72"/>
      <c r="HUA5" s="72"/>
      <c r="HUB5" s="72"/>
      <c r="HUC5" s="72"/>
      <c r="HUD5" s="72"/>
      <c r="HUE5" s="72"/>
      <c r="HUF5" s="72"/>
      <c r="HUG5" s="72"/>
      <c r="HUH5" s="72"/>
      <c r="HUI5" s="72"/>
      <c r="HUJ5" s="72"/>
      <c r="HUK5" s="72"/>
      <c r="HUL5" s="72"/>
      <c r="HUM5" s="72"/>
      <c r="HUN5" s="72"/>
      <c r="HUO5" s="72"/>
      <c r="HUP5" s="72"/>
      <c r="HUQ5" s="72"/>
      <c r="HUR5" s="72"/>
      <c r="HUS5" s="72"/>
      <c r="HUT5" s="72"/>
      <c r="HUU5" s="72"/>
      <c r="HUV5" s="72"/>
      <c r="HUW5" s="72"/>
      <c r="HUX5" s="72"/>
      <c r="HUY5" s="72"/>
      <c r="HUZ5" s="72"/>
      <c r="HVA5" s="72"/>
      <c r="HVB5" s="72"/>
      <c r="HVC5" s="72"/>
      <c r="HVD5" s="72"/>
      <c r="HVE5" s="72"/>
      <c r="HVF5" s="72"/>
      <c r="HVG5" s="72"/>
      <c r="HVH5" s="72"/>
      <c r="HVI5" s="72"/>
      <c r="HVJ5" s="72"/>
      <c r="HVK5" s="72"/>
      <c r="HVL5" s="72"/>
      <c r="HVM5" s="72"/>
      <c r="HVN5" s="72"/>
      <c r="HVO5" s="72"/>
      <c r="HVP5" s="72"/>
      <c r="HVQ5" s="72"/>
      <c r="HVR5" s="72"/>
      <c r="HVS5" s="72"/>
      <c r="HVT5" s="72"/>
      <c r="HVU5" s="72"/>
      <c r="HVV5" s="72"/>
      <c r="HVW5" s="72"/>
      <c r="HVX5" s="72"/>
      <c r="HVY5" s="72"/>
      <c r="HVZ5" s="72"/>
      <c r="HWA5" s="72"/>
      <c r="HWB5" s="72"/>
      <c r="HWC5" s="72"/>
      <c r="HWD5" s="72"/>
      <c r="HWE5" s="72"/>
      <c r="HWF5" s="72"/>
      <c r="HWG5" s="72"/>
      <c r="HWH5" s="72"/>
      <c r="HWI5" s="72"/>
      <c r="HWJ5" s="72"/>
      <c r="HWK5" s="72"/>
      <c r="HWL5" s="72"/>
      <c r="HWM5" s="72"/>
      <c r="HWN5" s="72"/>
      <c r="HWO5" s="72"/>
      <c r="HWP5" s="72"/>
      <c r="HWQ5" s="72"/>
      <c r="HWR5" s="72"/>
      <c r="HWS5" s="72"/>
      <c r="HWT5" s="72"/>
      <c r="HWU5" s="72"/>
      <c r="HWV5" s="72"/>
      <c r="HWW5" s="72"/>
      <c r="HWX5" s="72"/>
      <c r="HWY5" s="72"/>
      <c r="HWZ5" s="72"/>
      <c r="HXA5" s="72"/>
      <c r="HXB5" s="72"/>
      <c r="HXC5" s="72"/>
      <c r="HXD5" s="72"/>
      <c r="HXE5" s="72"/>
      <c r="HXF5" s="72"/>
      <c r="HXG5" s="72"/>
      <c r="HXH5" s="72"/>
      <c r="HXI5" s="72"/>
      <c r="HXJ5" s="72"/>
      <c r="HXK5" s="72"/>
      <c r="HXL5" s="72"/>
      <c r="HXM5" s="72"/>
      <c r="HXN5" s="72"/>
      <c r="HXO5" s="72"/>
      <c r="HXP5" s="72"/>
      <c r="HXQ5" s="72"/>
      <c r="HXR5" s="72"/>
      <c r="HXS5" s="72"/>
      <c r="HXT5" s="72"/>
      <c r="HXU5" s="72"/>
      <c r="HXV5" s="72"/>
      <c r="HXW5" s="72"/>
      <c r="HXX5" s="72"/>
      <c r="HXY5" s="72"/>
      <c r="HXZ5" s="72"/>
      <c r="HYA5" s="72"/>
      <c r="HYB5" s="72"/>
      <c r="HYC5" s="72"/>
      <c r="HYD5" s="72"/>
      <c r="HYE5" s="72"/>
      <c r="HYF5" s="72"/>
      <c r="HYG5" s="72"/>
      <c r="HYH5" s="72"/>
      <c r="HYI5" s="72"/>
      <c r="HYJ5" s="72"/>
      <c r="HYK5" s="72"/>
      <c r="HYL5" s="72"/>
      <c r="HYM5" s="72"/>
      <c r="HYN5" s="72"/>
      <c r="HYO5" s="72"/>
      <c r="HYP5" s="72"/>
      <c r="HYQ5" s="72"/>
      <c r="HYR5" s="72"/>
      <c r="HYS5" s="72"/>
      <c r="HYT5" s="72"/>
      <c r="HYU5" s="72"/>
      <c r="HYV5" s="72"/>
      <c r="HYW5" s="72"/>
      <c r="HYX5" s="72"/>
      <c r="HYY5" s="72"/>
      <c r="HYZ5" s="72"/>
      <c r="HZA5" s="72"/>
      <c r="HZB5" s="72"/>
      <c r="HZC5" s="72"/>
      <c r="HZD5" s="72"/>
      <c r="HZE5" s="72"/>
      <c r="HZF5" s="72"/>
      <c r="HZG5" s="72"/>
      <c r="HZH5" s="72"/>
      <c r="HZI5" s="72"/>
      <c r="HZJ5" s="72"/>
      <c r="HZK5" s="72"/>
      <c r="HZL5" s="72"/>
      <c r="HZM5" s="72"/>
      <c r="HZN5" s="72"/>
      <c r="HZO5" s="72"/>
      <c r="HZP5" s="72"/>
      <c r="HZQ5" s="72"/>
      <c r="HZR5" s="72"/>
      <c r="HZS5" s="72"/>
      <c r="HZT5" s="72"/>
      <c r="HZU5" s="72"/>
      <c r="HZV5" s="72"/>
      <c r="HZW5" s="72"/>
      <c r="HZX5" s="72"/>
      <c r="HZY5" s="72"/>
      <c r="HZZ5" s="72"/>
      <c r="IAA5" s="72"/>
      <c r="IAB5" s="72"/>
      <c r="IAC5" s="72"/>
      <c r="IAD5" s="72"/>
      <c r="IAE5" s="72"/>
      <c r="IAF5" s="72"/>
      <c r="IAG5" s="72"/>
      <c r="IAH5" s="72"/>
      <c r="IAI5" s="72"/>
      <c r="IAJ5" s="72"/>
      <c r="IAK5" s="72"/>
      <c r="IAL5" s="72"/>
      <c r="IAM5" s="72"/>
      <c r="IAN5" s="72"/>
      <c r="IAO5" s="72"/>
      <c r="IAP5" s="72"/>
      <c r="IAQ5" s="72"/>
      <c r="IAR5" s="72"/>
      <c r="IAS5" s="72"/>
      <c r="IAT5" s="72"/>
      <c r="IAU5" s="72"/>
      <c r="IAV5" s="72"/>
      <c r="IAW5" s="72"/>
      <c r="IAX5" s="72"/>
      <c r="IAY5" s="72"/>
      <c r="IAZ5" s="72"/>
      <c r="IBA5" s="72"/>
      <c r="IBB5" s="72"/>
      <c r="IBC5" s="72"/>
      <c r="IBD5" s="72"/>
      <c r="IBE5" s="72"/>
      <c r="IBF5" s="72"/>
      <c r="IBG5" s="72"/>
      <c r="IBH5" s="72"/>
      <c r="IBI5" s="72"/>
      <c r="IBJ5" s="72"/>
      <c r="IBK5" s="72"/>
      <c r="IBL5" s="72"/>
      <c r="IBM5" s="72"/>
      <c r="IBN5" s="72"/>
      <c r="IBO5" s="72"/>
      <c r="IBP5" s="72"/>
      <c r="IBQ5" s="72"/>
      <c r="IBR5" s="72"/>
      <c r="IBS5" s="72"/>
      <c r="IBT5" s="72"/>
      <c r="IBU5" s="72"/>
      <c r="IBV5" s="72"/>
      <c r="IBW5" s="72"/>
      <c r="IBX5" s="72"/>
      <c r="IBY5" s="72"/>
      <c r="IBZ5" s="72"/>
      <c r="ICA5" s="72"/>
      <c r="ICB5" s="72"/>
      <c r="ICC5" s="72"/>
      <c r="ICD5" s="72"/>
      <c r="ICE5" s="72"/>
      <c r="ICF5" s="72"/>
      <c r="ICG5" s="72"/>
      <c r="ICH5" s="72"/>
      <c r="ICI5" s="72"/>
      <c r="ICJ5" s="72"/>
      <c r="ICK5" s="72"/>
      <c r="ICL5" s="72"/>
      <c r="ICM5" s="72"/>
      <c r="ICN5" s="72"/>
      <c r="ICO5" s="72"/>
      <c r="ICP5" s="72"/>
      <c r="ICQ5" s="72"/>
      <c r="ICR5" s="72"/>
      <c r="ICS5" s="72"/>
      <c r="ICT5" s="72"/>
      <c r="ICU5" s="72"/>
      <c r="ICV5" s="72"/>
      <c r="ICW5" s="72"/>
      <c r="ICX5" s="72"/>
      <c r="ICY5" s="72"/>
      <c r="ICZ5" s="72"/>
      <c r="IDA5" s="72"/>
      <c r="IDB5" s="72"/>
      <c r="IDC5" s="72"/>
      <c r="IDD5" s="72"/>
      <c r="IDE5" s="72"/>
      <c r="IDF5" s="72"/>
      <c r="IDG5" s="72"/>
      <c r="IDH5" s="72"/>
      <c r="IDI5" s="72"/>
      <c r="IDJ5" s="72"/>
      <c r="IDK5" s="72"/>
      <c r="IDL5" s="72"/>
      <c r="IDM5" s="72"/>
      <c r="IDN5" s="72"/>
      <c r="IDO5" s="72"/>
      <c r="IDP5" s="72"/>
      <c r="IDQ5" s="72"/>
      <c r="IDR5" s="72"/>
      <c r="IDS5" s="72"/>
      <c r="IDT5" s="72"/>
      <c r="IDU5" s="72"/>
      <c r="IDV5" s="72"/>
      <c r="IDW5" s="72"/>
      <c r="IDX5" s="72"/>
      <c r="IDY5" s="72"/>
      <c r="IDZ5" s="72"/>
      <c r="IEA5" s="72"/>
      <c r="IEB5" s="72"/>
      <c r="IEC5" s="72"/>
      <c r="IED5" s="72"/>
      <c r="IEE5" s="72"/>
      <c r="IEF5" s="72"/>
      <c r="IEG5" s="72"/>
      <c r="IEH5" s="72"/>
      <c r="IEI5" s="72"/>
      <c r="IEJ5" s="72"/>
      <c r="IEK5" s="72"/>
      <c r="IEL5" s="72"/>
      <c r="IEM5" s="72"/>
      <c r="IEN5" s="72"/>
      <c r="IEO5" s="72"/>
      <c r="IEP5" s="72"/>
      <c r="IEQ5" s="72"/>
      <c r="IER5" s="72"/>
      <c r="IES5" s="72"/>
      <c r="IET5" s="72"/>
      <c r="IEU5" s="72"/>
      <c r="IEV5" s="72"/>
      <c r="IEW5" s="72"/>
      <c r="IEX5" s="72"/>
      <c r="IEY5" s="72"/>
      <c r="IEZ5" s="72"/>
      <c r="IFA5" s="72"/>
      <c r="IFB5" s="72"/>
      <c r="IFC5" s="72"/>
      <c r="IFD5" s="72"/>
      <c r="IFE5" s="72"/>
      <c r="IFF5" s="72"/>
      <c r="IFG5" s="72"/>
      <c r="IFH5" s="72"/>
      <c r="IFI5" s="72"/>
      <c r="IFJ5" s="72"/>
      <c r="IFK5" s="72"/>
      <c r="IFL5" s="72"/>
      <c r="IFM5" s="72"/>
      <c r="IFN5" s="72"/>
      <c r="IFO5" s="72"/>
      <c r="IFP5" s="72"/>
      <c r="IFQ5" s="72"/>
      <c r="IFR5" s="72"/>
      <c r="IFS5" s="72"/>
      <c r="IFT5" s="72"/>
      <c r="IFU5" s="72"/>
      <c r="IFV5" s="72"/>
      <c r="IFW5" s="72"/>
      <c r="IFX5" s="72"/>
      <c r="IFY5" s="72"/>
      <c r="IFZ5" s="72"/>
      <c r="IGA5" s="72"/>
      <c r="IGB5" s="72"/>
      <c r="IGC5" s="72"/>
      <c r="IGD5" s="72"/>
      <c r="IGE5" s="72"/>
      <c r="IGF5" s="72"/>
      <c r="IGG5" s="72"/>
      <c r="IGH5" s="72"/>
      <c r="IGI5" s="72"/>
      <c r="IGJ5" s="72"/>
      <c r="IGK5" s="72"/>
      <c r="IGL5" s="72"/>
      <c r="IGM5" s="72"/>
      <c r="IGN5" s="72"/>
      <c r="IGO5" s="72"/>
      <c r="IGP5" s="72"/>
      <c r="IGQ5" s="72"/>
      <c r="IGR5" s="72"/>
      <c r="IGS5" s="72"/>
      <c r="IGT5" s="72"/>
      <c r="IGU5" s="72"/>
      <c r="IGV5" s="72"/>
      <c r="IGW5" s="72"/>
      <c r="IGX5" s="72"/>
      <c r="IGY5" s="72"/>
      <c r="IGZ5" s="72"/>
      <c r="IHA5" s="72"/>
      <c r="IHB5" s="72"/>
      <c r="IHC5" s="72"/>
      <c r="IHD5" s="72"/>
      <c r="IHE5" s="72"/>
      <c r="IHF5" s="72"/>
      <c r="IHG5" s="72"/>
      <c r="IHH5" s="72"/>
      <c r="IHI5" s="72"/>
      <c r="IHJ5" s="72"/>
      <c r="IHK5" s="72"/>
      <c r="IHL5" s="72"/>
      <c r="IHM5" s="72"/>
      <c r="IHN5" s="72"/>
      <c r="IHO5" s="72"/>
      <c r="IHP5" s="72"/>
      <c r="IHQ5" s="72"/>
      <c r="IHR5" s="72"/>
      <c r="IHS5" s="72"/>
      <c r="IHT5" s="72"/>
      <c r="IHU5" s="72"/>
      <c r="IHV5" s="72"/>
      <c r="IHW5" s="72"/>
      <c r="IHX5" s="72"/>
      <c r="IHY5" s="72"/>
      <c r="IHZ5" s="72"/>
      <c r="IIA5" s="72"/>
      <c r="IIB5" s="72"/>
      <c r="IIC5" s="72"/>
      <c r="IID5" s="72"/>
      <c r="IIE5" s="72"/>
      <c r="IIF5" s="72"/>
      <c r="IIG5" s="72"/>
      <c r="IIH5" s="72"/>
      <c r="III5" s="72"/>
      <c r="IIJ5" s="72"/>
      <c r="IIK5" s="72"/>
      <c r="IIL5" s="72"/>
      <c r="IIM5" s="72"/>
      <c r="IIN5" s="72"/>
      <c r="IIO5" s="72"/>
      <c r="IIP5" s="72"/>
      <c r="IIQ5" s="72"/>
      <c r="IIR5" s="72"/>
      <c r="IIS5" s="72"/>
      <c r="IIT5" s="72"/>
      <c r="IIU5" s="72"/>
      <c r="IIV5" s="72"/>
      <c r="IIW5" s="72"/>
      <c r="IIX5" s="72"/>
      <c r="IIY5" s="72"/>
      <c r="IIZ5" s="72"/>
      <c r="IJA5" s="72"/>
      <c r="IJB5" s="72"/>
      <c r="IJC5" s="72"/>
      <c r="IJD5" s="72"/>
      <c r="IJE5" s="72"/>
      <c r="IJF5" s="72"/>
      <c r="IJG5" s="72"/>
      <c r="IJH5" s="72"/>
      <c r="IJI5" s="72"/>
      <c r="IJJ5" s="72"/>
      <c r="IJK5" s="72"/>
      <c r="IJL5" s="72"/>
      <c r="IJM5" s="72"/>
      <c r="IJN5" s="72"/>
      <c r="IJO5" s="72"/>
      <c r="IJP5" s="72"/>
      <c r="IJQ5" s="72"/>
      <c r="IJR5" s="72"/>
      <c r="IJS5" s="72"/>
      <c r="IJT5" s="72"/>
      <c r="IJU5" s="72"/>
      <c r="IJV5" s="72"/>
      <c r="IJW5" s="72"/>
      <c r="IJX5" s="72"/>
      <c r="IJY5" s="72"/>
      <c r="IJZ5" s="72"/>
      <c r="IKA5" s="72"/>
      <c r="IKB5" s="72"/>
      <c r="IKC5" s="72"/>
      <c r="IKD5" s="72"/>
      <c r="IKE5" s="72"/>
      <c r="IKF5" s="72"/>
      <c r="IKG5" s="72"/>
      <c r="IKH5" s="72"/>
      <c r="IKI5" s="72"/>
      <c r="IKJ5" s="72"/>
      <c r="IKK5" s="72"/>
      <c r="IKL5" s="72"/>
      <c r="IKM5" s="72"/>
      <c r="IKN5" s="72"/>
      <c r="IKO5" s="72"/>
      <c r="IKP5" s="72"/>
      <c r="IKQ5" s="72"/>
      <c r="IKR5" s="72"/>
      <c r="IKS5" s="72"/>
      <c r="IKT5" s="72"/>
      <c r="IKU5" s="72"/>
      <c r="IKV5" s="72"/>
      <c r="IKW5" s="72"/>
      <c r="IKX5" s="72"/>
      <c r="IKY5" s="72"/>
      <c r="IKZ5" s="72"/>
      <c r="ILA5" s="72"/>
      <c r="ILB5" s="72"/>
      <c r="ILC5" s="72"/>
      <c r="ILD5" s="72"/>
      <c r="ILE5" s="72"/>
      <c r="ILF5" s="72"/>
      <c r="ILG5" s="72"/>
      <c r="ILH5" s="72"/>
      <c r="ILI5" s="72"/>
      <c r="ILJ5" s="72"/>
      <c r="ILK5" s="72"/>
      <c r="ILL5" s="72"/>
      <c r="ILM5" s="72"/>
      <c r="ILN5" s="72"/>
      <c r="ILO5" s="72"/>
      <c r="ILP5" s="72"/>
      <c r="ILQ5" s="72"/>
      <c r="ILR5" s="72"/>
      <c r="ILS5" s="72"/>
      <c r="ILT5" s="72"/>
      <c r="ILU5" s="72"/>
      <c r="ILV5" s="72"/>
      <c r="ILW5" s="72"/>
      <c r="ILX5" s="72"/>
      <c r="ILY5" s="72"/>
      <c r="ILZ5" s="72"/>
      <c r="IMA5" s="72"/>
      <c r="IMB5" s="72"/>
      <c r="IMC5" s="72"/>
      <c r="IMD5" s="72"/>
      <c r="IME5" s="72"/>
      <c r="IMF5" s="72"/>
      <c r="IMG5" s="72"/>
      <c r="IMH5" s="72"/>
      <c r="IMI5" s="72"/>
      <c r="IMJ5" s="72"/>
      <c r="IMK5" s="72"/>
      <c r="IML5" s="72"/>
      <c r="IMM5" s="72"/>
      <c r="IMN5" s="72"/>
      <c r="IMO5" s="72"/>
      <c r="IMP5" s="72"/>
      <c r="IMQ5" s="72"/>
      <c r="IMR5" s="72"/>
      <c r="IMS5" s="72"/>
      <c r="IMT5" s="72"/>
      <c r="IMU5" s="72"/>
      <c r="IMV5" s="72"/>
      <c r="IMW5" s="72"/>
      <c r="IMX5" s="72"/>
      <c r="IMY5" s="72"/>
      <c r="IMZ5" s="72"/>
      <c r="INA5" s="72"/>
      <c r="INB5" s="72"/>
      <c r="INC5" s="72"/>
      <c r="IND5" s="72"/>
      <c r="INE5" s="72"/>
      <c r="INF5" s="72"/>
      <c r="ING5" s="72"/>
      <c r="INH5" s="72"/>
      <c r="INI5" s="72"/>
      <c r="INJ5" s="72"/>
      <c r="INK5" s="72"/>
      <c r="INL5" s="72"/>
      <c r="INM5" s="72"/>
      <c r="INN5" s="72"/>
      <c r="INO5" s="72"/>
      <c r="INP5" s="72"/>
      <c r="INQ5" s="72"/>
      <c r="INR5" s="72"/>
      <c r="INS5" s="72"/>
      <c r="INT5" s="72"/>
      <c r="INU5" s="72"/>
      <c r="INV5" s="72"/>
      <c r="INW5" s="72"/>
      <c r="INX5" s="72"/>
      <c r="INY5" s="72"/>
      <c r="INZ5" s="72"/>
      <c r="IOA5" s="72"/>
      <c r="IOB5" s="72"/>
      <c r="IOC5" s="72"/>
      <c r="IOD5" s="72"/>
      <c r="IOE5" s="72"/>
      <c r="IOF5" s="72"/>
      <c r="IOG5" s="72"/>
      <c r="IOH5" s="72"/>
      <c r="IOI5" s="72"/>
      <c r="IOJ5" s="72"/>
      <c r="IOK5" s="72"/>
      <c r="IOL5" s="72"/>
      <c r="IOM5" s="72"/>
      <c r="ION5" s="72"/>
      <c r="IOO5" s="72"/>
      <c r="IOP5" s="72"/>
      <c r="IOQ5" s="72"/>
      <c r="IOR5" s="72"/>
      <c r="IOS5" s="72"/>
      <c r="IOT5" s="72"/>
      <c r="IOU5" s="72"/>
      <c r="IOV5" s="72"/>
      <c r="IOW5" s="72"/>
      <c r="IOX5" s="72"/>
      <c r="IOY5" s="72"/>
      <c r="IOZ5" s="72"/>
      <c r="IPA5" s="72"/>
      <c r="IPB5" s="72"/>
      <c r="IPC5" s="72"/>
      <c r="IPD5" s="72"/>
      <c r="IPE5" s="72"/>
      <c r="IPF5" s="72"/>
      <c r="IPG5" s="72"/>
      <c r="IPH5" s="72"/>
      <c r="IPI5" s="72"/>
      <c r="IPJ5" s="72"/>
      <c r="IPK5" s="72"/>
      <c r="IPL5" s="72"/>
      <c r="IPM5" s="72"/>
      <c r="IPN5" s="72"/>
      <c r="IPO5" s="72"/>
      <c r="IPP5" s="72"/>
      <c r="IPQ5" s="72"/>
      <c r="IPR5" s="72"/>
      <c r="IPS5" s="72"/>
      <c r="IPT5" s="72"/>
      <c r="IPU5" s="72"/>
      <c r="IPV5" s="72"/>
      <c r="IPW5" s="72"/>
      <c r="IPX5" s="72"/>
      <c r="IPY5" s="72"/>
      <c r="IPZ5" s="72"/>
      <c r="IQA5" s="72"/>
      <c r="IQB5" s="72"/>
      <c r="IQC5" s="72"/>
      <c r="IQD5" s="72"/>
      <c r="IQE5" s="72"/>
      <c r="IQF5" s="72"/>
      <c r="IQG5" s="72"/>
      <c r="IQH5" s="72"/>
      <c r="IQI5" s="72"/>
      <c r="IQJ5" s="72"/>
      <c r="IQK5" s="72"/>
      <c r="IQL5" s="72"/>
      <c r="IQM5" s="72"/>
      <c r="IQN5" s="72"/>
      <c r="IQO5" s="72"/>
      <c r="IQP5" s="72"/>
      <c r="IQQ5" s="72"/>
      <c r="IQR5" s="72"/>
      <c r="IQS5" s="72"/>
      <c r="IQT5" s="72"/>
      <c r="IQU5" s="72"/>
      <c r="IQV5" s="72"/>
      <c r="IQW5" s="72"/>
      <c r="IQX5" s="72"/>
      <c r="IQY5" s="72"/>
      <c r="IQZ5" s="72"/>
      <c r="IRA5" s="72"/>
      <c r="IRB5" s="72"/>
      <c r="IRC5" s="72"/>
      <c r="IRD5" s="72"/>
      <c r="IRE5" s="72"/>
      <c r="IRF5" s="72"/>
      <c r="IRG5" s="72"/>
      <c r="IRH5" s="72"/>
      <c r="IRI5" s="72"/>
      <c r="IRJ5" s="72"/>
      <c r="IRK5" s="72"/>
      <c r="IRL5" s="72"/>
      <c r="IRM5" s="72"/>
      <c r="IRN5" s="72"/>
      <c r="IRO5" s="72"/>
      <c r="IRP5" s="72"/>
      <c r="IRQ5" s="72"/>
      <c r="IRR5" s="72"/>
      <c r="IRS5" s="72"/>
      <c r="IRT5" s="72"/>
      <c r="IRU5" s="72"/>
      <c r="IRV5" s="72"/>
      <c r="IRW5" s="72"/>
      <c r="IRX5" s="72"/>
      <c r="IRY5" s="72"/>
      <c r="IRZ5" s="72"/>
      <c r="ISA5" s="72"/>
      <c r="ISB5" s="72"/>
      <c r="ISC5" s="72"/>
      <c r="ISD5" s="72"/>
      <c r="ISE5" s="72"/>
      <c r="ISF5" s="72"/>
      <c r="ISG5" s="72"/>
      <c r="ISH5" s="72"/>
      <c r="ISI5" s="72"/>
      <c r="ISJ5" s="72"/>
      <c r="ISK5" s="72"/>
      <c r="ISL5" s="72"/>
      <c r="ISM5" s="72"/>
      <c r="ISN5" s="72"/>
      <c r="ISO5" s="72"/>
      <c r="ISP5" s="72"/>
      <c r="ISQ5" s="72"/>
      <c r="ISR5" s="72"/>
      <c r="ISS5" s="72"/>
      <c r="IST5" s="72"/>
      <c r="ISU5" s="72"/>
      <c r="ISV5" s="72"/>
      <c r="ISW5" s="72"/>
      <c r="ISX5" s="72"/>
      <c r="ISY5" s="72"/>
      <c r="ISZ5" s="72"/>
      <c r="ITA5" s="72"/>
      <c r="ITB5" s="72"/>
      <c r="ITC5" s="72"/>
      <c r="ITD5" s="72"/>
      <c r="ITE5" s="72"/>
      <c r="ITF5" s="72"/>
      <c r="ITG5" s="72"/>
      <c r="ITH5" s="72"/>
      <c r="ITI5" s="72"/>
      <c r="ITJ5" s="72"/>
      <c r="ITK5" s="72"/>
      <c r="ITL5" s="72"/>
      <c r="ITM5" s="72"/>
      <c r="ITN5" s="72"/>
      <c r="ITO5" s="72"/>
      <c r="ITP5" s="72"/>
      <c r="ITQ5" s="72"/>
      <c r="ITR5" s="72"/>
      <c r="ITS5" s="72"/>
      <c r="ITT5" s="72"/>
      <c r="ITU5" s="72"/>
      <c r="ITV5" s="72"/>
      <c r="ITW5" s="72"/>
      <c r="ITX5" s="72"/>
      <c r="ITY5" s="72"/>
      <c r="ITZ5" s="72"/>
      <c r="IUA5" s="72"/>
      <c r="IUB5" s="72"/>
      <c r="IUC5" s="72"/>
      <c r="IUD5" s="72"/>
      <c r="IUE5" s="72"/>
      <c r="IUF5" s="72"/>
      <c r="IUG5" s="72"/>
      <c r="IUH5" s="72"/>
      <c r="IUI5" s="72"/>
      <c r="IUJ5" s="72"/>
      <c r="IUK5" s="72"/>
      <c r="IUL5" s="72"/>
      <c r="IUM5" s="72"/>
      <c r="IUN5" s="72"/>
      <c r="IUO5" s="72"/>
      <c r="IUP5" s="72"/>
      <c r="IUQ5" s="72"/>
      <c r="IUR5" s="72"/>
      <c r="IUS5" s="72"/>
      <c r="IUT5" s="72"/>
      <c r="IUU5" s="72"/>
      <c r="IUV5" s="72"/>
      <c r="IUW5" s="72"/>
      <c r="IUX5" s="72"/>
      <c r="IUY5" s="72"/>
      <c r="IUZ5" s="72"/>
      <c r="IVA5" s="72"/>
      <c r="IVB5" s="72"/>
      <c r="IVC5" s="72"/>
      <c r="IVD5" s="72"/>
      <c r="IVE5" s="72"/>
      <c r="IVF5" s="72"/>
      <c r="IVG5" s="72"/>
      <c r="IVH5" s="72"/>
      <c r="IVI5" s="72"/>
      <c r="IVJ5" s="72"/>
      <c r="IVK5" s="72"/>
      <c r="IVL5" s="72"/>
      <c r="IVM5" s="72"/>
      <c r="IVN5" s="72"/>
      <c r="IVO5" s="72"/>
      <c r="IVP5" s="72"/>
      <c r="IVQ5" s="72"/>
      <c r="IVR5" s="72"/>
      <c r="IVS5" s="72"/>
      <c r="IVT5" s="72"/>
      <c r="IVU5" s="72"/>
      <c r="IVV5" s="72"/>
      <c r="IVW5" s="72"/>
      <c r="IVX5" s="72"/>
      <c r="IVY5" s="72"/>
      <c r="IVZ5" s="72"/>
      <c r="IWA5" s="72"/>
      <c r="IWB5" s="72"/>
      <c r="IWC5" s="72"/>
      <c r="IWD5" s="72"/>
      <c r="IWE5" s="72"/>
      <c r="IWF5" s="72"/>
      <c r="IWG5" s="72"/>
      <c r="IWH5" s="72"/>
      <c r="IWI5" s="72"/>
      <c r="IWJ5" s="72"/>
      <c r="IWK5" s="72"/>
      <c r="IWL5" s="72"/>
      <c r="IWM5" s="72"/>
      <c r="IWN5" s="72"/>
      <c r="IWO5" s="72"/>
      <c r="IWP5" s="72"/>
      <c r="IWQ5" s="72"/>
      <c r="IWR5" s="72"/>
      <c r="IWS5" s="72"/>
      <c r="IWT5" s="72"/>
      <c r="IWU5" s="72"/>
      <c r="IWV5" s="72"/>
      <c r="IWW5" s="72"/>
      <c r="IWX5" s="72"/>
      <c r="IWY5" s="72"/>
      <c r="IWZ5" s="72"/>
      <c r="IXA5" s="72"/>
      <c r="IXB5" s="72"/>
      <c r="IXC5" s="72"/>
      <c r="IXD5" s="72"/>
      <c r="IXE5" s="72"/>
      <c r="IXF5" s="72"/>
      <c r="IXG5" s="72"/>
      <c r="IXH5" s="72"/>
      <c r="IXI5" s="72"/>
      <c r="IXJ5" s="72"/>
      <c r="IXK5" s="72"/>
      <c r="IXL5" s="72"/>
      <c r="IXM5" s="72"/>
      <c r="IXN5" s="72"/>
      <c r="IXO5" s="72"/>
      <c r="IXP5" s="72"/>
      <c r="IXQ5" s="72"/>
      <c r="IXR5" s="72"/>
      <c r="IXS5" s="72"/>
      <c r="IXT5" s="72"/>
      <c r="IXU5" s="72"/>
      <c r="IXV5" s="72"/>
      <c r="IXW5" s="72"/>
      <c r="IXX5" s="72"/>
      <c r="IXY5" s="72"/>
      <c r="IXZ5" s="72"/>
      <c r="IYA5" s="72"/>
      <c r="IYB5" s="72"/>
      <c r="IYC5" s="72"/>
      <c r="IYD5" s="72"/>
      <c r="IYE5" s="72"/>
      <c r="IYF5" s="72"/>
      <c r="IYG5" s="72"/>
      <c r="IYH5" s="72"/>
      <c r="IYI5" s="72"/>
      <c r="IYJ5" s="72"/>
      <c r="IYK5" s="72"/>
      <c r="IYL5" s="72"/>
      <c r="IYM5" s="72"/>
      <c r="IYN5" s="72"/>
      <c r="IYO5" s="72"/>
      <c r="IYP5" s="72"/>
      <c r="IYQ5" s="72"/>
      <c r="IYR5" s="72"/>
      <c r="IYS5" s="72"/>
      <c r="IYT5" s="72"/>
      <c r="IYU5" s="72"/>
      <c r="IYV5" s="72"/>
      <c r="IYW5" s="72"/>
      <c r="IYX5" s="72"/>
      <c r="IYY5" s="72"/>
      <c r="IYZ5" s="72"/>
      <c r="IZA5" s="72"/>
      <c r="IZB5" s="72"/>
      <c r="IZC5" s="72"/>
      <c r="IZD5" s="72"/>
      <c r="IZE5" s="72"/>
      <c r="IZF5" s="72"/>
      <c r="IZG5" s="72"/>
      <c r="IZH5" s="72"/>
      <c r="IZI5" s="72"/>
      <c r="IZJ5" s="72"/>
      <c r="IZK5" s="72"/>
      <c r="IZL5" s="72"/>
      <c r="IZM5" s="72"/>
      <c r="IZN5" s="72"/>
      <c r="IZO5" s="72"/>
      <c r="IZP5" s="72"/>
      <c r="IZQ5" s="72"/>
      <c r="IZR5" s="72"/>
      <c r="IZS5" s="72"/>
      <c r="IZT5" s="72"/>
      <c r="IZU5" s="72"/>
      <c r="IZV5" s="72"/>
      <c r="IZW5" s="72"/>
      <c r="IZX5" s="72"/>
      <c r="IZY5" s="72"/>
      <c r="IZZ5" s="72"/>
      <c r="JAA5" s="72"/>
      <c r="JAB5" s="72"/>
      <c r="JAC5" s="72"/>
      <c r="JAD5" s="72"/>
      <c r="JAE5" s="72"/>
      <c r="JAF5" s="72"/>
      <c r="JAG5" s="72"/>
      <c r="JAH5" s="72"/>
      <c r="JAI5" s="72"/>
      <c r="JAJ5" s="72"/>
      <c r="JAK5" s="72"/>
      <c r="JAL5" s="72"/>
      <c r="JAM5" s="72"/>
      <c r="JAN5" s="72"/>
      <c r="JAO5" s="72"/>
      <c r="JAP5" s="72"/>
      <c r="JAQ5" s="72"/>
      <c r="JAR5" s="72"/>
      <c r="JAS5" s="72"/>
      <c r="JAT5" s="72"/>
      <c r="JAU5" s="72"/>
      <c r="JAV5" s="72"/>
      <c r="JAW5" s="72"/>
      <c r="JAX5" s="72"/>
      <c r="JAY5" s="72"/>
      <c r="JAZ5" s="72"/>
      <c r="JBA5" s="72"/>
      <c r="JBB5" s="72"/>
      <c r="JBC5" s="72"/>
      <c r="JBD5" s="72"/>
      <c r="JBE5" s="72"/>
      <c r="JBF5" s="72"/>
      <c r="JBG5" s="72"/>
      <c r="JBH5" s="72"/>
      <c r="JBI5" s="72"/>
      <c r="JBJ5" s="72"/>
      <c r="JBK5" s="72"/>
      <c r="JBL5" s="72"/>
      <c r="JBM5" s="72"/>
      <c r="JBN5" s="72"/>
      <c r="JBO5" s="72"/>
      <c r="JBP5" s="72"/>
      <c r="JBQ5" s="72"/>
      <c r="JBR5" s="72"/>
      <c r="JBS5" s="72"/>
      <c r="JBT5" s="72"/>
      <c r="JBU5" s="72"/>
      <c r="JBV5" s="72"/>
      <c r="JBW5" s="72"/>
      <c r="JBX5" s="72"/>
      <c r="JBY5" s="72"/>
      <c r="JBZ5" s="72"/>
      <c r="JCA5" s="72"/>
      <c r="JCB5" s="72"/>
      <c r="JCC5" s="72"/>
      <c r="JCD5" s="72"/>
      <c r="JCE5" s="72"/>
      <c r="JCF5" s="72"/>
      <c r="JCG5" s="72"/>
      <c r="JCH5" s="72"/>
      <c r="JCI5" s="72"/>
      <c r="JCJ5" s="72"/>
      <c r="JCK5" s="72"/>
      <c r="JCL5" s="72"/>
      <c r="JCM5" s="72"/>
      <c r="JCN5" s="72"/>
      <c r="JCO5" s="72"/>
      <c r="JCP5" s="72"/>
      <c r="JCQ5" s="72"/>
      <c r="JCR5" s="72"/>
      <c r="JCS5" s="72"/>
      <c r="JCT5" s="72"/>
      <c r="JCU5" s="72"/>
      <c r="JCV5" s="72"/>
      <c r="JCW5" s="72"/>
      <c r="JCX5" s="72"/>
      <c r="JCY5" s="72"/>
      <c r="JCZ5" s="72"/>
      <c r="JDA5" s="72"/>
      <c r="JDB5" s="72"/>
      <c r="JDC5" s="72"/>
      <c r="JDD5" s="72"/>
      <c r="JDE5" s="72"/>
      <c r="JDF5" s="72"/>
      <c r="JDG5" s="72"/>
      <c r="JDH5" s="72"/>
      <c r="JDI5" s="72"/>
      <c r="JDJ5" s="72"/>
      <c r="JDK5" s="72"/>
      <c r="JDL5" s="72"/>
      <c r="JDM5" s="72"/>
      <c r="JDN5" s="72"/>
      <c r="JDO5" s="72"/>
      <c r="JDP5" s="72"/>
      <c r="JDQ5" s="72"/>
      <c r="JDR5" s="72"/>
      <c r="JDS5" s="72"/>
      <c r="JDT5" s="72"/>
      <c r="JDU5" s="72"/>
      <c r="JDV5" s="72"/>
      <c r="JDW5" s="72"/>
      <c r="JDX5" s="72"/>
      <c r="JDY5" s="72"/>
      <c r="JDZ5" s="72"/>
      <c r="JEA5" s="72"/>
      <c r="JEB5" s="72"/>
      <c r="JEC5" s="72"/>
      <c r="JED5" s="72"/>
      <c r="JEE5" s="72"/>
      <c r="JEF5" s="72"/>
      <c r="JEG5" s="72"/>
      <c r="JEH5" s="72"/>
      <c r="JEI5" s="72"/>
      <c r="JEJ5" s="72"/>
      <c r="JEK5" s="72"/>
      <c r="JEL5" s="72"/>
      <c r="JEM5" s="72"/>
      <c r="JEN5" s="72"/>
      <c r="JEO5" s="72"/>
      <c r="JEP5" s="72"/>
      <c r="JEQ5" s="72"/>
      <c r="JER5" s="72"/>
      <c r="JES5" s="72"/>
      <c r="JET5" s="72"/>
      <c r="JEU5" s="72"/>
      <c r="JEV5" s="72"/>
      <c r="JEW5" s="72"/>
      <c r="JEX5" s="72"/>
      <c r="JEY5" s="72"/>
      <c r="JEZ5" s="72"/>
      <c r="JFA5" s="72"/>
      <c r="JFB5" s="72"/>
      <c r="JFC5" s="72"/>
      <c r="JFD5" s="72"/>
      <c r="JFE5" s="72"/>
      <c r="JFF5" s="72"/>
      <c r="JFG5" s="72"/>
      <c r="JFH5" s="72"/>
      <c r="JFI5" s="72"/>
      <c r="JFJ5" s="72"/>
      <c r="JFK5" s="72"/>
      <c r="JFL5" s="72"/>
      <c r="JFM5" s="72"/>
      <c r="JFN5" s="72"/>
      <c r="JFO5" s="72"/>
      <c r="JFP5" s="72"/>
      <c r="JFQ5" s="72"/>
      <c r="JFR5" s="72"/>
      <c r="JFS5" s="72"/>
      <c r="JFT5" s="72"/>
      <c r="JFU5" s="72"/>
      <c r="JFV5" s="72"/>
      <c r="JFW5" s="72"/>
      <c r="JFX5" s="72"/>
      <c r="JFY5" s="72"/>
      <c r="JFZ5" s="72"/>
      <c r="JGA5" s="72"/>
      <c r="JGB5" s="72"/>
      <c r="JGC5" s="72"/>
      <c r="JGD5" s="72"/>
      <c r="JGE5" s="72"/>
      <c r="JGF5" s="72"/>
      <c r="JGG5" s="72"/>
      <c r="JGH5" s="72"/>
      <c r="JGI5" s="72"/>
      <c r="JGJ5" s="72"/>
      <c r="JGK5" s="72"/>
      <c r="JGL5" s="72"/>
      <c r="JGM5" s="72"/>
      <c r="JGN5" s="72"/>
      <c r="JGO5" s="72"/>
      <c r="JGP5" s="72"/>
      <c r="JGQ5" s="72"/>
      <c r="JGR5" s="72"/>
      <c r="JGS5" s="72"/>
      <c r="JGT5" s="72"/>
      <c r="JGU5" s="72"/>
      <c r="JGV5" s="72"/>
      <c r="JGW5" s="72"/>
      <c r="JGX5" s="72"/>
      <c r="JGY5" s="72"/>
      <c r="JGZ5" s="72"/>
      <c r="JHA5" s="72"/>
      <c r="JHB5" s="72"/>
      <c r="JHC5" s="72"/>
      <c r="JHD5" s="72"/>
      <c r="JHE5" s="72"/>
      <c r="JHF5" s="72"/>
      <c r="JHG5" s="72"/>
      <c r="JHH5" s="72"/>
      <c r="JHI5" s="72"/>
      <c r="JHJ5" s="72"/>
      <c r="JHK5" s="72"/>
      <c r="JHL5" s="72"/>
      <c r="JHM5" s="72"/>
      <c r="JHN5" s="72"/>
      <c r="JHO5" s="72"/>
      <c r="JHP5" s="72"/>
      <c r="JHQ5" s="72"/>
      <c r="JHR5" s="72"/>
      <c r="JHS5" s="72"/>
      <c r="JHT5" s="72"/>
      <c r="JHU5" s="72"/>
      <c r="JHV5" s="72"/>
      <c r="JHW5" s="72"/>
      <c r="JHX5" s="72"/>
      <c r="JHY5" s="72"/>
      <c r="JHZ5" s="72"/>
      <c r="JIA5" s="72"/>
      <c r="JIB5" s="72"/>
      <c r="JIC5" s="72"/>
      <c r="JID5" s="72"/>
      <c r="JIE5" s="72"/>
      <c r="JIF5" s="72"/>
      <c r="JIG5" s="72"/>
      <c r="JIH5" s="72"/>
      <c r="JII5" s="72"/>
      <c r="JIJ5" s="72"/>
      <c r="JIK5" s="72"/>
      <c r="JIL5" s="72"/>
      <c r="JIM5" s="72"/>
      <c r="JIN5" s="72"/>
      <c r="JIO5" s="72"/>
      <c r="JIP5" s="72"/>
      <c r="JIQ5" s="72"/>
      <c r="JIR5" s="72"/>
      <c r="JIS5" s="72"/>
      <c r="JIT5" s="72"/>
      <c r="JIU5" s="72"/>
      <c r="JIV5" s="72"/>
      <c r="JIW5" s="72"/>
      <c r="JIX5" s="72"/>
      <c r="JIY5" s="72"/>
      <c r="JIZ5" s="72"/>
      <c r="JJA5" s="72"/>
      <c r="JJB5" s="72"/>
      <c r="JJC5" s="72"/>
      <c r="JJD5" s="72"/>
      <c r="JJE5" s="72"/>
      <c r="JJF5" s="72"/>
      <c r="JJG5" s="72"/>
      <c r="JJH5" s="72"/>
      <c r="JJI5" s="72"/>
      <c r="JJJ5" s="72"/>
      <c r="JJK5" s="72"/>
      <c r="JJL5" s="72"/>
      <c r="JJM5" s="72"/>
      <c r="JJN5" s="72"/>
      <c r="JJO5" s="72"/>
      <c r="JJP5" s="72"/>
      <c r="JJQ5" s="72"/>
      <c r="JJR5" s="72"/>
      <c r="JJS5" s="72"/>
      <c r="JJT5" s="72"/>
      <c r="JJU5" s="72"/>
      <c r="JJV5" s="72"/>
      <c r="JJW5" s="72"/>
      <c r="JJX5" s="72"/>
      <c r="JJY5" s="72"/>
      <c r="JJZ5" s="72"/>
      <c r="JKA5" s="72"/>
      <c r="JKB5" s="72"/>
      <c r="JKC5" s="72"/>
      <c r="JKD5" s="72"/>
      <c r="JKE5" s="72"/>
      <c r="JKF5" s="72"/>
      <c r="JKG5" s="72"/>
      <c r="JKH5" s="72"/>
      <c r="JKI5" s="72"/>
      <c r="JKJ5" s="72"/>
      <c r="JKK5" s="72"/>
      <c r="JKL5" s="72"/>
      <c r="JKM5" s="72"/>
      <c r="JKN5" s="72"/>
      <c r="JKO5" s="72"/>
      <c r="JKP5" s="72"/>
      <c r="JKQ5" s="72"/>
      <c r="JKR5" s="72"/>
      <c r="JKS5" s="72"/>
      <c r="JKT5" s="72"/>
      <c r="JKU5" s="72"/>
      <c r="JKV5" s="72"/>
      <c r="JKW5" s="72"/>
      <c r="JKX5" s="72"/>
      <c r="JKY5" s="72"/>
      <c r="JKZ5" s="72"/>
      <c r="JLA5" s="72"/>
      <c r="JLB5" s="72"/>
      <c r="JLC5" s="72"/>
      <c r="JLD5" s="72"/>
      <c r="JLE5" s="72"/>
      <c r="JLF5" s="72"/>
      <c r="JLG5" s="72"/>
      <c r="JLH5" s="72"/>
      <c r="JLI5" s="72"/>
      <c r="JLJ5" s="72"/>
      <c r="JLK5" s="72"/>
      <c r="JLL5" s="72"/>
      <c r="JLM5" s="72"/>
      <c r="JLN5" s="72"/>
      <c r="JLO5" s="72"/>
      <c r="JLP5" s="72"/>
      <c r="JLQ5" s="72"/>
      <c r="JLR5" s="72"/>
      <c r="JLS5" s="72"/>
      <c r="JLT5" s="72"/>
      <c r="JLU5" s="72"/>
      <c r="JLV5" s="72"/>
      <c r="JLW5" s="72"/>
      <c r="JLX5" s="72"/>
      <c r="JLY5" s="72"/>
      <c r="JLZ5" s="72"/>
      <c r="JMA5" s="72"/>
      <c r="JMB5" s="72"/>
      <c r="JMC5" s="72"/>
      <c r="JMD5" s="72"/>
      <c r="JME5" s="72"/>
      <c r="JMF5" s="72"/>
      <c r="JMG5" s="72"/>
      <c r="JMH5" s="72"/>
      <c r="JMI5" s="72"/>
      <c r="JMJ5" s="72"/>
      <c r="JMK5" s="72"/>
      <c r="JML5" s="72"/>
      <c r="JMM5" s="72"/>
      <c r="JMN5" s="72"/>
      <c r="JMO5" s="72"/>
      <c r="JMP5" s="72"/>
      <c r="JMQ5" s="72"/>
      <c r="JMR5" s="72"/>
      <c r="JMS5" s="72"/>
      <c r="JMT5" s="72"/>
      <c r="JMU5" s="72"/>
      <c r="JMV5" s="72"/>
      <c r="JMW5" s="72"/>
      <c r="JMX5" s="72"/>
      <c r="JMY5" s="72"/>
      <c r="JMZ5" s="72"/>
      <c r="JNA5" s="72"/>
      <c r="JNB5" s="72"/>
      <c r="JNC5" s="72"/>
      <c r="JND5" s="72"/>
      <c r="JNE5" s="72"/>
      <c r="JNF5" s="72"/>
      <c r="JNG5" s="72"/>
      <c r="JNH5" s="72"/>
      <c r="JNI5" s="72"/>
      <c r="JNJ5" s="72"/>
      <c r="JNK5" s="72"/>
      <c r="JNL5" s="72"/>
      <c r="JNM5" s="72"/>
      <c r="JNN5" s="72"/>
      <c r="JNO5" s="72"/>
      <c r="JNP5" s="72"/>
      <c r="JNQ5" s="72"/>
      <c r="JNR5" s="72"/>
      <c r="JNS5" s="72"/>
      <c r="JNT5" s="72"/>
      <c r="JNU5" s="72"/>
      <c r="JNV5" s="72"/>
      <c r="JNW5" s="72"/>
      <c r="JNX5" s="72"/>
      <c r="JNY5" s="72"/>
      <c r="JNZ5" s="72"/>
      <c r="JOA5" s="72"/>
      <c r="JOB5" s="72"/>
      <c r="JOC5" s="72"/>
      <c r="JOD5" s="72"/>
      <c r="JOE5" s="72"/>
      <c r="JOF5" s="72"/>
      <c r="JOG5" s="72"/>
      <c r="JOH5" s="72"/>
      <c r="JOI5" s="72"/>
      <c r="JOJ5" s="72"/>
      <c r="JOK5" s="72"/>
      <c r="JOL5" s="72"/>
      <c r="JOM5" s="72"/>
      <c r="JON5" s="72"/>
      <c r="JOO5" s="72"/>
      <c r="JOP5" s="72"/>
      <c r="JOQ5" s="72"/>
      <c r="JOR5" s="72"/>
      <c r="JOS5" s="72"/>
      <c r="JOT5" s="72"/>
      <c r="JOU5" s="72"/>
      <c r="JOV5" s="72"/>
      <c r="JOW5" s="72"/>
      <c r="JOX5" s="72"/>
      <c r="JOY5" s="72"/>
      <c r="JOZ5" s="72"/>
      <c r="JPA5" s="72"/>
      <c r="JPB5" s="72"/>
      <c r="JPC5" s="72"/>
      <c r="JPD5" s="72"/>
      <c r="JPE5" s="72"/>
      <c r="JPF5" s="72"/>
      <c r="JPG5" s="72"/>
      <c r="JPH5" s="72"/>
      <c r="JPI5" s="72"/>
      <c r="JPJ5" s="72"/>
      <c r="JPK5" s="72"/>
      <c r="JPL5" s="72"/>
      <c r="JPM5" s="72"/>
      <c r="JPN5" s="72"/>
      <c r="JPO5" s="72"/>
      <c r="JPP5" s="72"/>
      <c r="JPQ5" s="72"/>
      <c r="JPR5" s="72"/>
      <c r="JPS5" s="72"/>
      <c r="JPT5" s="72"/>
      <c r="JPU5" s="72"/>
      <c r="JPV5" s="72"/>
      <c r="JPW5" s="72"/>
      <c r="JPX5" s="72"/>
      <c r="JPY5" s="72"/>
      <c r="JPZ5" s="72"/>
      <c r="JQA5" s="72"/>
      <c r="JQB5" s="72"/>
      <c r="JQC5" s="72"/>
      <c r="JQD5" s="72"/>
      <c r="JQE5" s="72"/>
      <c r="JQF5" s="72"/>
      <c r="JQG5" s="72"/>
      <c r="JQH5" s="72"/>
      <c r="JQI5" s="72"/>
      <c r="JQJ5" s="72"/>
      <c r="JQK5" s="72"/>
      <c r="JQL5" s="72"/>
      <c r="JQM5" s="72"/>
      <c r="JQN5" s="72"/>
      <c r="JQO5" s="72"/>
      <c r="JQP5" s="72"/>
      <c r="JQQ5" s="72"/>
      <c r="JQR5" s="72"/>
      <c r="JQS5" s="72"/>
      <c r="JQT5" s="72"/>
      <c r="JQU5" s="72"/>
      <c r="JQV5" s="72"/>
      <c r="JQW5" s="72"/>
      <c r="JQX5" s="72"/>
      <c r="JQY5" s="72"/>
      <c r="JQZ5" s="72"/>
      <c r="JRA5" s="72"/>
      <c r="JRB5" s="72"/>
      <c r="JRC5" s="72"/>
      <c r="JRD5" s="72"/>
      <c r="JRE5" s="72"/>
      <c r="JRF5" s="72"/>
      <c r="JRG5" s="72"/>
      <c r="JRH5" s="72"/>
      <c r="JRI5" s="72"/>
      <c r="JRJ5" s="72"/>
      <c r="JRK5" s="72"/>
      <c r="JRL5" s="72"/>
      <c r="JRM5" s="72"/>
      <c r="JRN5" s="72"/>
      <c r="JRO5" s="72"/>
      <c r="JRP5" s="72"/>
      <c r="JRQ5" s="72"/>
      <c r="JRR5" s="72"/>
      <c r="JRS5" s="72"/>
      <c r="JRT5" s="72"/>
      <c r="JRU5" s="72"/>
      <c r="JRV5" s="72"/>
      <c r="JRW5" s="72"/>
      <c r="JRX5" s="72"/>
      <c r="JRY5" s="72"/>
      <c r="JRZ5" s="72"/>
      <c r="JSA5" s="72"/>
      <c r="JSB5" s="72"/>
      <c r="JSC5" s="72"/>
      <c r="JSD5" s="72"/>
      <c r="JSE5" s="72"/>
      <c r="JSF5" s="72"/>
      <c r="JSG5" s="72"/>
      <c r="JSH5" s="72"/>
      <c r="JSI5" s="72"/>
      <c r="JSJ5" s="72"/>
      <c r="JSK5" s="72"/>
      <c r="JSL5" s="72"/>
      <c r="JSM5" s="72"/>
      <c r="JSN5" s="72"/>
      <c r="JSO5" s="72"/>
      <c r="JSP5" s="72"/>
      <c r="JSQ5" s="72"/>
      <c r="JSR5" s="72"/>
      <c r="JSS5" s="72"/>
      <c r="JST5" s="72"/>
      <c r="JSU5" s="72"/>
      <c r="JSV5" s="72"/>
      <c r="JSW5" s="72"/>
      <c r="JSX5" s="72"/>
      <c r="JSY5" s="72"/>
      <c r="JSZ5" s="72"/>
      <c r="JTA5" s="72"/>
      <c r="JTB5" s="72"/>
      <c r="JTC5" s="72"/>
      <c r="JTD5" s="72"/>
      <c r="JTE5" s="72"/>
      <c r="JTF5" s="72"/>
      <c r="JTG5" s="72"/>
      <c r="JTH5" s="72"/>
      <c r="JTI5" s="72"/>
      <c r="JTJ5" s="72"/>
      <c r="JTK5" s="72"/>
      <c r="JTL5" s="72"/>
      <c r="JTM5" s="72"/>
      <c r="JTN5" s="72"/>
      <c r="JTO5" s="72"/>
      <c r="JTP5" s="72"/>
      <c r="JTQ5" s="72"/>
      <c r="JTR5" s="72"/>
      <c r="JTS5" s="72"/>
      <c r="JTT5" s="72"/>
      <c r="JTU5" s="72"/>
      <c r="JTV5" s="72"/>
      <c r="JTW5" s="72"/>
      <c r="JTX5" s="72"/>
      <c r="JTY5" s="72"/>
      <c r="JTZ5" s="72"/>
      <c r="JUA5" s="72"/>
      <c r="JUB5" s="72"/>
      <c r="JUC5" s="72"/>
      <c r="JUD5" s="72"/>
      <c r="JUE5" s="72"/>
      <c r="JUF5" s="72"/>
      <c r="JUG5" s="72"/>
      <c r="JUH5" s="72"/>
      <c r="JUI5" s="72"/>
      <c r="JUJ5" s="72"/>
      <c r="JUK5" s="72"/>
      <c r="JUL5" s="72"/>
      <c r="JUM5" s="72"/>
      <c r="JUN5" s="72"/>
      <c r="JUO5" s="72"/>
      <c r="JUP5" s="72"/>
      <c r="JUQ5" s="72"/>
      <c r="JUR5" s="72"/>
      <c r="JUS5" s="72"/>
      <c r="JUT5" s="72"/>
      <c r="JUU5" s="72"/>
      <c r="JUV5" s="72"/>
      <c r="JUW5" s="72"/>
      <c r="JUX5" s="72"/>
      <c r="JUY5" s="72"/>
      <c r="JUZ5" s="72"/>
      <c r="JVA5" s="72"/>
      <c r="JVB5" s="72"/>
      <c r="JVC5" s="72"/>
      <c r="JVD5" s="72"/>
      <c r="JVE5" s="72"/>
      <c r="JVF5" s="72"/>
      <c r="JVG5" s="72"/>
      <c r="JVH5" s="72"/>
      <c r="JVI5" s="72"/>
      <c r="JVJ5" s="72"/>
      <c r="JVK5" s="72"/>
      <c r="JVL5" s="72"/>
      <c r="JVM5" s="72"/>
      <c r="JVN5" s="72"/>
      <c r="JVO5" s="72"/>
      <c r="JVP5" s="72"/>
      <c r="JVQ5" s="72"/>
      <c r="JVR5" s="72"/>
      <c r="JVS5" s="72"/>
      <c r="JVT5" s="72"/>
      <c r="JVU5" s="72"/>
      <c r="JVV5" s="72"/>
      <c r="JVW5" s="72"/>
      <c r="JVX5" s="72"/>
      <c r="JVY5" s="72"/>
      <c r="JVZ5" s="72"/>
      <c r="JWA5" s="72"/>
      <c r="JWB5" s="72"/>
      <c r="JWC5" s="72"/>
      <c r="JWD5" s="72"/>
      <c r="JWE5" s="72"/>
      <c r="JWF5" s="72"/>
      <c r="JWG5" s="72"/>
      <c r="JWH5" s="72"/>
      <c r="JWI5" s="72"/>
      <c r="JWJ5" s="72"/>
      <c r="JWK5" s="72"/>
      <c r="JWL5" s="72"/>
      <c r="JWM5" s="72"/>
      <c r="JWN5" s="72"/>
      <c r="JWO5" s="72"/>
      <c r="JWP5" s="72"/>
      <c r="JWQ5" s="72"/>
      <c r="JWR5" s="72"/>
      <c r="JWS5" s="72"/>
      <c r="JWT5" s="72"/>
      <c r="JWU5" s="72"/>
      <c r="JWV5" s="72"/>
      <c r="JWW5" s="72"/>
      <c r="JWX5" s="72"/>
      <c r="JWY5" s="72"/>
      <c r="JWZ5" s="72"/>
      <c r="JXA5" s="72"/>
      <c r="JXB5" s="72"/>
      <c r="JXC5" s="72"/>
      <c r="JXD5" s="72"/>
      <c r="JXE5" s="72"/>
      <c r="JXF5" s="72"/>
      <c r="JXG5" s="72"/>
      <c r="JXH5" s="72"/>
      <c r="JXI5" s="72"/>
      <c r="JXJ5" s="72"/>
      <c r="JXK5" s="72"/>
      <c r="JXL5" s="72"/>
      <c r="JXM5" s="72"/>
      <c r="JXN5" s="72"/>
      <c r="JXO5" s="72"/>
      <c r="JXP5" s="72"/>
      <c r="JXQ5" s="72"/>
      <c r="JXR5" s="72"/>
      <c r="JXS5" s="72"/>
      <c r="JXT5" s="72"/>
      <c r="JXU5" s="72"/>
      <c r="JXV5" s="72"/>
      <c r="JXW5" s="72"/>
      <c r="JXX5" s="72"/>
      <c r="JXY5" s="72"/>
      <c r="JXZ5" s="72"/>
      <c r="JYA5" s="72"/>
      <c r="JYB5" s="72"/>
      <c r="JYC5" s="72"/>
      <c r="JYD5" s="72"/>
      <c r="JYE5" s="72"/>
      <c r="JYF5" s="72"/>
      <c r="JYG5" s="72"/>
      <c r="JYH5" s="72"/>
      <c r="JYI5" s="72"/>
      <c r="JYJ5" s="72"/>
      <c r="JYK5" s="72"/>
      <c r="JYL5" s="72"/>
      <c r="JYM5" s="72"/>
      <c r="JYN5" s="72"/>
      <c r="JYO5" s="72"/>
      <c r="JYP5" s="72"/>
      <c r="JYQ5" s="72"/>
      <c r="JYR5" s="72"/>
      <c r="JYS5" s="72"/>
      <c r="JYT5" s="72"/>
      <c r="JYU5" s="72"/>
      <c r="JYV5" s="72"/>
      <c r="JYW5" s="72"/>
      <c r="JYX5" s="72"/>
      <c r="JYY5" s="72"/>
      <c r="JYZ5" s="72"/>
      <c r="JZA5" s="72"/>
      <c r="JZB5" s="72"/>
      <c r="JZC5" s="72"/>
      <c r="JZD5" s="72"/>
      <c r="JZE5" s="72"/>
      <c r="JZF5" s="72"/>
      <c r="JZG5" s="72"/>
      <c r="JZH5" s="72"/>
      <c r="JZI5" s="72"/>
      <c r="JZJ5" s="72"/>
      <c r="JZK5" s="72"/>
      <c r="JZL5" s="72"/>
      <c r="JZM5" s="72"/>
      <c r="JZN5" s="72"/>
      <c r="JZO5" s="72"/>
      <c r="JZP5" s="72"/>
      <c r="JZQ5" s="72"/>
      <c r="JZR5" s="72"/>
      <c r="JZS5" s="72"/>
      <c r="JZT5" s="72"/>
      <c r="JZU5" s="72"/>
      <c r="JZV5" s="72"/>
      <c r="JZW5" s="72"/>
      <c r="JZX5" s="72"/>
      <c r="JZY5" s="72"/>
      <c r="JZZ5" s="72"/>
      <c r="KAA5" s="72"/>
      <c r="KAB5" s="72"/>
      <c r="KAC5" s="72"/>
      <c r="KAD5" s="72"/>
      <c r="KAE5" s="72"/>
      <c r="KAF5" s="72"/>
      <c r="KAG5" s="72"/>
      <c r="KAH5" s="72"/>
      <c r="KAI5" s="72"/>
      <c r="KAJ5" s="72"/>
      <c r="KAK5" s="72"/>
      <c r="KAL5" s="72"/>
      <c r="KAM5" s="72"/>
      <c r="KAN5" s="72"/>
      <c r="KAO5" s="72"/>
      <c r="KAP5" s="72"/>
      <c r="KAQ5" s="72"/>
      <c r="KAR5" s="72"/>
      <c r="KAS5" s="72"/>
      <c r="KAT5" s="72"/>
      <c r="KAU5" s="72"/>
      <c r="KAV5" s="72"/>
      <c r="KAW5" s="72"/>
      <c r="KAX5" s="72"/>
      <c r="KAY5" s="72"/>
      <c r="KAZ5" s="72"/>
      <c r="KBA5" s="72"/>
      <c r="KBB5" s="72"/>
      <c r="KBC5" s="72"/>
      <c r="KBD5" s="72"/>
      <c r="KBE5" s="72"/>
      <c r="KBF5" s="72"/>
      <c r="KBG5" s="72"/>
      <c r="KBH5" s="72"/>
      <c r="KBI5" s="72"/>
      <c r="KBJ5" s="72"/>
      <c r="KBK5" s="72"/>
      <c r="KBL5" s="72"/>
      <c r="KBM5" s="72"/>
      <c r="KBN5" s="72"/>
      <c r="KBO5" s="72"/>
      <c r="KBP5" s="72"/>
      <c r="KBQ5" s="72"/>
      <c r="KBR5" s="72"/>
      <c r="KBS5" s="72"/>
      <c r="KBT5" s="72"/>
      <c r="KBU5" s="72"/>
      <c r="KBV5" s="72"/>
      <c r="KBW5" s="72"/>
      <c r="KBX5" s="72"/>
      <c r="KBY5" s="72"/>
      <c r="KBZ5" s="72"/>
      <c r="KCA5" s="72"/>
      <c r="KCB5" s="72"/>
      <c r="KCC5" s="72"/>
      <c r="KCD5" s="72"/>
      <c r="KCE5" s="72"/>
      <c r="KCF5" s="72"/>
      <c r="KCG5" s="72"/>
      <c r="KCH5" s="72"/>
      <c r="KCI5" s="72"/>
      <c r="KCJ5" s="72"/>
      <c r="KCK5" s="72"/>
      <c r="KCL5" s="72"/>
      <c r="KCM5" s="72"/>
      <c r="KCN5" s="72"/>
      <c r="KCO5" s="72"/>
      <c r="KCP5" s="72"/>
      <c r="KCQ5" s="72"/>
      <c r="KCR5" s="72"/>
      <c r="KCS5" s="72"/>
      <c r="KCT5" s="72"/>
      <c r="KCU5" s="72"/>
      <c r="KCV5" s="72"/>
      <c r="KCW5" s="72"/>
      <c r="KCX5" s="72"/>
      <c r="KCY5" s="72"/>
      <c r="KCZ5" s="72"/>
      <c r="KDA5" s="72"/>
      <c r="KDB5" s="72"/>
      <c r="KDC5" s="72"/>
      <c r="KDD5" s="72"/>
      <c r="KDE5" s="72"/>
      <c r="KDF5" s="72"/>
      <c r="KDG5" s="72"/>
      <c r="KDH5" s="72"/>
      <c r="KDI5" s="72"/>
      <c r="KDJ5" s="72"/>
      <c r="KDK5" s="72"/>
      <c r="KDL5" s="72"/>
      <c r="KDM5" s="72"/>
      <c r="KDN5" s="72"/>
      <c r="KDO5" s="72"/>
      <c r="KDP5" s="72"/>
      <c r="KDQ5" s="72"/>
      <c r="KDR5" s="72"/>
      <c r="KDS5" s="72"/>
      <c r="KDT5" s="72"/>
      <c r="KDU5" s="72"/>
      <c r="KDV5" s="72"/>
      <c r="KDW5" s="72"/>
      <c r="KDX5" s="72"/>
      <c r="KDY5" s="72"/>
      <c r="KDZ5" s="72"/>
      <c r="KEA5" s="72"/>
      <c r="KEB5" s="72"/>
      <c r="KEC5" s="72"/>
      <c r="KED5" s="72"/>
      <c r="KEE5" s="72"/>
      <c r="KEF5" s="72"/>
      <c r="KEG5" s="72"/>
      <c r="KEH5" s="72"/>
      <c r="KEI5" s="72"/>
      <c r="KEJ5" s="72"/>
      <c r="KEK5" s="72"/>
      <c r="KEL5" s="72"/>
      <c r="KEM5" s="72"/>
      <c r="KEN5" s="72"/>
      <c r="KEO5" s="72"/>
      <c r="KEP5" s="72"/>
      <c r="KEQ5" s="72"/>
      <c r="KER5" s="72"/>
      <c r="KES5" s="72"/>
      <c r="KET5" s="72"/>
      <c r="KEU5" s="72"/>
      <c r="KEV5" s="72"/>
      <c r="KEW5" s="72"/>
      <c r="KEX5" s="72"/>
      <c r="KEY5" s="72"/>
      <c r="KEZ5" s="72"/>
      <c r="KFA5" s="72"/>
      <c r="KFB5" s="72"/>
      <c r="KFC5" s="72"/>
      <c r="KFD5" s="72"/>
      <c r="KFE5" s="72"/>
      <c r="KFF5" s="72"/>
      <c r="KFG5" s="72"/>
      <c r="KFH5" s="72"/>
      <c r="KFI5" s="72"/>
      <c r="KFJ5" s="72"/>
      <c r="KFK5" s="72"/>
      <c r="KFL5" s="72"/>
      <c r="KFM5" s="72"/>
      <c r="KFN5" s="72"/>
      <c r="KFO5" s="72"/>
      <c r="KFP5" s="72"/>
      <c r="KFQ5" s="72"/>
      <c r="KFR5" s="72"/>
      <c r="KFS5" s="72"/>
      <c r="KFT5" s="72"/>
      <c r="KFU5" s="72"/>
      <c r="KFV5" s="72"/>
      <c r="KFW5" s="72"/>
      <c r="KFX5" s="72"/>
      <c r="KFY5" s="72"/>
      <c r="KFZ5" s="72"/>
      <c r="KGA5" s="72"/>
      <c r="KGB5" s="72"/>
      <c r="KGC5" s="72"/>
      <c r="KGD5" s="72"/>
      <c r="KGE5" s="72"/>
      <c r="KGF5" s="72"/>
      <c r="KGG5" s="72"/>
      <c r="KGH5" s="72"/>
      <c r="KGI5" s="72"/>
      <c r="KGJ5" s="72"/>
      <c r="KGK5" s="72"/>
      <c r="KGL5" s="72"/>
      <c r="KGM5" s="72"/>
      <c r="KGN5" s="72"/>
      <c r="KGO5" s="72"/>
      <c r="KGP5" s="72"/>
      <c r="KGQ5" s="72"/>
      <c r="KGR5" s="72"/>
      <c r="KGS5" s="72"/>
      <c r="KGT5" s="72"/>
      <c r="KGU5" s="72"/>
      <c r="KGV5" s="72"/>
      <c r="KGW5" s="72"/>
      <c r="KGX5" s="72"/>
      <c r="KGY5" s="72"/>
      <c r="KGZ5" s="72"/>
      <c r="KHA5" s="72"/>
      <c r="KHB5" s="72"/>
      <c r="KHC5" s="72"/>
      <c r="KHD5" s="72"/>
      <c r="KHE5" s="72"/>
      <c r="KHF5" s="72"/>
      <c r="KHG5" s="72"/>
      <c r="KHH5" s="72"/>
      <c r="KHI5" s="72"/>
      <c r="KHJ5" s="72"/>
      <c r="KHK5" s="72"/>
      <c r="KHL5" s="72"/>
      <c r="KHM5" s="72"/>
      <c r="KHN5" s="72"/>
      <c r="KHO5" s="72"/>
      <c r="KHP5" s="72"/>
      <c r="KHQ5" s="72"/>
      <c r="KHR5" s="72"/>
      <c r="KHS5" s="72"/>
      <c r="KHT5" s="72"/>
      <c r="KHU5" s="72"/>
      <c r="KHV5" s="72"/>
      <c r="KHW5" s="72"/>
      <c r="KHX5" s="72"/>
      <c r="KHY5" s="72"/>
      <c r="KHZ5" s="72"/>
      <c r="KIA5" s="72"/>
      <c r="KIB5" s="72"/>
      <c r="KIC5" s="72"/>
      <c r="KID5" s="72"/>
      <c r="KIE5" s="72"/>
      <c r="KIF5" s="72"/>
      <c r="KIG5" s="72"/>
      <c r="KIH5" s="72"/>
      <c r="KII5" s="72"/>
      <c r="KIJ5" s="72"/>
      <c r="KIK5" s="72"/>
      <c r="KIL5" s="72"/>
      <c r="KIM5" s="72"/>
      <c r="KIN5" s="72"/>
      <c r="KIO5" s="72"/>
      <c r="KIP5" s="72"/>
      <c r="KIQ5" s="72"/>
      <c r="KIR5" s="72"/>
      <c r="KIS5" s="72"/>
      <c r="KIT5" s="72"/>
      <c r="KIU5" s="72"/>
      <c r="KIV5" s="72"/>
      <c r="KIW5" s="72"/>
      <c r="KIX5" s="72"/>
      <c r="KIY5" s="72"/>
      <c r="KIZ5" s="72"/>
      <c r="KJA5" s="72"/>
      <c r="KJB5" s="72"/>
      <c r="KJC5" s="72"/>
      <c r="KJD5" s="72"/>
      <c r="KJE5" s="72"/>
      <c r="KJF5" s="72"/>
      <c r="KJG5" s="72"/>
      <c r="KJH5" s="72"/>
      <c r="KJI5" s="72"/>
      <c r="KJJ5" s="72"/>
      <c r="KJK5" s="72"/>
      <c r="KJL5" s="72"/>
      <c r="KJM5" s="72"/>
      <c r="KJN5" s="72"/>
      <c r="KJO5" s="72"/>
      <c r="KJP5" s="72"/>
      <c r="KJQ5" s="72"/>
      <c r="KJR5" s="72"/>
      <c r="KJS5" s="72"/>
      <c r="KJT5" s="72"/>
      <c r="KJU5" s="72"/>
      <c r="KJV5" s="72"/>
      <c r="KJW5" s="72"/>
      <c r="KJX5" s="72"/>
      <c r="KJY5" s="72"/>
      <c r="KJZ5" s="72"/>
      <c r="KKA5" s="72"/>
      <c r="KKB5" s="72"/>
      <c r="KKC5" s="72"/>
      <c r="KKD5" s="72"/>
      <c r="KKE5" s="72"/>
      <c r="KKF5" s="72"/>
      <c r="KKG5" s="72"/>
      <c r="KKH5" s="72"/>
      <c r="KKI5" s="72"/>
      <c r="KKJ5" s="72"/>
      <c r="KKK5" s="72"/>
      <c r="KKL5" s="72"/>
      <c r="KKM5" s="72"/>
      <c r="KKN5" s="72"/>
      <c r="KKO5" s="72"/>
      <c r="KKP5" s="72"/>
      <c r="KKQ5" s="72"/>
      <c r="KKR5" s="72"/>
      <c r="KKS5" s="72"/>
      <c r="KKT5" s="72"/>
      <c r="KKU5" s="72"/>
      <c r="KKV5" s="72"/>
      <c r="KKW5" s="72"/>
      <c r="KKX5" s="72"/>
      <c r="KKY5" s="72"/>
      <c r="KKZ5" s="72"/>
      <c r="KLA5" s="72"/>
      <c r="KLB5" s="72"/>
      <c r="KLC5" s="72"/>
      <c r="KLD5" s="72"/>
      <c r="KLE5" s="72"/>
      <c r="KLF5" s="72"/>
      <c r="KLG5" s="72"/>
      <c r="KLH5" s="72"/>
      <c r="KLI5" s="72"/>
      <c r="KLJ5" s="72"/>
      <c r="KLK5" s="72"/>
      <c r="KLL5" s="72"/>
      <c r="KLM5" s="72"/>
      <c r="KLN5" s="72"/>
      <c r="KLO5" s="72"/>
      <c r="KLP5" s="72"/>
      <c r="KLQ5" s="72"/>
      <c r="KLR5" s="72"/>
      <c r="KLS5" s="72"/>
      <c r="KLT5" s="72"/>
      <c r="KLU5" s="72"/>
      <c r="KLV5" s="72"/>
      <c r="KLW5" s="72"/>
      <c r="KLX5" s="72"/>
      <c r="KLY5" s="72"/>
      <c r="KLZ5" s="72"/>
      <c r="KMA5" s="72"/>
      <c r="KMB5" s="72"/>
      <c r="KMC5" s="72"/>
      <c r="KMD5" s="72"/>
      <c r="KME5" s="72"/>
      <c r="KMF5" s="72"/>
      <c r="KMG5" s="72"/>
      <c r="KMH5" s="72"/>
      <c r="KMI5" s="72"/>
      <c r="KMJ5" s="72"/>
      <c r="KMK5" s="72"/>
      <c r="KML5" s="72"/>
      <c r="KMM5" s="72"/>
      <c r="KMN5" s="72"/>
      <c r="KMO5" s="72"/>
      <c r="KMP5" s="72"/>
      <c r="KMQ5" s="72"/>
      <c r="KMR5" s="72"/>
      <c r="KMS5" s="72"/>
      <c r="KMT5" s="72"/>
      <c r="KMU5" s="72"/>
      <c r="KMV5" s="72"/>
      <c r="KMW5" s="72"/>
      <c r="KMX5" s="72"/>
      <c r="KMY5" s="72"/>
      <c r="KMZ5" s="72"/>
      <c r="KNA5" s="72"/>
      <c r="KNB5" s="72"/>
      <c r="KNC5" s="72"/>
      <c r="KND5" s="72"/>
      <c r="KNE5" s="72"/>
      <c r="KNF5" s="72"/>
      <c r="KNG5" s="72"/>
      <c r="KNH5" s="72"/>
      <c r="KNI5" s="72"/>
      <c r="KNJ5" s="72"/>
      <c r="KNK5" s="72"/>
      <c r="KNL5" s="72"/>
      <c r="KNM5" s="72"/>
      <c r="KNN5" s="72"/>
      <c r="KNO5" s="72"/>
      <c r="KNP5" s="72"/>
      <c r="KNQ5" s="72"/>
      <c r="KNR5" s="72"/>
      <c r="KNS5" s="72"/>
      <c r="KNT5" s="72"/>
      <c r="KNU5" s="72"/>
      <c r="KNV5" s="72"/>
      <c r="KNW5" s="72"/>
      <c r="KNX5" s="72"/>
      <c r="KNY5" s="72"/>
      <c r="KNZ5" s="72"/>
      <c r="KOA5" s="72"/>
      <c r="KOB5" s="72"/>
      <c r="KOC5" s="72"/>
      <c r="KOD5" s="72"/>
      <c r="KOE5" s="72"/>
      <c r="KOF5" s="72"/>
      <c r="KOG5" s="72"/>
      <c r="KOH5" s="72"/>
      <c r="KOI5" s="72"/>
      <c r="KOJ5" s="72"/>
      <c r="KOK5" s="72"/>
      <c r="KOL5" s="72"/>
      <c r="KOM5" s="72"/>
      <c r="KON5" s="72"/>
      <c r="KOO5" s="72"/>
      <c r="KOP5" s="72"/>
      <c r="KOQ5" s="72"/>
      <c r="KOR5" s="72"/>
      <c r="KOS5" s="72"/>
      <c r="KOT5" s="72"/>
      <c r="KOU5" s="72"/>
      <c r="KOV5" s="72"/>
      <c r="KOW5" s="72"/>
      <c r="KOX5" s="72"/>
      <c r="KOY5" s="72"/>
      <c r="KOZ5" s="72"/>
      <c r="KPA5" s="72"/>
      <c r="KPB5" s="72"/>
      <c r="KPC5" s="72"/>
      <c r="KPD5" s="72"/>
      <c r="KPE5" s="72"/>
      <c r="KPF5" s="72"/>
      <c r="KPG5" s="72"/>
      <c r="KPH5" s="72"/>
      <c r="KPI5" s="72"/>
      <c r="KPJ5" s="72"/>
      <c r="KPK5" s="72"/>
      <c r="KPL5" s="72"/>
      <c r="KPM5" s="72"/>
      <c r="KPN5" s="72"/>
      <c r="KPO5" s="72"/>
      <c r="KPP5" s="72"/>
      <c r="KPQ5" s="72"/>
      <c r="KPR5" s="72"/>
      <c r="KPS5" s="72"/>
      <c r="KPT5" s="72"/>
      <c r="KPU5" s="72"/>
      <c r="KPV5" s="72"/>
      <c r="KPW5" s="72"/>
      <c r="KPX5" s="72"/>
      <c r="KPY5" s="72"/>
      <c r="KPZ5" s="72"/>
      <c r="KQA5" s="72"/>
      <c r="KQB5" s="72"/>
      <c r="KQC5" s="72"/>
      <c r="KQD5" s="72"/>
      <c r="KQE5" s="72"/>
      <c r="KQF5" s="72"/>
      <c r="KQG5" s="72"/>
      <c r="KQH5" s="72"/>
      <c r="KQI5" s="72"/>
      <c r="KQJ5" s="72"/>
      <c r="KQK5" s="72"/>
      <c r="KQL5" s="72"/>
      <c r="KQM5" s="72"/>
      <c r="KQN5" s="72"/>
      <c r="KQO5" s="72"/>
      <c r="KQP5" s="72"/>
      <c r="KQQ5" s="72"/>
      <c r="KQR5" s="72"/>
      <c r="KQS5" s="72"/>
      <c r="KQT5" s="72"/>
      <c r="KQU5" s="72"/>
      <c r="KQV5" s="72"/>
      <c r="KQW5" s="72"/>
      <c r="KQX5" s="72"/>
      <c r="KQY5" s="72"/>
      <c r="KQZ5" s="72"/>
      <c r="KRA5" s="72"/>
      <c r="KRB5" s="72"/>
      <c r="KRC5" s="72"/>
      <c r="KRD5" s="72"/>
      <c r="KRE5" s="72"/>
      <c r="KRF5" s="72"/>
      <c r="KRG5" s="72"/>
      <c r="KRH5" s="72"/>
      <c r="KRI5" s="72"/>
      <c r="KRJ5" s="72"/>
      <c r="KRK5" s="72"/>
      <c r="KRL5" s="72"/>
      <c r="KRM5" s="72"/>
      <c r="KRN5" s="72"/>
      <c r="KRO5" s="72"/>
      <c r="KRP5" s="72"/>
      <c r="KRQ5" s="72"/>
      <c r="KRR5" s="72"/>
      <c r="KRS5" s="72"/>
      <c r="KRT5" s="72"/>
      <c r="KRU5" s="72"/>
      <c r="KRV5" s="72"/>
      <c r="KRW5" s="72"/>
      <c r="KRX5" s="72"/>
      <c r="KRY5" s="72"/>
      <c r="KRZ5" s="72"/>
      <c r="KSA5" s="72"/>
      <c r="KSB5" s="72"/>
      <c r="KSC5" s="72"/>
      <c r="KSD5" s="72"/>
      <c r="KSE5" s="72"/>
      <c r="KSF5" s="72"/>
      <c r="KSG5" s="72"/>
      <c r="KSH5" s="72"/>
      <c r="KSI5" s="72"/>
      <c r="KSJ5" s="72"/>
      <c r="KSK5" s="72"/>
      <c r="KSL5" s="72"/>
      <c r="KSM5" s="72"/>
      <c r="KSN5" s="72"/>
      <c r="KSO5" s="72"/>
      <c r="KSP5" s="72"/>
      <c r="KSQ5" s="72"/>
      <c r="KSR5" s="72"/>
      <c r="KSS5" s="72"/>
      <c r="KST5" s="72"/>
      <c r="KSU5" s="72"/>
      <c r="KSV5" s="72"/>
      <c r="KSW5" s="72"/>
      <c r="KSX5" s="72"/>
      <c r="KSY5" s="72"/>
      <c r="KSZ5" s="72"/>
      <c r="KTA5" s="72"/>
      <c r="KTB5" s="72"/>
      <c r="KTC5" s="72"/>
      <c r="KTD5" s="72"/>
      <c r="KTE5" s="72"/>
      <c r="KTF5" s="72"/>
      <c r="KTG5" s="72"/>
      <c r="KTH5" s="72"/>
      <c r="KTI5" s="72"/>
      <c r="KTJ5" s="72"/>
      <c r="KTK5" s="72"/>
      <c r="KTL5" s="72"/>
      <c r="KTM5" s="72"/>
      <c r="KTN5" s="72"/>
      <c r="KTO5" s="72"/>
      <c r="KTP5" s="72"/>
      <c r="KTQ5" s="72"/>
      <c r="KTR5" s="72"/>
      <c r="KTS5" s="72"/>
      <c r="KTT5" s="72"/>
      <c r="KTU5" s="72"/>
      <c r="KTV5" s="72"/>
      <c r="KTW5" s="72"/>
      <c r="KTX5" s="72"/>
      <c r="KTY5" s="72"/>
      <c r="KTZ5" s="72"/>
      <c r="KUA5" s="72"/>
      <c r="KUB5" s="72"/>
      <c r="KUC5" s="72"/>
      <c r="KUD5" s="72"/>
      <c r="KUE5" s="72"/>
      <c r="KUF5" s="72"/>
      <c r="KUG5" s="72"/>
      <c r="KUH5" s="72"/>
      <c r="KUI5" s="72"/>
      <c r="KUJ5" s="72"/>
      <c r="KUK5" s="72"/>
      <c r="KUL5" s="72"/>
      <c r="KUM5" s="72"/>
      <c r="KUN5" s="72"/>
      <c r="KUO5" s="72"/>
      <c r="KUP5" s="72"/>
      <c r="KUQ5" s="72"/>
      <c r="KUR5" s="72"/>
      <c r="KUS5" s="72"/>
      <c r="KUT5" s="72"/>
      <c r="KUU5" s="72"/>
      <c r="KUV5" s="72"/>
      <c r="KUW5" s="72"/>
      <c r="KUX5" s="72"/>
      <c r="KUY5" s="72"/>
      <c r="KUZ5" s="72"/>
      <c r="KVA5" s="72"/>
      <c r="KVB5" s="72"/>
      <c r="KVC5" s="72"/>
      <c r="KVD5" s="72"/>
      <c r="KVE5" s="72"/>
      <c r="KVF5" s="72"/>
      <c r="KVG5" s="72"/>
      <c r="KVH5" s="72"/>
      <c r="KVI5" s="72"/>
      <c r="KVJ5" s="72"/>
      <c r="KVK5" s="72"/>
      <c r="KVL5" s="72"/>
      <c r="KVM5" s="72"/>
      <c r="KVN5" s="72"/>
      <c r="KVO5" s="72"/>
      <c r="KVP5" s="72"/>
      <c r="KVQ5" s="72"/>
      <c r="KVR5" s="72"/>
      <c r="KVS5" s="72"/>
      <c r="KVT5" s="72"/>
      <c r="KVU5" s="72"/>
      <c r="KVV5" s="72"/>
      <c r="KVW5" s="72"/>
      <c r="KVX5" s="72"/>
      <c r="KVY5" s="72"/>
      <c r="KVZ5" s="72"/>
      <c r="KWA5" s="72"/>
      <c r="KWB5" s="72"/>
      <c r="KWC5" s="72"/>
      <c r="KWD5" s="72"/>
      <c r="KWE5" s="72"/>
      <c r="KWF5" s="72"/>
      <c r="KWG5" s="72"/>
      <c r="KWH5" s="72"/>
      <c r="KWI5" s="72"/>
      <c r="KWJ5" s="72"/>
      <c r="KWK5" s="72"/>
      <c r="KWL5" s="72"/>
      <c r="KWM5" s="72"/>
      <c r="KWN5" s="72"/>
      <c r="KWO5" s="72"/>
      <c r="KWP5" s="72"/>
      <c r="KWQ5" s="72"/>
      <c r="KWR5" s="72"/>
      <c r="KWS5" s="72"/>
      <c r="KWT5" s="72"/>
      <c r="KWU5" s="72"/>
      <c r="KWV5" s="72"/>
      <c r="KWW5" s="72"/>
      <c r="KWX5" s="72"/>
      <c r="KWY5" s="72"/>
      <c r="KWZ5" s="72"/>
      <c r="KXA5" s="72"/>
      <c r="KXB5" s="72"/>
      <c r="KXC5" s="72"/>
      <c r="KXD5" s="72"/>
      <c r="KXE5" s="72"/>
      <c r="KXF5" s="72"/>
      <c r="KXG5" s="72"/>
      <c r="KXH5" s="72"/>
      <c r="KXI5" s="72"/>
      <c r="KXJ5" s="72"/>
      <c r="KXK5" s="72"/>
      <c r="KXL5" s="72"/>
      <c r="KXM5" s="72"/>
      <c r="KXN5" s="72"/>
      <c r="KXO5" s="72"/>
      <c r="KXP5" s="72"/>
      <c r="KXQ5" s="72"/>
      <c r="KXR5" s="72"/>
      <c r="KXS5" s="72"/>
      <c r="KXT5" s="72"/>
      <c r="KXU5" s="72"/>
      <c r="KXV5" s="72"/>
      <c r="KXW5" s="72"/>
      <c r="KXX5" s="72"/>
      <c r="KXY5" s="72"/>
      <c r="KXZ5" s="72"/>
      <c r="KYA5" s="72"/>
      <c r="KYB5" s="72"/>
      <c r="KYC5" s="72"/>
      <c r="KYD5" s="72"/>
      <c r="KYE5" s="72"/>
      <c r="KYF5" s="72"/>
      <c r="KYG5" s="72"/>
      <c r="KYH5" s="72"/>
      <c r="KYI5" s="72"/>
      <c r="KYJ5" s="72"/>
      <c r="KYK5" s="72"/>
      <c r="KYL5" s="72"/>
      <c r="KYM5" s="72"/>
      <c r="KYN5" s="72"/>
      <c r="KYO5" s="72"/>
      <c r="KYP5" s="72"/>
      <c r="KYQ5" s="72"/>
      <c r="KYR5" s="72"/>
      <c r="KYS5" s="72"/>
      <c r="KYT5" s="72"/>
      <c r="KYU5" s="72"/>
      <c r="KYV5" s="72"/>
      <c r="KYW5" s="72"/>
      <c r="KYX5" s="72"/>
      <c r="KYY5" s="72"/>
      <c r="KYZ5" s="72"/>
      <c r="KZA5" s="72"/>
      <c r="KZB5" s="72"/>
      <c r="KZC5" s="72"/>
      <c r="KZD5" s="72"/>
      <c r="KZE5" s="72"/>
      <c r="KZF5" s="72"/>
      <c r="KZG5" s="72"/>
      <c r="KZH5" s="72"/>
      <c r="KZI5" s="72"/>
      <c r="KZJ5" s="72"/>
      <c r="KZK5" s="72"/>
      <c r="KZL5" s="72"/>
      <c r="KZM5" s="72"/>
      <c r="KZN5" s="72"/>
      <c r="KZO5" s="72"/>
      <c r="KZP5" s="72"/>
      <c r="KZQ5" s="72"/>
      <c r="KZR5" s="72"/>
      <c r="KZS5" s="72"/>
      <c r="KZT5" s="72"/>
      <c r="KZU5" s="72"/>
      <c r="KZV5" s="72"/>
      <c r="KZW5" s="72"/>
      <c r="KZX5" s="72"/>
      <c r="KZY5" s="72"/>
      <c r="KZZ5" s="72"/>
      <c r="LAA5" s="72"/>
      <c r="LAB5" s="72"/>
      <c r="LAC5" s="72"/>
      <c r="LAD5" s="72"/>
      <c r="LAE5" s="72"/>
      <c r="LAF5" s="72"/>
      <c r="LAG5" s="72"/>
      <c r="LAH5" s="72"/>
      <c r="LAI5" s="72"/>
      <c r="LAJ5" s="72"/>
      <c r="LAK5" s="72"/>
      <c r="LAL5" s="72"/>
      <c r="LAM5" s="72"/>
      <c r="LAN5" s="72"/>
      <c r="LAO5" s="72"/>
      <c r="LAP5" s="72"/>
      <c r="LAQ5" s="72"/>
      <c r="LAR5" s="72"/>
      <c r="LAS5" s="72"/>
      <c r="LAT5" s="72"/>
      <c r="LAU5" s="72"/>
      <c r="LAV5" s="72"/>
      <c r="LAW5" s="72"/>
      <c r="LAX5" s="72"/>
      <c r="LAY5" s="72"/>
      <c r="LAZ5" s="72"/>
      <c r="LBA5" s="72"/>
      <c r="LBB5" s="72"/>
      <c r="LBC5" s="72"/>
      <c r="LBD5" s="72"/>
      <c r="LBE5" s="72"/>
      <c r="LBF5" s="72"/>
      <c r="LBG5" s="72"/>
      <c r="LBH5" s="72"/>
      <c r="LBI5" s="72"/>
      <c r="LBJ5" s="72"/>
      <c r="LBK5" s="72"/>
      <c r="LBL5" s="72"/>
      <c r="LBM5" s="72"/>
      <c r="LBN5" s="72"/>
      <c r="LBO5" s="72"/>
      <c r="LBP5" s="72"/>
      <c r="LBQ5" s="72"/>
      <c r="LBR5" s="72"/>
      <c r="LBS5" s="72"/>
      <c r="LBT5" s="72"/>
      <c r="LBU5" s="72"/>
      <c r="LBV5" s="72"/>
      <c r="LBW5" s="72"/>
      <c r="LBX5" s="72"/>
      <c r="LBY5" s="72"/>
      <c r="LBZ5" s="72"/>
      <c r="LCA5" s="72"/>
      <c r="LCB5" s="72"/>
      <c r="LCC5" s="72"/>
      <c r="LCD5" s="72"/>
      <c r="LCE5" s="72"/>
      <c r="LCF5" s="72"/>
      <c r="LCG5" s="72"/>
      <c r="LCH5" s="72"/>
      <c r="LCI5" s="72"/>
      <c r="LCJ5" s="72"/>
      <c r="LCK5" s="72"/>
      <c r="LCL5" s="72"/>
      <c r="LCM5" s="72"/>
      <c r="LCN5" s="72"/>
      <c r="LCO5" s="72"/>
      <c r="LCP5" s="72"/>
      <c r="LCQ5" s="72"/>
      <c r="LCR5" s="72"/>
      <c r="LCS5" s="72"/>
      <c r="LCT5" s="72"/>
      <c r="LCU5" s="72"/>
      <c r="LCV5" s="72"/>
      <c r="LCW5" s="72"/>
      <c r="LCX5" s="72"/>
      <c r="LCY5" s="72"/>
      <c r="LCZ5" s="72"/>
      <c r="LDA5" s="72"/>
      <c r="LDB5" s="72"/>
      <c r="LDC5" s="72"/>
      <c r="LDD5" s="72"/>
      <c r="LDE5" s="72"/>
      <c r="LDF5" s="72"/>
      <c r="LDG5" s="72"/>
      <c r="LDH5" s="72"/>
      <c r="LDI5" s="72"/>
      <c r="LDJ5" s="72"/>
      <c r="LDK5" s="72"/>
      <c r="LDL5" s="72"/>
      <c r="LDM5" s="72"/>
      <c r="LDN5" s="72"/>
      <c r="LDO5" s="72"/>
      <c r="LDP5" s="72"/>
      <c r="LDQ5" s="72"/>
      <c r="LDR5" s="72"/>
      <c r="LDS5" s="72"/>
      <c r="LDT5" s="72"/>
      <c r="LDU5" s="72"/>
      <c r="LDV5" s="72"/>
      <c r="LDW5" s="72"/>
      <c r="LDX5" s="72"/>
      <c r="LDY5" s="72"/>
      <c r="LDZ5" s="72"/>
      <c r="LEA5" s="72"/>
      <c r="LEB5" s="72"/>
      <c r="LEC5" s="72"/>
      <c r="LED5" s="72"/>
      <c r="LEE5" s="72"/>
      <c r="LEF5" s="72"/>
      <c r="LEG5" s="72"/>
      <c r="LEH5" s="72"/>
      <c r="LEI5" s="72"/>
      <c r="LEJ5" s="72"/>
      <c r="LEK5" s="72"/>
      <c r="LEL5" s="72"/>
      <c r="LEM5" s="72"/>
      <c r="LEN5" s="72"/>
      <c r="LEO5" s="72"/>
      <c r="LEP5" s="72"/>
      <c r="LEQ5" s="72"/>
      <c r="LER5" s="72"/>
      <c r="LES5" s="72"/>
      <c r="LET5" s="72"/>
      <c r="LEU5" s="72"/>
      <c r="LEV5" s="72"/>
      <c r="LEW5" s="72"/>
      <c r="LEX5" s="72"/>
      <c r="LEY5" s="72"/>
      <c r="LEZ5" s="72"/>
      <c r="LFA5" s="72"/>
      <c r="LFB5" s="72"/>
      <c r="LFC5" s="72"/>
      <c r="LFD5" s="72"/>
      <c r="LFE5" s="72"/>
      <c r="LFF5" s="72"/>
      <c r="LFG5" s="72"/>
      <c r="LFH5" s="72"/>
      <c r="LFI5" s="72"/>
      <c r="LFJ5" s="72"/>
      <c r="LFK5" s="72"/>
      <c r="LFL5" s="72"/>
      <c r="LFM5" s="72"/>
      <c r="LFN5" s="72"/>
      <c r="LFO5" s="72"/>
      <c r="LFP5" s="72"/>
      <c r="LFQ5" s="72"/>
      <c r="LFR5" s="72"/>
      <c r="LFS5" s="72"/>
      <c r="LFT5" s="72"/>
      <c r="LFU5" s="72"/>
      <c r="LFV5" s="72"/>
      <c r="LFW5" s="72"/>
      <c r="LFX5" s="72"/>
      <c r="LFY5" s="72"/>
      <c r="LFZ5" s="72"/>
      <c r="LGA5" s="72"/>
      <c r="LGB5" s="72"/>
      <c r="LGC5" s="72"/>
      <c r="LGD5" s="72"/>
      <c r="LGE5" s="72"/>
      <c r="LGF5" s="72"/>
      <c r="LGG5" s="72"/>
      <c r="LGH5" s="72"/>
      <c r="LGI5" s="72"/>
      <c r="LGJ5" s="72"/>
      <c r="LGK5" s="72"/>
      <c r="LGL5" s="72"/>
      <c r="LGM5" s="72"/>
      <c r="LGN5" s="72"/>
      <c r="LGO5" s="72"/>
      <c r="LGP5" s="72"/>
      <c r="LGQ5" s="72"/>
      <c r="LGR5" s="72"/>
      <c r="LGS5" s="72"/>
      <c r="LGT5" s="72"/>
      <c r="LGU5" s="72"/>
      <c r="LGV5" s="72"/>
      <c r="LGW5" s="72"/>
      <c r="LGX5" s="72"/>
      <c r="LGY5" s="72"/>
      <c r="LGZ5" s="72"/>
      <c r="LHA5" s="72"/>
      <c r="LHB5" s="72"/>
      <c r="LHC5" s="72"/>
      <c r="LHD5" s="72"/>
      <c r="LHE5" s="72"/>
      <c r="LHF5" s="72"/>
      <c r="LHG5" s="72"/>
      <c r="LHH5" s="72"/>
      <c r="LHI5" s="72"/>
      <c r="LHJ5" s="72"/>
      <c r="LHK5" s="72"/>
      <c r="LHL5" s="72"/>
      <c r="LHM5" s="72"/>
      <c r="LHN5" s="72"/>
      <c r="LHO5" s="72"/>
      <c r="LHP5" s="72"/>
      <c r="LHQ5" s="72"/>
      <c r="LHR5" s="72"/>
      <c r="LHS5" s="72"/>
      <c r="LHT5" s="72"/>
      <c r="LHU5" s="72"/>
      <c r="LHV5" s="72"/>
      <c r="LHW5" s="72"/>
      <c r="LHX5" s="72"/>
      <c r="LHY5" s="72"/>
      <c r="LHZ5" s="72"/>
      <c r="LIA5" s="72"/>
      <c r="LIB5" s="72"/>
      <c r="LIC5" s="72"/>
      <c r="LID5" s="72"/>
      <c r="LIE5" s="72"/>
      <c r="LIF5" s="72"/>
      <c r="LIG5" s="72"/>
      <c r="LIH5" s="72"/>
      <c r="LII5" s="72"/>
      <c r="LIJ5" s="72"/>
      <c r="LIK5" s="72"/>
      <c r="LIL5" s="72"/>
      <c r="LIM5" s="72"/>
      <c r="LIN5" s="72"/>
      <c r="LIO5" s="72"/>
      <c r="LIP5" s="72"/>
      <c r="LIQ5" s="72"/>
      <c r="LIR5" s="72"/>
      <c r="LIS5" s="72"/>
      <c r="LIT5" s="72"/>
      <c r="LIU5" s="72"/>
      <c r="LIV5" s="72"/>
      <c r="LIW5" s="72"/>
      <c r="LIX5" s="72"/>
      <c r="LIY5" s="72"/>
      <c r="LIZ5" s="72"/>
      <c r="LJA5" s="72"/>
      <c r="LJB5" s="72"/>
      <c r="LJC5" s="72"/>
      <c r="LJD5" s="72"/>
      <c r="LJE5" s="72"/>
      <c r="LJF5" s="72"/>
      <c r="LJG5" s="72"/>
      <c r="LJH5" s="72"/>
      <c r="LJI5" s="72"/>
      <c r="LJJ5" s="72"/>
      <c r="LJK5" s="72"/>
      <c r="LJL5" s="72"/>
      <c r="LJM5" s="72"/>
      <c r="LJN5" s="72"/>
      <c r="LJO5" s="72"/>
      <c r="LJP5" s="72"/>
      <c r="LJQ5" s="72"/>
      <c r="LJR5" s="72"/>
      <c r="LJS5" s="72"/>
      <c r="LJT5" s="72"/>
      <c r="LJU5" s="72"/>
      <c r="LJV5" s="72"/>
      <c r="LJW5" s="72"/>
      <c r="LJX5" s="72"/>
      <c r="LJY5" s="72"/>
      <c r="LJZ5" s="72"/>
      <c r="LKA5" s="72"/>
      <c r="LKB5" s="72"/>
      <c r="LKC5" s="72"/>
      <c r="LKD5" s="72"/>
      <c r="LKE5" s="72"/>
      <c r="LKF5" s="72"/>
      <c r="LKG5" s="72"/>
      <c r="LKH5" s="72"/>
      <c r="LKI5" s="72"/>
      <c r="LKJ5" s="72"/>
      <c r="LKK5" s="72"/>
      <c r="LKL5" s="72"/>
      <c r="LKM5" s="72"/>
      <c r="LKN5" s="72"/>
      <c r="LKO5" s="72"/>
      <c r="LKP5" s="72"/>
      <c r="LKQ5" s="72"/>
      <c r="LKR5" s="72"/>
      <c r="LKS5" s="72"/>
      <c r="LKT5" s="72"/>
      <c r="LKU5" s="72"/>
      <c r="LKV5" s="72"/>
      <c r="LKW5" s="72"/>
      <c r="LKX5" s="72"/>
      <c r="LKY5" s="72"/>
      <c r="LKZ5" s="72"/>
      <c r="LLA5" s="72"/>
      <c r="LLB5" s="72"/>
      <c r="LLC5" s="72"/>
      <c r="LLD5" s="72"/>
      <c r="LLE5" s="72"/>
      <c r="LLF5" s="72"/>
      <c r="LLG5" s="72"/>
      <c r="LLH5" s="72"/>
      <c r="LLI5" s="72"/>
      <c r="LLJ5" s="72"/>
      <c r="LLK5" s="72"/>
      <c r="LLL5" s="72"/>
      <c r="LLM5" s="72"/>
      <c r="LLN5" s="72"/>
      <c r="LLO5" s="72"/>
      <c r="LLP5" s="72"/>
      <c r="LLQ5" s="72"/>
      <c r="LLR5" s="72"/>
      <c r="LLS5" s="72"/>
      <c r="LLT5" s="72"/>
      <c r="LLU5" s="72"/>
      <c r="LLV5" s="72"/>
      <c r="LLW5" s="72"/>
      <c r="LLX5" s="72"/>
      <c r="LLY5" s="72"/>
      <c r="LLZ5" s="72"/>
      <c r="LMA5" s="72"/>
      <c r="LMB5" s="72"/>
      <c r="LMC5" s="72"/>
      <c r="LMD5" s="72"/>
      <c r="LME5" s="72"/>
      <c r="LMF5" s="72"/>
      <c r="LMG5" s="72"/>
      <c r="LMH5" s="72"/>
      <c r="LMI5" s="72"/>
      <c r="LMJ5" s="72"/>
      <c r="LMK5" s="72"/>
      <c r="LML5" s="72"/>
      <c r="LMM5" s="72"/>
      <c r="LMN5" s="72"/>
      <c r="LMO5" s="72"/>
      <c r="LMP5" s="72"/>
      <c r="LMQ5" s="72"/>
      <c r="LMR5" s="72"/>
      <c r="LMS5" s="72"/>
      <c r="LMT5" s="72"/>
      <c r="LMU5" s="72"/>
      <c r="LMV5" s="72"/>
      <c r="LMW5" s="72"/>
      <c r="LMX5" s="72"/>
      <c r="LMY5" s="72"/>
      <c r="LMZ5" s="72"/>
      <c r="LNA5" s="72"/>
      <c r="LNB5" s="72"/>
      <c r="LNC5" s="72"/>
      <c r="LND5" s="72"/>
      <c r="LNE5" s="72"/>
      <c r="LNF5" s="72"/>
      <c r="LNG5" s="72"/>
      <c r="LNH5" s="72"/>
      <c r="LNI5" s="72"/>
      <c r="LNJ5" s="72"/>
      <c r="LNK5" s="72"/>
      <c r="LNL5" s="72"/>
      <c r="LNM5" s="72"/>
      <c r="LNN5" s="72"/>
      <c r="LNO5" s="72"/>
      <c r="LNP5" s="72"/>
      <c r="LNQ5" s="72"/>
      <c r="LNR5" s="72"/>
      <c r="LNS5" s="72"/>
      <c r="LNT5" s="72"/>
      <c r="LNU5" s="72"/>
      <c r="LNV5" s="72"/>
      <c r="LNW5" s="72"/>
      <c r="LNX5" s="72"/>
      <c r="LNY5" s="72"/>
      <c r="LNZ5" s="72"/>
      <c r="LOA5" s="72"/>
      <c r="LOB5" s="72"/>
      <c r="LOC5" s="72"/>
      <c r="LOD5" s="72"/>
      <c r="LOE5" s="72"/>
      <c r="LOF5" s="72"/>
      <c r="LOG5" s="72"/>
      <c r="LOH5" s="72"/>
      <c r="LOI5" s="72"/>
      <c r="LOJ5" s="72"/>
      <c r="LOK5" s="72"/>
      <c r="LOL5" s="72"/>
      <c r="LOM5" s="72"/>
      <c r="LON5" s="72"/>
      <c r="LOO5" s="72"/>
      <c r="LOP5" s="72"/>
      <c r="LOQ5" s="72"/>
      <c r="LOR5" s="72"/>
      <c r="LOS5" s="72"/>
      <c r="LOT5" s="72"/>
      <c r="LOU5" s="72"/>
      <c r="LOV5" s="72"/>
      <c r="LOW5" s="72"/>
      <c r="LOX5" s="72"/>
      <c r="LOY5" s="72"/>
      <c r="LOZ5" s="72"/>
      <c r="LPA5" s="72"/>
      <c r="LPB5" s="72"/>
      <c r="LPC5" s="72"/>
      <c r="LPD5" s="72"/>
      <c r="LPE5" s="72"/>
      <c r="LPF5" s="72"/>
      <c r="LPG5" s="72"/>
      <c r="LPH5" s="72"/>
      <c r="LPI5" s="72"/>
      <c r="LPJ5" s="72"/>
      <c r="LPK5" s="72"/>
      <c r="LPL5" s="72"/>
      <c r="LPM5" s="72"/>
      <c r="LPN5" s="72"/>
      <c r="LPO5" s="72"/>
      <c r="LPP5" s="72"/>
      <c r="LPQ5" s="72"/>
      <c r="LPR5" s="72"/>
      <c r="LPS5" s="72"/>
      <c r="LPT5" s="72"/>
      <c r="LPU5" s="72"/>
      <c r="LPV5" s="72"/>
      <c r="LPW5" s="72"/>
      <c r="LPX5" s="72"/>
      <c r="LPY5" s="72"/>
      <c r="LPZ5" s="72"/>
      <c r="LQA5" s="72"/>
      <c r="LQB5" s="72"/>
      <c r="LQC5" s="72"/>
      <c r="LQD5" s="72"/>
      <c r="LQE5" s="72"/>
      <c r="LQF5" s="72"/>
      <c r="LQG5" s="72"/>
      <c r="LQH5" s="72"/>
      <c r="LQI5" s="72"/>
      <c r="LQJ5" s="72"/>
      <c r="LQK5" s="72"/>
      <c r="LQL5" s="72"/>
      <c r="LQM5" s="72"/>
      <c r="LQN5" s="72"/>
      <c r="LQO5" s="72"/>
      <c r="LQP5" s="72"/>
      <c r="LQQ5" s="72"/>
      <c r="LQR5" s="72"/>
      <c r="LQS5" s="72"/>
      <c r="LQT5" s="72"/>
      <c r="LQU5" s="72"/>
      <c r="LQV5" s="72"/>
      <c r="LQW5" s="72"/>
      <c r="LQX5" s="72"/>
      <c r="LQY5" s="72"/>
      <c r="LQZ5" s="72"/>
      <c r="LRA5" s="72"/>
      <c r="LRB5" s="72"/>
      <c r="LRC5" s="72"/>
      <c r="LRD5" s="72"/>
      <c r="LRE5" s="72"/>
      <c r="LRF5" s="72"/>
      <c r="LRG5" s="72"/>
      <c r="LRH5" s="72"/>
      <c r="LRI5" s="72"/>
      <c r="LRJ5" s="72"/>
      <c r="LRK5" s="72"/>
      <c r="LRL5" s="72"/>
      <c r="LRM5" s="72"/>
      <c r="LRN5" s="72"/>
      <c r="LRO5" s="72"/>
      <c r="LRP5" s="72"/>
      <c r="LRQ5" s="72"/>
      <c r="LRR5" s="72"/>
      <c r="LRS5" s="72"/>
      <c r="LRT5" s="72"/>
      <c r="LRU5" s="72"/>
      <c r="LRV5" s="72"/>
      <c r="LRW5" s="72"/>
      <c r="LRX5" s="72"/>
      <c r="LRY5" s="72"/>
      <c r="LRZ5" s="72"/>
      <c r="LSA5" s="72"/>
      <c r="LSB5" s="72"/>
      <c r="LSC5" s="72"/>
      <c r="LSD5" s="72"/>
      <c r="LSE5" s="72"/>
      <c r="LSF5" s="72"/>
      <c r="LSG5" s="72"/>
      <c r="LSH5" s="72"/>
      <c r="LSI5" s="72"/>
      <c r="LSJ5" s="72"/>
      <c r="LSK5" s="72"/>
      <c r="LSL5" s="72"/>
      <c r="LSM5" s="72"/>
      <c r="LSN5" s="72"/>
      <c r="LSO5" s="72"/>
      <c r="LSP5" s="72"/>
      <c r="LSQ5" s="72"/>
      <c r="LSR5" s="72"/>
      <c r="LSS5" s="72"/>
      <c r="LST5" s="72"/>
      <c r="LSU5" s="72"/>
      <c r="LSV5" s="72"/>
      <c r="LSW5" s="72"/>
      <c r="LSX5" s="72"/>
      <c r="LSY5" s="72"/>
      <c r="LSZ5" s="72"/>
      <c r="LTA5" s="72"/>
      <c r="LTB5" s="72"/>
      <c r="LTC5" s="72"/>
      <c r="LTD5" s="72"/>
      <c r="LTE5" s="72"/>
      <c r="LTF5" s="72"/>
      <c r="LTG5" s="72"/>
      <c r="LTH5" s="72"/>
      <c r="LTI5" s="72"/>
      <c r="LTJ5" s="72"/>
      <c r="LTK5" s="72"/>
      <c r="LTL5" s="72"/>
      <c r="LTM5" s="72"/>
      <c r="LTN5" s="72"/>
      <c r="LTO5" s="72"/>
      <c r="LTP5" s="72"/>
      <c r="LTQ5" s="72"/>
      <c r="LTR5" s="72"/>
      <c r="LTS5" s="72"/>
      <c r="LTT5" s="72"/>
      <c r="LTU5" s="72"/>
      <c r="LTV5" s="72"/>
      <c r="LTW5" s="72"/>
      <c r="LTX5" s="72"/>
      <c r="LTY5" s="72"/>
      <c r="LTZ5" s="72"/>
      <c r="LUA5" s="72"/>
      <c r="LUB5" s="72"/>
      <c r="LUC5" s="72"/>
      <c r="LUD5" s="72"/>
      <c r="LUE5" s="72"/>
      <c r="LUF5" s="72"/>
      <c r="LUG5" s="72"/>
      <c r="LUH5" s="72"/>
      <c r="LUI5" s="72"/>
      <c r="LUJ5" s="72"/>
      <c r="LUK5" s="72"/>
      <c r="LUL5" s="72"/>
      <c r="LUM5" s="72"/>
      <c r="LUN5" s="72"/>
      <c r="LUO5" s="72"/>
      <c r="LUP5" s="72"/>
      <c r="LUQ5" s="72"/>
      <c r="LUR5" s="72"/>
      <c r="LUS5" s="72"/>
      <c r="LUT5" s="72"/>
      <c r="LUU5" s="72"/>
      <c r="LUV5" s="72"/>
      <c r="LUW5" s="72"/>
      <c r="LUX5" s="72"/>
      <c r="LUY5" s="72"/>
      <c r="LUZ5" s="72"/>
      <c r="LVA5" s="72"/>
      <c r="LVB5" s="72"/>
      <c r="LVC5" s="72"/>
      <c r="LVD5" s="72"/>
      <c r="LVE5" s="72"/>
      <c r="LVF5" s="72"/>
      <c r="LVG5" s="72"/>
      <c r="LVH5" s="72"/>
      <c r="LVI5" s="72"/>
      <c r="LVJ5" s="72"/>
      <c r="LVK5" s="72"/>
      <c r="LVL5" s="72"/>
      <c r="LVM5" s="72"/>
      <c r="LVN5" s="72"/>
      <c r="LVO5" s="72"/>
      <c r="LVP5" s="72"/>
      <c r="LVQ5" s="72"/>
      <c r="LVR5" s="72"/>
      <c r="LVS5" s="72"/>
      <c r="LVT5" s="72"/>
      <c r="LVU5" s="72"/>
      <c r="LVV5" s="72"/>
      <c r="LVW5" s="72"/>
      <c r="LVX5" s="72"/>
      <c r="LVY5" s="72"/>
      <c r="LVZ5" s="72"/>
      <c r="LWA5" s="72"/>
      <c r="LWB5" s="72"/>
      <c r="LWC5" s="72"/>
      <c r="LWD5" s="72"/>
      <c r="LWE5" s="72"/>
      <c r="LWF5" s="72"/>
      <c r="LWG5" s="72"/>
      <c r="LWH5" s="72"/>
      <c r="LWI5" s="72"/>
      <c r="LWJ5" s="72"/>
      <c r="LWK5" s="72"/>
      <c r="LWL5" s="72"/>
      <c r="LWM5" s="72"/>
      <c r="LWN5" s="72"/>
      <c r="LWO5" s="72"/>
      <c r="LWP5" s="72"/>
      <c r="LWQ5" s="72"/>
      <c r="LWR5" s="72"/>
      <c r="LWS5" s="72"/>
      <c r="LWT5" s="72"/>
      <c r="LWU5" s="72"/>
      <c r="LWV5" s="72"/>
      <c r="LWW5" s="72"/>
      <c r="LWX5" s="72"/>
      <c r="LWY5" s="72"/>
      <c r="LWZ5" s="72"/>
      <c r="LXA5" s="72"/>
      <c r="LXB5" s="72"/>
      <c r="LXC5" s="72"/>
      <c r="LXD5" s="72"/>
      <c r="LXE5" s="72"/>
      <c r="LXF5" s="72"/>
      <c r="LXG5" s="72"/>
      <c r="LXH5" s="72"/>
      <c r="LXI5" s="72"/>
      <c r="LXJ5" s="72"/>
      <c r="LXK5" s="72"/>
      <c r="LXL5" s="72"/>
      <c r="LXM5" s="72"/>
      <c r="LXN5" s="72"/>
      <c r="LXO5" s="72"/>
      <c r="LXP5" s="72"/>
      <c r="LXQ5" s="72"/>
      <c r="LXR5" s="72"/>
      <c r="LXS5" s="72"/>
      <c r="LXT5" s="72"/>
      <c r="LXU5" s="72"/>
      <c r="LXV5" s="72"/>
      <c r="LXW5" s="72"/>
      <c r="LXX5" s="72"/>
      <c r="LXY5" s="72"/>
      <c r="LXZ5" s="72"/>
      <c r="LYA5" s="72"/>
      <c r="LYB5" s="72"/>
      <c r="LYC5" s="72"/>
      <c r="LYD5" s="72"/>
      <c r="LYE5" s="72"/>
      <c r="LYF5" s="72"/>
      <c r="LYG5" s="72"/>
      <c r="LYH5" s="72"/>
      <c r="LYI5" s="72"/>
      <c r="LYJ5" s="72"/>
      <c r="LYK5" s="72"/>
      <c r="LYL5" s="72"/>
      <c r="LYM5" s="72"/>
      <c r="LYN5" s="72"/>
      <c r="LYO5" s="72"/>
      <c r="LYP5" s="72"/>
      <c r="LYQ5" s="72"/>
      <c r="LYR5" s="72"/>
      <c r="LYS5" s="72"/>
      <c r="LYT5" s="72"/>
      <c r="LYU5" s="72"/>
      <c r="LYV5" s="72"/>
      <c r="LYW5" s="72"/>
      <c r="LYX5" s="72"/>
      <c r="LYY5" s="72"/>
      <c r="LYZ5" s="72"/>
      <c r="LZA5" s="72"/>
      <c r="LZB5" s="72"/>
      <c r="LZC5" s="72"/>
      <c r="LZD5" s="72"/>
      <c r="LZE5" s="72"/>
      <c r="LZF5" s="72"/>
      <c r="LZG5" s="72"/>
      <c r="LZH5" s="72"/>
      <c r="LZI5" s="72"/>
      <c r="LZJ5" s="72"/>
      <c r="LZK5" s="72"/>
      <c r="LZL5" s="72"/>
      <c r="LZM5" s="72"/>
      <c r="LZN5" s="72"/>
      <c r="LZO5" s="72"/>
      <c r="LZP5" s="72"/>
      <c r="LZQ5" s="72"/>
      <c r="LZR5" s="72"/>
      <c r="LZS5" s="72"/>
      <c r="LZT5" s="72"/>
      <c r="LZU5" s="72"/>
      <c r="LZV5" s="72"/>
      <c r="LZW5" s="72"/>
      <c r="LZX5" s="72"/>
      <c r="LZY5" s="72"/>
      <c r="LZZ5" s="72"/>
      <c r="MAA5" s="72"/>
      <c r="MAB5" s="72"/>
      <c r="MAC5" s="72"/>
      <c r="MAD5" s="72"/>
      <c r="MAE5" s="72"/>
      <c r="MAF5" s="72"/>
      <c r="MAG5" s="72"/>
      <c r="MAH5" s="72"/>
      <c r="MAI5" s="72"/>
      <c r="MAJ5" s="72"/>
      <c r="MAK5" s="72"/>
      <c r="MAL5" s="72"/>
      <c r="MAM5" s="72"/>
      <c r="MAN5" s="72"/>
      <c r="MAO5" s="72"/>
      <c r="MAP5" s="72"/>
      <c r="MAQ5" s="72"/>
      <c r="MAR5" s="72"/>
      <c r="MAS5" s="72"/>
      <c r="MAT5" s="72"/>
      <c r="MAU5" s="72"/>
      <c r="MAV5" s="72"/>
      <c r="MAW5" s="72"/>
      <c r="MAX5" s="72"/>
      <c r="MAY5" s="72"/>
      <c r="MAZ5" s="72"/>
      <c r="MBA5" s="72"/>
      <c r="MBB5" s="72"/>
      <c r="MBC5" s="72"/>
      <c r="MBD5" s="72"/>
      <c r="MBE5" s="72"/>
      <c r="MBF5" s="72"/>
      <c r="MBG5" s="72"/>
      <c r="MBH5" s="72"/>
      <c r="MBI5" s="72"/>
      <c r="MBJ5" s="72"/>
      <c r="MBK5" s="72"/>
      <c r="MBL5" s="72"/>
      <c r="MBM5" s="72"/>
      <c r="MBN5" s="72"/>
      <c r="MBO5" s="72"/>
      <c r="MBP5" s="72"/>
      <c r="MBQ5" s="72"/>
      <c r="MBR5" s="72"/>
      <c r="MBS5" s="72"/>
      <c r="MBT5" s="72"/>
      <c r="MBU5" s="72"/>
      <c r="MBV5" s="72"/>
      <c r="MBW5" s="72"/>
      <c r="MBX5" s="72"/>
      <c r="MBY5" s="72"/>
      <c r="MBZ5" s="72"/>
      <c r="MCA5" s="72"/>
      <c r="MCB5" s="72"/>
      <c r="MCC5" s="72"/>
      <c r="MCD5" s="72"/>
      <c r="MCE5" s="72"/>
      <c r="MCF5" s="72"/>
      <c r="MCG5" s="72"/>
      <c r="MCH5" s="72"/>
      <c r="MCI5" s="72"/>
      <c r="MCJ5" s="72"/>
      <c r="MCK5" s="72"/>
      <c r="MCL5" s="72"/>
      <c r="MCM5" s="72"/>
      <c r="MCN5" s="72"/>
      <c r="MCO5" s="72"/>
      <c r="MCP5" s="72"/>
      <c r="MCQ5" s="72"/>
      <c r="MCR5" s="72"/>
      <c r="MCS5" s="72"/>
      <c r="MCT5" s="72"/>
      <c r="MCU5" s="72"/>
      <c r="MCV5" s="72"/>
      <c r="MCW5" s="72"/>
      <c r="MCX5" s="72"/>
      <c r="MCY5" s="72"/>
      <c r="MCZ5" s="72"/>
      <c r="MDA5" s="72"/>
      <c r="MDB5" s="72"/>
      <c r="MDC5" s="72"/>
      <c r="MDD5" s="72"/>
      <c r="MDE5" s="72"/>
      <c r="MDF5" s="72"/>
      <c r="MDG5" s="72"/>
      <c r="MDH5" s="72"/>
      <c r="MDI5" s="72"/>
      <c r="MDJ5" s="72"/>
      <c r="MDK5" s="72"/>
      <c r="MDL5" s="72"/>
      <c r="MDM5" s="72"/>
      <c r="MDN5" s="72"/>
      <c r="MDO5" s="72"/>
      <c r="MDP5" s="72"/>
      <c r="MDQ5" s="72"/>
      <c r="MDR5" s="72"/>
      <c r="MDS5" s="72"/>
      <c r="MDT5" s="72"/>
      <c r="MDU5" s="72"/>
      <c r="MDV5" s="72"/>
      <c r="MDW5" s="72"/>
      <c r="MDX5" s="72"/>
      <c r="MDY5" s="72"/>
      <c r="MDZ5" s="72"/>
      <c r="MEA5" s="72"/>
      <c r="MEB5" s="72"/>
      <c r="MEC5" s="72"/>
      <c r="MED5" s="72"/>
      <c r="MEE5" s="72"/>
      <c r="MEF5" s="72"/>
      <c r="MEG5" s="72"/>
      <c r="MEH5" s="72"/>
      <c r="MEI5" s="72"/>
      <c r="MEJ5" s="72"/>
      <c r="MEK5" s="72"/>
      <c r="MEL5" s="72"/>
      <c r="MEM5" s="72"/>
      <c r="MEN5" s="72"/>
      <c r="MEO5" s="72"/>
      <c r="MEP5" s="72"/>
      <c r="MEQ5" s="72"/>
      <c r="MER5" s="72"/>
      <c r="MES5" s="72"/>
      <c r="MET5" s="72"/>
      <c r="MEU5" s="72"/>
      <c r="MEV5" s="72"/>
      <c r="MEW5" s="72"/>
      <c r="MEX5" s="72"/>
      <c r="MEY5" s="72"/>
      <c r="MEZ5" s="72"/>
      <c r="MFA5" s="72"/>
      <c r="MFB5" s="72"/>
      <c r="MFC5" s="72"/>
      <c r="MFD5" s="72"/>
      <c r="MFE5" s="72"/>
      <c r="MFF5" s="72"/>
      <c r="MFG5" s="72"/>
      <c r="MFH5" s="72"/>
      <c r="MFI5" s="72"/>
      <c r="MFJ5" s="72"/>
      <c r="MFK5" s="72"/>
      <c r="MFL5" s="72"/>
      <c r="MFM5" s="72"/>
      <c r="MFN5" s="72"/>
      <c r="MFO5" s="72"/>
      <c r="MFP5" s="72"/>
      <c r="MFQ5" s="72"/>
      <c r="MFR5" s="72"/>
      <c r="MFS5" s="72"/>
      <c r="MFT5" s="72"/>
      <c r="MFU5" s="72"/>
      <c r="MFV5" s="72"/>
      <c r="MFW5" s="72"/>
      <c r="MFX5" s="72"/>
      <c r="MFY5" s="72"/>
      <c r="MFZ5" s="72"/>
      <c r="MGA5" s="72"/>
      <c r="MGB5" s="72"/>
      <c r="MGC5" s="72"/>
      <c r="MGD5" s="72"/>
      <c r="MGE5" s="72"/>
      <c r="MGF5" s="72"/>
      <c r="MGG5" s="72"/>
      <c r="MGH5" s="72"/>
      <c r="MGI5" s="72"/>
      <c r="MGJ5" s="72"/>
      <c r="MGK5" s="72"/>
      <c r="MGL5" s="72"/>
      <c r="MGM5" s="72"/>
      <c r="MGN5" s="72"/>
      <c r="MGO5" s="72"/>
      <c r="MGP5" s="72"/>
      <c r="MGQ5" s="72"/>
      <c r="MGR5" s="72"/>
      <c r="MGS5" s="72"/>
      <c r="MGT5" s="72"/>
      <c r="MGU5" s="72"/>
      <c r="MGV5" s="72"/>
      <c r="MGW5" s="72"/>
      <c r="MGX5" s="72"/>
      <c r="MGY5" s="72"/>
      <c r="MGZ5" s="72"/>
      <c r="MHA5" s="72"/>
      <c r="MHB5" s="72"/>
      <c r="MHC5" s="72"/>
      <c r="MHD5" s="72"/>
      <c r="MHE5" s="72"/>
      <c r="MHF5" s="72"/>
      <c r="MHG5" s="72"/>
      <c r="MHH5" s="72"/>
      <c r="MHI5" s="72"/>
      <c r="MHJ5" s="72"/>
      <c r="MHK5" s="72"/>
      <c r="MHL5" s="72"/>
      <c r="MHM5" s="72"/>
      <c r="MHN5" s="72"/>
      <c r="MHO5" s="72"/>
      <c r="MHP5" s="72"/>
      <c r="MHQ5" s="72"/>
      <c r="MHR5" s="72"/>
      <c r="MHS5" s="72"/>
      <c r="MHT5" s="72"/>
      <c r="MHU5" s="72"/>
      <c r="MHV5" s="72"/>
      <c r="MHW5" s="72"/>
      <c r="MHX5" s="72"/>
      <c r="MHY5" s="72"/>
      <c r="MHZ5" s="72"/>
      <c r="MIA5" s="72"/>
      <c r="MIB5" s="72"/>
      <c r="MIC5" s="72"/>
      <c r="MID5" s="72"/>
      <c r="MIE5" s="72"/>
      <c r="MIF5" s="72"/>
      <c r="MIG5" s="72"/>
      <c r="MIH5" s="72"/>
      <c r="MII5" s="72"/>
      <c r="MIJ5" s="72"/>
      <c r="MIK5" s="72"/>
      <c r="MIL5" s="72"/>
      <c r="MIM5" s="72"/>
      <c r="MIN5" s="72"/>
      <c r="MIO5" s="72"/>
      <c r="MIP5" s="72"/>
      <c r="MIQ5" s="72"/>
      <c r="MIR5" s="72"/>
      <c r="MIS5" s="72"/>
      <c r="MIT5" s="72"/>
      <c r="MIU5" s="72"/>
      <c r="MIV5" s="72"/>
      <c r="MIW5" s="72"/>
      <c r="MIX5" s="72"/>
      <c r="MIY5" s="72"/>
      <c r="MIZ5" s="72"/>
      <c r="MJA5" s="72"/>
      <c r="MJB5" s="72"/>
      <c r="MJC5" s="72"/>
      <c r="MJD5" s="72"/>
      <c r="MJE5" s="72"/>
      <c r="MJF5" s="72"/>
      <c r="MJG5" s="72"/>
      <c r="MJH5" s="72"/>
      <c r="MJI5" s="72"/>
      <c r="MJJ5" s="72"/>
      <c r="MJK5" s="72"/>
      <c r="MJL5" s="72"/>
      <c r="MJM5" s="72"/>
      <c r="MJN5" s="72"/>
      <c r="MJO5" s="72"/>
      <c r="MJP5" s="72"/>
      <c r="MJQ5" s="72"/>
      <c r="MJR5" s="72"/>
      <c r="MJS5" s="72"/>
      <c r="MJT5" s="72"/>
      <c r="MJU5" s="72"/>
      <c r="MJV5" s="72"/>
      <c r="MJW5" s="72"/>
      <c r="MJX5" s="72"/>
      <c r="MJY5" s="72"/>
      <c r="MJZ5" s="72"/>
      <c r="MKA5" s="72"/>
      <c r="MKB5" s="72"/>
      <c r="MKC5" s="72"/>
      <c r="MKD5" s="72"/>
      <c r="MKE5" s="72"/>
      <c r="MKF5" s="72"/>
      <c r="MKG5" s="72"/>
      <c r="MKH5" s="72"/>
      <c r="MKI5" s="72"/>
      <c r="MKJ5" s="72"/>
      <c r="MKK5" s="72"/>
      <c r="MKL5" s="72"/>
      <c r="MKM5" s="72"/>
      <c r="MKN5" s="72"/>
      <c r="MKO5" s="72"/>
      <c r="MKP5" s="72"/>
      <c r="MKQ5" s="72"/>
      <c r="MKR5" s="72"/>
      <c r="MKS5" s="72"/>
      <c r="MKT5" s="72"/>
      <c r="MKU5" s="72"/>
      <c r="MKV5" s="72"/>
      <c r="MKW5" s="72"/>
      <c r="MKX5" s="72"/>
      <c r="MKY5" s="72"/>
      <c r="MKZ5" s="72"/>
      <c r="MLA5" s="72"/>
      <c r="MLB5" s="72"/>
      <c r="MLC5" s="72"/>
      <c r="MLD5" s="72"/>
      <c r="MLE5" s="72"/>
      <c r="MLF5" s="72"/>
      <c r="MLG5" s="72"/>
      <c r="MLH5" s="72"/>
      <c r="MLI5" s="72"/>
      <c r="MLJ5" s="72"/>
      <c r="MLK5" s="72"/>
      <c r="MLL5" s="72"/>
      <c r="MLM5" s="72"/>
      <c r="MLN5" s="72"/>
      <c r="MLO5" s="72"/>
      <c r="MLP5" s="72"/>
      <c r="MLQ5" s="72"/>
      <c r="MLR5" s="72"/>
      <c r="MLS5" s="72"/>
      <c r="MLT5" s="72"/>
      <c r="MLU5" s="72"/>
      <c r="MLV5" s="72"/>
      <c r="MLW5" s="72"/>
      <c r="MLX5" s="72"/>
      <c r="MLY5" s="72"/>
      <c r="MLZ5" s="72"/>
      <c r="MMA5" s="72"/>
      <c r="MMB5" s="72"/>
      <c r="MMC5" s="72"/>
      <c r="MMD5" s="72"/>
      <c r="MME5" s="72"/>
      <c r="MMF5" s="72"/>
      <c r="MMG5" s="72"/>
      <c r="MMH5" s="72"/>
      <c r="MMI5" s="72"/>
      <c r="MMJ5" s="72"/>
      <c r="MMK5" s="72"/>
      <c r="MML5" s="72"/>
      <c r="MMM5" s="72"/>
      <c r="MMN5" s="72"/>
      <c r="MMO5" s="72"/>
      <c r="MMP5" s="72"/>
      <c r="MMQ5" s="72"/>
      <c r="MMR5" s="72"/>
      <c r="MMS5" s="72"/>
      <c r="MMT5" s="72"/>
      <c r="MMU5" s="72"/>
      <c r="MMV5" s="72"/>
      <c r="MMW5" s="72"/>
      <c r="MMX5" s="72"/>
      <c r="MMY5" s="72"/>
      <c r="MMZ5" s="72"/>
      <c r="MNA5" s="72"/>
      <c r="MNB5" s="72"/>
      <c r="MNC5" s="72"/>
      <c r="MND5" s="72"/>
      <c r="MNE5" s="72"/>
      <c r="MNF5" s="72"/>
      <c r="MNG5" s="72"/>
      <c r="MNH5" s="72"/>
      <c r="MNI5" s="72"/>
      <c r="MNJ5" s="72"/>
      <c r="MNK5" s="72"/>
      <c r="MNL5" s="72"/>
      <c r="MNM5" s="72"/>
      <c r="MNN5" s="72"/>
      <c r="MNO5" s="72"/>
      <c r="MNP5" s="72"/>
      <c r="MNQ5" s="72"/>
      <c r="MNR5" s="72"/>
      <c r="MNS5" s="72"/>
      <c r="MNT5" s="72"/>
      <c r="MNU5" s="72"/>
      <c r="MNV5" s="72"/>
      <c r="MNW5" s="72"/>
      <c r="MNX5" s="72"/>
      <c r="MNY5" s="72"/>
      <c r="MNZ5" s="72"/>
      <c r="MOA5" s="72"/>
      <c r="MOB5" s="72"/>
      <c r="MOC5" s="72"/>
      <c r="MOD5" s="72"/>
      <c r="MOE5" s="72"/>
      <c r="MOF5" s="72"/>
      <c r="MOG5" s="72"/>
      <c r="MOH5" s="72"/>
      <c r="MOI5" s="72"/>
      <c r="MOJ5" s="72"/>
      <c r="MOK5" s="72"/>
      <c r="MOL5" s="72"/>
      <c r="MOM5" s="72"/>
      <c r="MON5" s="72"/>
      <c r="MOO5" s="72"/>
      <c r="MOP5" s="72"/>
      <c r="MOQ5" s="72"/>
      <c r="MOR5" s="72"/>
      <c r="MOS5" s="72"/>
      <c r="MOT5" s="72"/>
      <c r="MOU5" s="72"/>
      <c r="MOV5" s="72"/>
      <c r="MOW5" s="72"/>
      <c r="MOX5" s="72"/>
      <c r="MOY5" s="72"/>
      <c r="MOZ5" s="72"/>
      <c r="MPA5" s="72"/>
      <c r="MPB5" s="72"/>
      <c r="MPC5" s="72"/>
      <c r="MPD5" s="72"/>
      <c r="MPE5" s="72"/>
      <c r="MPF5" s="72"/>
      <c r="MPG5" s="72"/>
      <c r="MPH5" s="72"/>
      <c r="MPI5" s="72"/>
      <c r="MPJ5" s="72"/>
      <c r="MPK5" s="72"/>
      <c r="MPL5" s="72"/>
      <c r="MPM5" s="72"/>
      <c r="MPN5" s="72"/>
      <c r="MPO5" s="72"/>
      <c r="MPP5" s="72"/>
      <c r="MPQ5" s="72"/>
      <c r="MPR5" s="72"/>
      <c r="MPS5" s="72"/>
      <c r="MPT5" s="72"/>
      <c r="MPU5" s="72"/>
      <c r="MPV5" s="72"/>
      <c r="MPW5" s="72"/>
      <c r="MPX5" s="72"/>
      <c r="MPY5" s="72"/>
      <c r="MPZ5" s="72"/>
      <c r="MQA5" s="72"/>
      <c r="MQB5" s="72"/>
      <c r="MQC5" s="72"/>
      <c r="MQD5" s="72"/>
      <c r="MQE5" s="72"/>
      <c r="MQF5" s="72"/>
      <c r="MQG5" s="72"/>
      <c r="MQH5" s="72"/>
      <c r="MQI5" s="72"/>
      <c r="MQJ5" s="72"/>
      <c r="MQK5" s="72"/>
      <c r="MQL5" s="72"/>
      <c r="MQM5" s="72"/>
      <c r="MQN5" s="72"/>
      <c r="MQO5" s="72"/>
      <c r="MQP5" s="72"/>
      <c r="MQQ5" s="72"/>
      <c r="MQR5" s="72"/>
      <c r="MQS5" s="72"/>
      <c r="MQT5" s="72"/>
      <c r="MQU5" s="72"/>
      <c r="MQV5" s="72"/>
      <c r="MQW5" s="72"/>
      <c r="MQX5" s="72"/>
      <c r="MQY5" s="72"/>
      <c r="MQZ5" s="72"/>
      <c r="MRA5" s="72"/>
      <c r="MRB5" s="72"/>
      <c r="MRC5" s="72"/>
      <c r="MRD5" s="72"/>
      <c r="MRE5" s="72"/>
      <c r="MRF5" s="72"/>
      <c r="MRG5" s="72"/>
      <c r="MRH5" s="72"/>
      <c r="MRI5" s="72"/>
      <c r="MRJ5" s="72"/>
      <c r="MRK5" s="72"/>
      <c r="MRL5" s="72"/>
      <c r="MRM5" s="72"/>
      <c r="MRN5" s="72"/>
      <c r="MRO5" s="72"/>
      <c r="MRP5" s="72"/>
      <c r="MRQ5" s="72"/>
      <c r="MRR5" s="72"/>
      <c r="MRS5" s="72"/>
      <c r="MRT5" s="72"/>
      <c r="MRU5" s="72"/>
      <c r="MRV5" s="72"/>
      <c r="MRW5" s="72"/>
      <c r="MRX5" s="72"/>
      <c r="MRY5" s="72"/>
      <c r="MRZ5" s="72"/>
      <c r="MSA5" s="72"/>
      <c r="MSB5" s="72"/>
      <c r="MSC5" s="72"/>
      <c r="MSD5" s="72"/>
      <c r="MSE5" s="72"/>
      <c r="MSF5" s="72"/>
      <c r="MSG5" s="72"/>
      <c r="MSH5" s="72"/>
      <c r="MSI5" s="72"/>
      <c r="MSJ5" s="72"/>
      <c r="MSK5" s="72"/>
      <c r="MSL5" s="72"/>
      <c r="MSM5" s="72"/>
      <c r="MSN5" s="72"/>
      <c r="MSO5" s="72"/>
      <c r="MSP5" s="72"/>
      <c r="MSQ5" s="72"/>
      <c r="MSR5" s="72"/>
      <c r="MSS5" s="72"/>
      <c r="MST5" s="72"/>
      <c r="MSU5" s="72"/>
      <c r="MSV5" s="72"/>
      <c r="MSW5" s="72"/>
      <c r="MSX5" s="72"/>
      <c r="MSY5" s="72"/>
      <c r="MSZ5" s="72"/>
      <c r="MTA5" s="72"/>
      <c r="MTB5" s="72"/>
      <c r="MTC5" s="72"/>
      <c r="MTD5" s="72"/>
      <c r="MTE5" s="72"/>
      <c r="MTF5" s="72"/>
      <c r="MTG5" s="72"/>
      <c r="MTH5" s="72"/>
      <c r="MTI5" s="72"/>
      <c r="MTJ5" s="72"/>
      <c r="MTK5" s="72"/>
      <c r="MTL5" s="72"/>
      <c r="MTM5" s="72"/>
      <c r="MTN5" s="72"/>
      <c r="MTO5" s="72"/>
      <c r="MTP5" s="72"/>
      <c r="MTQ5" s="72"/>
      <c r="MTR5" s="72"/>
      <c r="MTS5" s="72"/>
      <c r="MTT5" s="72"/>
      <c r="MTU5" s="72"/>
      <c r="MTV5" s="72"/>
      <c r="MTW5" s="72"/>
      <c r="MTX5" s="72"/>
      <c r="MTY5" s="72"/>
      <c r="MTZ5" s="72"/>
      <c r="MUA5" s="72"/>
      <c r="MUB5" s="72"/>
      <c r="MUC5" s="72"/>
      <c r="MUD5" s="72"/>
      <c r="MUE5" s="72"/>
      <c r="MUF5" s="72"/>
      <c r="MUG5" s="72"/>
      <c r="MUH5" s="72"/>
      <c r="MUI5" s="72"/>
      <c r="MUJ5" s="72"/>
      <c r="MUK5" s="72"/>
      <c r="MUL5" s="72"/>
      <c r="MUM5" s="72"/>
      <c r="MUN5" s="72"/>
      <c r="MUO5" s="72"/>
      <c r="MUP5" s="72"/>
      <c r="MUQ5" s="72"/>
      <c r="MUR5" s="72"/>
      <c r="MUS5" s="72"/>
      <c r="MUT5" s="72"/>
      <c r="MUU5" s="72"/>
      <c r="MUV5" s="72"/>
      <c r="MUW5" s="72"/>
      <c r="MUX5" s="72"/>
      <c r="MUY5" s="72"/>
      <c r="MUZ5" s="72"/>
      <c r="MVA5" s="72"/>
      <c r="MVB5" s="72"/>
      <c r="MVC5" s="72"/>
      <c r="MVD5" s="72"/>
      <c r="MVE5" s="72"/>
      <c r="MVF5" s="72"/>
      <c r="MVG5" s="72"/>
      <c r="MVH5" s="72"/>
      <c r="MVI5" s="72"/>
      <c r="MVJ5" s="72"/>
      <c r="MVK5" s="72"/>
      <c r="MVL5" s="72"/>
      <c r="MVM5" s="72"/>
      <c r="MVN5" s="72"/>
      <c r="MVO5" s="72"/>
      <c r="MVP5" s="72"/>
      <c r="MVQ5" s="72"/>
      <c r="MVR5" s="72"/>
      <c r="MVS5" s="72"/>
      <c r="MVT5" s="72"/>
      <c r="MVU5" s="72"/>
      <c r="MVV5" s="72"/>
      <c r="MVW5" s="72"/>
      <c r="MVX5" s="72"/>
      <c r="MVY5" s="72"/>
      <c r="MVZ5" s="72"/>
      <c r="MWA5" s="72"/>
      <c r="MWB5" s="72"/>
      <c r="MWC5" s="72"/>
      <c r="MWD5" s="72"/>
      <c r="MWE5" s="72"/>
      <c r="MWF5" s="72"/>
      <c r="MWG5" s="72"/>
      <c r="MWH5" s="72"/>
      <c r="MWI5" s="72"/>
      <c r="MWJ5" s="72"/>
      <c r="MWK5" s="72"/>
      <c r="MWL5" s="72"/>
      <c r="MWM5" s="72"/>
      <c r="MWN5" s="72"/>
      <c r="MWO5" s="72"/>
      <c r="MWP5" s="72"/>
      <c r="MWQ5" s="72"/>
      <c r="MWR5" s="72"/>
      <c r="MWS5" s="72"/>
      <c r="MWT5" s="72"/>
      <c r="MWU5" s="72"/>
      <c r="MWV5" s="72"/>
      <c r="MWW5" s="72"/>
      <c r="MWX5" s="72"/>
      <c r="MWY5" s="72"/>
      <c r="MWZ5" s="72"/>
      <c r="MXA5" s="72"/>
      <c r="MXB5" s="72"/>
      <c r="MXC5" s="72"/>
      <c r="MXD5" s="72"/>
      <c r="MXE5" s="72"/>
      <c r="MXF5" s="72"/>
      <c r="MXG5" s="72"/>
      <c r="MXH5" s="72"/>
      <c r="MXI5" s="72"/>
      <c r="MXJ5" s="72"/>
      <c r="MXK5" s="72"/>
      <c r="MXL5" s="72"/>
      <c r="MXM5" s="72"/>
      <c r="MXN5" s="72"/>
      <c r="MXO5" s="72"/>
      <c r="MXP5" s="72"/>
      <c r="MXQ5" s="72"/>
      <c r="MXR5" s="72"/>
      <c r="MXS5" s="72"/>
      <c r="MXT5" s="72"/>
      <c r="MXU5" s="72"/>
      <c r="MXV5" s="72"/>
      <c r="MXW5" s="72"/>
      <c r="MXX5" s="72"/>
      <c r="MXY5" s="72"/>
      <c r="MXZ5" s="72"/>
      <c r="MYA5" s="72"/>
      <c r="MYB5" s="72"/>
      <c r="MYC5" s="72"/>
      <c r="MYD5" s="72"/>
      <c r="MYE5" s="72"/>
      <c r="MYF5" s="72"/>
      <c r="MYG5" s="72"/>
      <c r="MYH5" s="72"/>
      <c r="MYI5" s="72"/>
      <c r="MYJ5" s="72"/>
      <c r="MYK5" s="72"/>
      <c r="MYL5" s="72"/>
      <c r="MYM5" s="72"/>
      <c r="MYN5" s="72"/>
      <c r="MYO5" s="72"/>
      <c r="MYP5" s="72"/>
      <c r="MYQ5" s="72"/>
      <c r="MYR5" s="72"/>
      <c r="MYS5" s="72"/>
      <c r="MYT5" s="72"/>
      <c r="MYU5" s="72"/>
      <c r="MYV5" s="72"/>
      <c r="MYW5" s="72"/>
      <c r="MYX5" s="72"/>
      <c r="MYY5" s="72"/>
      <c r="MYZ5" s="72"/>
      <c r="MZA5" s="72"/>
      <c r="MZB5" s="72"/>
      <c r="MZC5" s="72"/>
      <c r="MZD5" s="72"/>
      <c r="MZE5" s="72"/>
      <c r="MZF5" s="72"/>
      <c r="MZG5" s="72"/>
      <c r="MZH5" s="72"/>
      <c r="MZI5" s="72"/>
      <c r="MZJ5" s="72"/>
      <c r="MZK5" s="72"/>
      <c r="MZL5" s="72"/>
      <c r="MZM5" s="72"/>
      <c r="MZN5" s="72"/>
      <c r="MZO5" s="72"/>
      <c r="MZP5" s="72"/>
      <c r="MZQ5" s="72"/>
      <c r="MZR5" s="72"/>
      <c r="MZS5" s="72"/>
      <c r="MZT5" s="72"/>
      <c r="MZU5" s="72"/>
      <c r="MZV5" s="72"/>
      <c r="MZW5" s="72"/>
      <c r="MZX5" s="72"/>
      <c r="MZY5" s="72"/>
      <c r="MZZ5" s="72"/>
      <c r="NAA5" s="72"/>
      <c r="NAB5" s="72"/>
      <c r="NAC5" s="72"/>
      <c r="NAD5" s="72"/>
      <c r="NAE5" s="72"/>
      <c r="NAF5" s="72"/>
      <c r="NAG5" s="72"/>
      <c r="NAH5" s="72"/>
      <c r="NAI5" s="72"/>
      <c r="NAJ5" s="72"/>
      <c r="NAK5" s="72"/>
      <c r="NAL5" s="72"/>
      <c r="NAM5" s="72"/>
      <c r="NAN5" s="72"/>
      <c r="NAO5" s="72"/>
      <c r="NAP5" s="72"/>
      <c r="NAQ5" s="72"/>
      <c r="NAR5" s="72"/>
      <c r="NAS5" s="72"/>
      <c r="NAT5" s="72"/>
      <c r="NAU5" s="72"/>
      <c r="NAV5" s="72"/>
      <c r="NAW5" s="72"/>
      <c r="NAX5" s="72"/>
      <c r="NAY5" s="72"/>
      <c r="NAZ5" s="72"/>
      <c r="NBA5" s="72"/>
      <c r="NBB5" s="72"/>
      <c r="NBC5" s="72"/>
      <c r="NBD5" s="72"/>
      <c r="NBE5" s="72"/>
      <c r="NBF5" s="72"/>
      <c r="NBG5" s="72"/>
      <c r="NBH5" s="72"/>
      <c r="NBI5" s="72"/>
      <c r="NBJ5" s="72"/>
      <c r="NBK5" s="72"/>
      <c r="NBL5" s="72"/>
      <c r="NBM5" s="72"/>
      <c r="NBN5" s="72"/>
      <c r="NBO5" s="72"/>
      <c r="NBP5" s="72"/>
      <c r="NBQ5" s="72"/>
      <c r="NBR5" s="72"/>
      <c r="NBS5" s="72"/>
      <c r="NBT5" s="72"/>
      <c r="NBU5" s="72"/>
      <c r="NBV5" s="72"/>
      <c r="NBW5" s="72"/>
      <c r="NBX5" s="72"/>
      <c r="NBY5" s="72"/>
      <c r="NBZ5" s="72"/>
      <c r="NCA5" s="72"/>
      <c r="NCB5" s="72"/>
      <c r="NCC5" s="72"/>
      <c r="NCD5" s="72"/>
      <c r="NCE5" s="72"/>
      <c r="NCF5" s="72"/>
      <c r="NCG5" s="72"/>
      <c r="NCH5" s="72"/>
      <c r="NCI5" s="72"/>
      <c r="NCJ5" s="72"/>
      <c r="NCK5" s="72"/>
      <c r="NCL5" s="72"/>
      <c r="NCM5" s="72"/>
      <c r="NCN5" s="72"/>
      <c r="NCO5" s="72"/>
      <c r="NCP5" s="72"/>
      <c r="NCQ5" s="72"/>
      <c r="NCR5" s="72"/>
      <c r="NCS5" s="72"/>
      <c r="NCT5" s="72"/>
      <c r="NCU5" s="72"/>
      <c r="NCV5" s="72"/>
      <c r="NCW5" s="72"/>
      <c r="NCX5" s="72"/>
      <c r="NCY5" s="72"/>
      <c r="NCZ5" s="72"/>
      <c r="NDA5" s="72"/>
      <c r="NDB5" s="72"/>
      <c r="NDC5" s="72"/>
      <c r="NDD5" s="72"/>
      <c r="NDE5" s="72"/>
      <c r="NDF5" s="72"/>
      <c r="NDG5" s="72"/>
      <c r="NDH5" s="72"/>
      <c r="NDI5" s="72"/>
      <c r="NDJ5" s="72"/>
      <c r="NDK5" s="72"/>
      <c r="NDL5" s="72"/>
      <c r="NDM5" s="72"/>
      <c r="NDN5" s="72"/>
      <c r="NDO5" s="72"/>
      <c r="NDP5" s="72"/>
      <c r="NDQ5" s="72"/>
      <c r="NDR5" s="72"/>
      <c r="NDS5" s="72"/>
      <c r="NDT5" s="72"/>
      <c r="NDU5" s="72"/>
      <c r="NDV5" s="72"/>
      <c r="NDW5" s="72"/>
      <c r="NDX5" s="72"/>
      <c r="NDY5" s="72"/>
      <c r="NDZ5" s="72"/>
      <c r="NEA5" s="72"/>
      <c r="NEB5" s="72"/>
      <c r="NEC5" s="72"/>
      <c r="NED5" s="72"/>
      <c r="NEE5" s="72"/>
      <c r="NEF5" s="72"/>
      <c r="NEG5" s="72"/>
      <c r="NEH5" s="72"/>
      <c r="NEI5" s="72"/>
      <c r="NEJ5" s="72"/>
      <c r="NEK5" s="72"/>
      <c r="NEL5" s="72"/>
      <c r="NEM5" s="72"/>
      <c r="NEN5" s="72"/>
      <c r="NEO5" s="72"/>
      <c r="NEP5" s="72"/>
      <c r="NEQ5" s="72"/>
      <c r="NER5" s="72"/>
      <c r="NES5" s="72"/>
      <c r="NET5" s="72"/>
      <c r="NEU5" s="72"/>
      <c r="NEV5" s="72"/>
      <c r="NEW5" s="72"/>
      <c r="NEX5" s="72"/>
      <c r="NEY5" s="72"/>
      <c r="NEZ5" s="72"/>
      <c r="NFA5" s="72"/>
      <c r="NFB5" s="72"/>
      <c r="NFC5" s="72"/>
      <c r="NFD5" s="72"/>
      <c r="NFE5" s="72"/>
      <c r="NFF5" s="72"/>
      <c r="NFG5" s="72"/>
      <c r="NFH5" s="72"/>
      <c r="NFI5" s="72"/>
      <c r="NFJ5" s="72"/>
      <c r="NFK5" s="72"/>
      <c r="NFL5" s="72"/>
      <c r="NFM5" s="72"/>
      <c r="NFN5" s="72"/>
      <c r="NFO5" s="72"/>
      <c r="NFP5" s="72"/>
      <c r="NFQ5" s="72"/>
      <c r="NFR5" s="72"/>
      <c r="NFS5" s="72"/>
      <c r="NFT5" s="72"/>
      <c r="NFU5" s="72"/>
      <c r="NFV5" s="72"/>
      <c r="NFW5" s="72"/>
      <c r="NFX5" s="72"/>
      <c r="NFY5" s="72"/>
      <c r="NFZ5" s="72"/>
      <c r="NGA5" s="72"/>
      <c r="NGB5" s="72"/>
      <c r="NGC5" s="72"/>
      <c r="NGD5" s="72"/>
      <c r="NGE5" s="72"/>
      <c r="NGF5" s="72"/>
      <c r="NGG5" s="72"/>
      <c r="NGH5" s="72"/>
      <c r="NGI5" s="72"/>
      <c r="NGJ5" s="72"/>
      <c r="NGK5" s="72"/>
      <c r="NGL5" s="72"/>
      <c r="NGM5" s="72"/>
      <c r="NGN5" s="72"/>
      <c r="NGO5" s="72"/>
      <c r="NGP5" s="72"/>
      <c r="NGQ5" s="72"/>
      <c r="NGR5" s="72"/>
      <c r="NGS5" s="72"/>
      <c r="NGT5" s="72"/>
      <c r="NGU5" s="72"/>
      <c r="NGV5" s="72"/>
      <c r="NGW5" s="72"/>
      <c r="NGX5" s="72"/>
      <c r="NGY5" s="72"/>
      <c r="NGZ5" s="72"/>
      <c r="NHA5" s="72"/>
      <c r="NHB5" s="72"/>
      <c r="NHC5" s="72"/>
      <c r="NHD5" s="72"/>
      <c r="NHE5" s="72"/>
      <c r="NHF5" s="72"/>
      <c r="NHG5" s="72"/>
      <c r="NHH5" s="72"/>
      <c r="NHI5" s="72"/>
      <c r="NHJ5" s="72"/>
      <c r="NHK5" s="72"/>
      <c r="NHL5" s="72"/>
      <c r="NHM5" s="72"/>
      <c r="NHN5" s="72"/>
      <c r="NHO5" s="72"/>
      <c r="NHP5" s="72"/>
      <c r="NHQ5" s="72"/>
      <c r="NHR5" s="72"/>
      <c r="NHS5" s="72"/>
      <c r="NHT5" s="72"/>
      <c r="NHU5" s="72"/>
      <c r="NHV5" s="72"/>
      <c r="NHW5" s="72"/>
      <c r="NHX5" s="72"/>
      <c r="NHY5" s="72"/>
      <c r="NHZ5" s="72"/>
      <c r="NIA5" s="72"/>
      <c r="NIB5" s="72"/>
      <c r="NIC5" s="72"/>
      <c r="NID5" s="72"/>
      <c r="NIE5" s="72"/>
      <c r="NIF5" s="72"/>
      <c r="NIG5" s="72"/>
      <c r="NIH5" s="72"/>
      <c r="NII5" s="72"/>
      <c r="NIJ5" s="72"/>
      <c r="NIK5" s="72"/>
      <c r="NIL5" s="72"/>
      <c r="NIM5" s="72"/>
      <c r="NIN5" s="72"/>
      <c r="NIO5" s="72"/>
      <c r="NIP5" s="72"/>
      <c r="NIQ5" s="72"/>
      <c r="NIR5" s="72"/>
      <c r="NIS5" s="72"/>
      <c r="NIT5" s="72"/>
      <c r="NIU5" s="72"/>
      <c r="NIV5" s="72"/>
      <c r="NIW5" s="72"/>
      <c r="NIX5" s="72"/>
      <c r="NIY5" s="72"/>
      <c r="NIZ5" s="72"/>
      <c r="NJA5" s="72"/>
      <c r="NJB5" s="72"/>
      <c r="NJC5" s="72"/>
      <c r="NJD5" s="72"/>
      <c r="NJE5" s="72"/>
      <c r="NJF5" s="72"/>
      <c r="NJG5" s="72"/>
      <c r="NJH5" s="72"/>
      <c r="NJI5" s="72"/>
      <c r="NJJ5" s="72"/>
      <c r="NJK5" s="72"/>
      <c r="NJL5" s="72"/>
      <c r="NJM5" s="72"/>
      <c r="NJN5" s="72"/>
      <c r="NJO5" s="72"/>
      <c r="NJP5" s="72"/>
      <c r="NJQ5" s="72"/>
      <c r="NJR5" s="72"/>
      <c r="NJS5" s="72"/>
      <c r="NJT5" s="72"/>
      <c r="NJU5" s="72"/>
      <c r="NJV5" s="72"/>
      <c r="NJW5" s="72"/>
      <c r="NJX5" s="72"/>
      <c r="NJY5" s="72"/>
      <c r="NJZ5" s="72"/>
      <c r="NKA5" s="72"/>
      <c r="NKB5" s="72"/>
      <c r="NKC5" s="72"/>
      <c r="NKD5" s="72"/>
      <c r="NKE5" s="72"/>
      <c r="NKF5" s="72"/>
      <c r="NKG5" s="72"/>
      <c r="NKH5" s="72"/>
      <c r="NKI5" s="72"/>
      <c r="NKJ5" s="72"/>
      <c r="NKK5" s="72"/>
      <c r="NKL5" s="72"/>
      <c r="NKM5" s="72"/>
      <c r="NKN5" s="72"/>
      <c r="NKO5" s="72"/>
      <c r="NKP5" s="72"/>
      <c r="NKQ5" s="72"/>
      <c r="NKR5" s="72"/>
      <c r="NKS5" s="72"/>
      <c r="NKT5" s="72"/>
      <c r="NKU5" s="72"/>
      <c r="NKV5" s="72"/>
      <c r="NKW5" s="72"/>
      <c r="NKX5" s="72"/>
      <c r="NKY5" s="72"/>
      <c r="NKZ5" s="72"/>
      <c r="NLA5" s="72"/>
      <c r="NLB5" s="72"/>
      <c r="NLC5" s="72"/>
      <c r="NLD5" s="72"/>
      <c r="NLE5" s="72"/>
      <c r="NLF5" s="72"/>
      <c r="NLG5" s="72"/>
      <c r="NLH5" s="72"/>
      <c r="NLI5" s="72"/>
      <c r="NLJ5" s="72"/>
      <c r="NLK5" s="72"/>
      <c r="NLL5" s="72"/>
      <c r="NLM5" s="72"/>
      <c r="NLN5" s="72"/>
      <c r="NLO5" s="72"/>
      <c r="NLP5" s="72"/>
      <c r="NLQ5" s="72"/>
      <c r="NLR5" s="72"/>
      <c r="NLS5" s="72"/>
      <c r="NLT5" s="72"/>
      <c r="NLU5" s="72"/>
      <c r="NLV5" s="72"/>
      <c r="NLW5" s="72"/>
      <c r="NLX5" s="72"/>
      <c r="NLY5" s="72"/>
      <c r="NLZ5" s="72"/>
      <c r="NMA5" s="72"/>
      <c r="NMB5" s="72"/>
      <c r="NMC5" s="72"/>
      <c r="NMD5" s="72"/>
      <c r="NME5" s="72"/>
      <c r="NMF5" s="72"/>
      <c r="NMG5" s="72"/>
      <c r="NMH5" s="72"/>
      <c r="NMI5" s="72"/>
      <c r="NMJ5" s="72"/>
      <c r="NMK5" s="72"/>
      <c r="NML5" s="72"/>
      <c r="NMM5" s="72"/>
      <c r="NMN5" s="72"/>
      <c r="NMO5" s="72"/>
      <c r="NMP5" s="72"/>
      <c r="NMQ5" s="72"/>
      <c r="NMR5" s="72"/>
      <c r="NMS5" s="72"/>
      <c r="NMT5" s="72"/>
      <c r="NMU5" s="72"/>
      <c r="NMV5" s="72"/>
      <c r="NMW5" s="72"/>
      <c r="NMX5" s="72"/>
      <c r="NMY5" s="72"/>
      <c r="NMZ5" s="72"/>
      <c r="NNA5" s="72"/>
      <c r="NNB5" s="72"/>
      <c r="NNC5" s="72"/>
      <c r="NND5" s="72"/>
      <c r="NNE5" s="72"/>
      <c r="NNF5" s="72"/>
      <c r="NNG5" s="72"/>
      <c r="NNH5" s="72"/>
      <c r="NNI5" s="72"/>
      <c r="NNJ5" s="72"/>
      <c r="NNK5" s="72"/>
      <c r="NNL5" s="72"/>
      <c r="NNM5" s="72"/>
      <c r="NNN5" s="72"/>
      <c r="NNO5" s="72"/>
      <c r="NNP5" s="72"/>
      <c r="NNQ5" s="72"/>
      <c r="NNR5" s="72"/>
      <c r="NNS5" s="72"/>
      <c r="NNT5" s="72"/>
      <c r="NNU5" s="72"/>
      <c r="NNV5" s="72"/>
      <c r="NNW5" s="72"/>
      <c r="NNX5" s="72"/>
      <c r="NNY5" s="72"/>
      <c r="NNZ5" s="72"/>
      <c r="NOA5" s="72"/>
      <c r="NOB5" s="72"/>
      <c r="NOC5" s="72"/>
      <c r="NOD5" s="72"/>
      <c r="NOE5" s="72"/>
      <c r="NOF5" s="72"/>
      <c r="NOG5" s="72"/>
      <c r="NOH5" s="72"/>
      <c r="NOI5" s="72"/>
      <c r="NOJ5" s="72"/>
      <c r="NOK5" s="72"/>
      <c r="NOL5" s="72"/>
      <c r="NOM5" s="72"/>
      <c r="NON5" s="72"/>
      <c r="NOO5" s="72"/>
      <c r="NOP5" s="72"/>
      <c r="NOQ5" s="72"/>
      <c r="NOR5" s="72"/>
      <c r="NOS5" s="72"/>
      <c r="NOT5" s="72"/>
      <c r="NOU5" s="72"/>
      <c r="NOV5" s="72"/>
      <c r="NOW5" s="72"/>
      <c r="NOX5" s="72"/>
      <c r="NOY5" s="72"/>
      <c r="NOZ5" s="72"/>
      <c r="NPA5" s="72"/>
      <c r="NPB5" s="72"/>
      <c r="NPC5" s="72"/>
      <c r="NPD5" s="72"/>
      <c r="NPE5" s="72"/>
      <c r="NPF5" s="72"/>
      <c r="NPG5" s="72"/>
      <c r="NPH5" s="72"/>
      <c r="NPI5" s="72"/>
      <c r="NPJ5" s="72"/>
      <c r="NPK5" s="72"/>
      <c r="NPL5" s="72"/>
      <c r="NPM5" s="72"/>
      <c r="NPN5" s="72"/>
      <c r="NPO5" s="72"/>
      <c r="NPP5" s="72"/>
      <c r="NPQ5" s="72"/>
      <c r="NPR5" s="72"/>
      <c r="NPS5" s="72"/>
      <c r="NPT5" s="72"/>
      <c r="NPU5" s="72"/>
      <c r="NPV5" s="72"/>
      <c r="NPW5" s="72"/>
      <c r="NPX5" s="72"/>
      <c r="NPY5" s="72"/>
      <c r="NPZ5" s="72"/>
      <c r="NQA5" s="72"/>
      <c r="NQB5" s="72"/>
      <c r="NQC5" s="72"/>
      <c r="NQD5" s="72"/>
      <c r="NQE5" s="72"/>
      <c r="NQF5" s="72"/>
      <c r="NQG5" s="72"/>
      <c r="NQH5" s="72"/>
      <c r="NQI5" s="72"/>
      <c r="NQJ5" s="72"/>
      <c r="NQK5" s="72"/>
      <c r="NQL5" s="72"/>
      <c r="NQM5" s="72"/>
      <c r="NQN5" s="72"/>
      <c r="NQO5" s="72"/>
      <c r="NQP5" s="72"/>
      <c r="NQQ5" s="72"/>
      <c r="NQR5" s="72"/>
      <c r="NQS5" s="72"/>
      <c r="NQT5" s="72"/>
      <c r="NQU5" s="72"/>
      <c r="NQV5" s="72"/>
      <c r="NQW5" s="72"/>
      <c r="NQX5" s="72"/>
      <c r="NQY5" s="72"/>
      <c r="NQZ5" s="72"/>
      <c r="NRA5" s="72"/>
      <c r="NRB5" s="72"/>
      <c r="NRC5" s="72"/>
      <c r="NRD5" s="72"/>
      <c r="NRE5" s="72"/>
      <c r="NRF5" s="72"/>
      <c r="NRG5" s="72"/>
      <c r="NRH5" s="72"/>
      <c r="NRI5" s="72"/>
      <c r="NRJ5" s="72"/>
      <c r="NRK5" s="72"/>
      <c r="NRL5" s="72"/>
      <c r="NRM5" s="72"/>
      <c r="NRN5" s="72"/>
      <c r="NRO5" s="72"/>
      <c r="NRP5" s="72"/>
      <c r="NRQ5" s="72"/>
      <c r="NRR5" s="72"/>
      <c r="NRS5" s="72"/>
      <c r="NRT5" s="72"/>
      <c r="NRU5" s="72"/>
      <c r="NRV5" s="72"/>
      <c r="NRW5" s="72"/>
      <c r="NRX5" s="72"/>
      <c r="NRY5" s="72"/>
      <c r="NRZ5" s="72"/>
      <c r="NSA5" s="72"/>
      <c r="NSB5" s="72"/>
      <c r="NSC5" s="72"/>
      <c r="NSD5" s="72"/>
      <c r="NSE5" s="72"/>
      <c r="NSF5" s="72"/>
      <c r="NSG5" s="72"/>
      <c r="NSH5" s="72"/>
      <c r="NSI5" s="72"/>
      <c r="NSJ5" s="72"/>
      <c r="NSK5" s="72"/>
      <c r="NSL5" s="72"/>
      <c r="NSM5" s="72"/>
      <c r="NSN5" s="72"/>
      <c r="NSO5" s="72"/>
      <c r="NSP5" s="72"/>
      <c r="NSQ5" s="72"/>
      <c r="NSR5" s="72"/>
      <c r="NSS5" s="72"/>
      <c r="NST5" s="72"/>
      <c r="NSU5" s="72"/>
      <c r="NSV5" s="72"/>
      <c r="NSW5" s="72"/>
      <c r="NSX5" s="72"/>
      <c r="NSY5" s="72"/>
      <c r="NSZ5" s="72"/>
      <c r="NTA5" s="72"/>
      <c r="NTB5" s="72"/>
      <c r="NTC5" s="72"/>
      <c r="NTD5" s="72"/>
      <c r="NTE5" s="72"/>
      <c r="NTF5" s="72"/>
      <c r="NTG5" s="72"/>
      <c r="NTH5" s="72"/>
      <c r="NTI5" s="72"/>
      <c r="NTJ5" s="72"/>
      <c r="NTK5" s="72"/>
      <c r="NTL5" s="72"/>
      <c r="NTM5" s="72"/>
      <c r="NTN5" s="72"/>
      <c r="NTO5" s="72"/>
      <c r="NTP5" s="72"/>
      <c r="NTQ5" s="72"/>
      <c r="NTR5" s="72"/>
      <c r="NTS5" s="72"/>
      <c r="NTT5" s="72"/>
      <c r="NTU5" s="72"/>
      <c r="NTV5" s="72"/>
      <c r="NTW5" s="72"/>
      <c r="NTX5" s="72"/>
      <c r="NTY5" s="72"/>
      <c r="NTZ5" s="72"/>
      <c r="NUA5" s="72"/>
      <c r="NUB5" s="72"/>
      <c r="NUC5" s="72"/>
      <c r="NUD5" s="72"/>
      <c r="NUE5" s="72"/>
      <c r="NUF5" s="72"/>
      <c r="NUG5" s="72"/>
      <c r="NUH5" s="72"/>
      <c r="NUI5" s="72"/>
      <c r="NUJ5" s="72"/>
      <c r="NUK5" s="72"/>
      <c r="NUL5" s="72"/>
      <c r="NUM5" s="72"/>
      <c r="NUN5" s="72"/>
      <c r="NUO5" s="72"/>
      <c r="NUP5" s="72"/>
      <c r="NUQ5" s="72"/>
      <c r="NUR5" s="72"/>
      <c r="NUS5" s="72"/>
      <c r="NUT5" s="72"/>
      <c r="NUU5" s="72"/>
      <c r="NUV5" s="72"/>
      <c r="NUW5" s="72"/>
      <c r="NUX5" s="72"/>
      <c r="NUY5" s="72"/>
      <c r="NUZ5" s="72"/>
      <c r="NVA5" s="72"/>
      <c r="NVB5" s="72"/>
      <c r="NVC5" s="72"/>
      <c r="NVD5" s="72"/>
      <c r="NVE5" s="72"/>
      <c r="NVF5" s="72"/>
      <c r="NVG5" s="72"/>
      <c r="NVH5" s="72"/>
      <c r="NVI5" s="72"/>
      <c r="NVJ5" s="72"/>
      <c r="NVK5" s="72"/>
      <c r="NVL5" s="72"/>
      <c r="NVM5" s="72"/>
      <c r="NVN5" s="72"/>
      <c r="NVO5" s="72"/>
      <c r="NVP5" s="72"/>
      <c r="NVQ5" s="72"/>
      <c r="NVR5" s="72"/>
      <c r="NVS5" s="72"/>
      <c r="NVT5" s="72"/>
      <c r="NVU5" s="72"/>
      <c r="NVV5" s="72"/>
      <c r="NVW5" s="72"/>
      <c r="NVX5" s="72"/>
      <c r="NVY5" s="72"/>
      <c r="NVZ5" s="72"/>
      <c r="NWA5" s="72"/>
      <c r="NWB5" s="72"/>
      <c r="NWC5" s="72"/>
      <c r="NWD5" s="72"/>
      <c r="NWE5" s="72"/>
      <c r="NWF5" s="72"/>
      <c r="NWG5" s="72"/>
      <c r="NWH5" s="72"/>
      <c r="NWI5" s="72"/>
      <c r="NWJ5" s="72"/>
      <c r="NWK5" s="72"/>
      <c r="NWL5" s="72"/>
      <c r="NWM5" s="72"/>
      <c r="NWN5" s="72"/>
      <c r="NWO5" s="72"/>
      <c r="NWP5" s="72"/>
      <c r="NWQ5" s="72"/>
      <c r="NWR5" s="72"/>
      <c r="NWS5" s="72"/>
      <c r="NWT5" s="72"/>
      <c r="NWU5" s="72"/>
      <c r="NWV5" s="72"/>
      <c r="NWW5" s="72"/>
      <c r="NWX5" s="72"/>
      <c r="NWY5" s="72"/>
      <c r="NWZ5" s="72"/>
      <c r="NXA5" s="72"/>
      <c r="NXB5" s="72"/>
      <c r="NXC5" s="72"/>
      <c r="NXD5" s="72"/>
      <c r="NXE5" s="72"/>
      <c r="NXF5" s="72"/>
      <c r="NXG5" s="72"/>
      <c r="NXH5" s="72"/>
      <c r="NXI5" s="72"/>
      <c r="NXJ5" s="72"/>
      <c r="NXK5" s="72"/>
      <c r="NXL5" s="72"/>
      <c r="NXM5" s="72"/>
      <c r="NXN5" s="72"/>
      <c r="NXO5" s="72"/>
      <c r="NXP5" s="72"/>
      <c r="NXQ5" s="72"/>
      <c r="NXR5" s="72"/>
      <c r="NXS5" s="72"/>
      <c r="NXT5" s="72"/>
      <c r="NXU5" s="72"/>
      <c r="NXV5" s="72"/>
      <c r="NXW5" s="72"/>
      <c r="NXX5" s="72"/>
      <c r="NXY5" s="72"/>
      <c r="NXZ5" s="72"/>
      <c r="NYA5" s="72"/>
      <c r="NYB5" s="72"/>
      <c r="NYC5" s="72"/>
      <c r="NYD5" s="72"/>
      <c r="NYE5" s="72"/>
      <c r="NYF5" s="72"/>
      <c r="NYG5" s="72"/>
      <c r="NYH5" s="72"/>
      <c r="NYI5" s="72"/>
      <c r="NYJ5" s="72"/>
      <c r="NYK5" s="72"/>
      <c r="NYL5" s="72"/>
      <c r="NYM5" s="72"/>
      <c r="NYN5" s="72"/>
      <c r="NYO5" s="72"/>
      <c r="NYP5" s="72"/>
      <c r="NYQ5" s="72"/>
      <c r="NYR5" s="72"/>
      <c r="NYS5" s="72"/>
      <c r="NYT5" s="72"/>
      <c r="NYU5" s="72"/>
      <c r="NYV5" s="72"/>
      <c r="NYW5" s="72"/>
      <c r="NYX5" s="72"/>
      <c r="NYY5" s="72"/>
      <c r="NYZ5" s="72"/>
      <c r="NZA5" s="72"/>
      <c r="NZB5" s="72"/>
      <c r="NZC5" s="72"/>
      <c r="NZD5" s="72"/>
      <c r="NZE5" s="72"/>
      <c r="NZF5" s="72"/>
      <c r="NZG5" s="72"/>
      <c r="NZH5" s="72"/>
      <c r="NZI5" s="72"/>
      <c r="NZJ5" s="72"/>
      <c r="NZK5" s="72"/>
      <c r="NZL5" s="72"/>
      <c r="NZM5" s="72"/>
      <c r="NZN5" s="72"/>
      <c r="NZO5" s="72"/>
      <c r="NZP5" s="72"/>
      <c r="NZQ5" s="72"/>
      <c r="NZR5" s="72"/>
      <c r="NZS5" s="72"/>
      <c r="NZT5" s="72"/>
      <c r="NZU5" s="72"/>
      <c r="NZV5" s="72"/>
      <c r="NZW5" s="72"/>
      <c r="NZX5" s="72"/>
      <c r="NZY5" s="72"/>
      <c r="NZZ5" s="72"/>
      <c r="OAA5" s="72"/>
      <c r="OAB5" s="72"/>
      <c r="OAC5" s="72"/>
      <c r="OAD5" s="72"/>
      <c r="OAE5" s="72"/>
      <c r="OAF5" s="72"/>
      <c r="OAG5" s="72"/>
      <c r="OAH5" s="72"/>
      <c r="OAI5" s="72"/>
      <c r="OAJ5" s="72"/>
      <c r="OAK5" s="72"/>
      <c r="OAL5" s="72"/>
      <c r="OAM5" s="72"/>
      <c r="OAN5" s="72"/>
      <c r="OAO5" s="72"/>
      <c r="OAP5" s="72"/>
      <c r="OAQ5" s="72"/>
      <c r="OAR5" s="72"/>
      <c r="OAS5" s="72"/>
      <c r="OAT5" s="72"/>
      <c r="OAU5" s="72"/>
      <c r="OAV5" s="72"/>
      <c r="OAW5" s="72"/>
      <c r="OAX5" s="72"/>
      <c r="OAY5" s="72"/>
      <c r="OAZ5" s="72"/>
      <c r="OBA5" s="72"/>
      <c r="OBB5" s="72"/>
      <c r="OBC5" s="72"/>
      <c r="OBD5" s="72"/>
      <c r="OBE5" s="72"/>
      <c r="OBF5" s="72"/>
      <c r="OBG5" s="72"/>
      <c r="OBH5" s="72"/>
      <c r="OBI5" s="72"/>
      <c r="OBJ5" s="72"/>
      <c r="OBK5" s="72"/>
      <c r="OBL5" s="72"/>
      <c r="OBM5" s="72"/>
      <c r="OBN5" s="72"/>
      <c r="OBO5" s="72"/>
      <c r="OBP5" s="72"/>
      <c r="OBQ5" s="72"/>
      <c r="OBR5" s="72"/>
      <c r="OBS5" s="72"/>
      <c r="OBT5" s="72"/>
      <c r="OBU5" s="72"/>
      <c r="OBV5" s="72"/>
      <c r="OBW5" s="72"/>
      <c r="OBX5" s="72"/>
      <c r="OBY5" s="72"/>
      <c r="OBZ5" s="72"/>
      <c r="OCA5" s="72"/>
      <c r="OCB5" s="72"/>
      <c r="OCC5" s="72"/>
      <c r="OCD5" s="72"/>
      <c r="OCE5" s="72"/>
      <c r="OCF5" s="72"/>
      <c r="OCG5" s="72"/>
      <c r="OCH5" s="72"/>
      <c r="OCI5" s="72"/>
      <c r="OCJ5" s="72"/>
      <c r="OCK5" s="72"/>
      <c r="OCL5" s="72"/>
      <c r="OCM5" s="72"/>
      <c r="OCN5" s="72"/>
      <c r="OCO5" s="72"/>
      <c r="OCP5" s="72"/>
      <c r="OCQ5" s="72"/>
      <c r="OCR5" s="72"/>
      <c r="OCS5" s="72"/>
      <c r="OCT5" s="72"/>
      <c r="OCU5" s="72"/>
      <c r="OCV5" s="72"/>
      <c r="OCW5" s="72"/>
      <c r="OCX5" s="72"/>
      <c r="OCY5" s="72"/>
      <c r="OCZ5" s="72"/>
      <c r="ODA5" s="72"/>
      <c r="ODB5" s="72"/>
      <c r="ODC5" s="72"/>
      <c r="ODD5" s="72"/>
      <c r="ODE5" s="72"/>
      <c r="ODF5" s="72"/>
      <c r="ODG5" s="72"/>
      <c r="ODH5" s="72"/>
      <c r="ODI5" s="72"/>
      <c r="ODJ5" s="72"/>
      <c r="ODK5" s="72"/>
      <c r="ODL5" s="72"/>
      <c r="ODM5" s="72"/>
      <c r="ODN5" s="72"/>
      <c r="ODO5" s="72"/>
      <c r="ODP5" s="72"/>
      <c r="ODQ5" s="72"/>
      <c r="ODR5" s="72"/>
      <c r="ODS5" s="72"/>
      <c r="ODT5" s="72"/>
      <c r="ODU5" s="72"/>
      <c r="ODV5" s="72"/>
      <c r="ODW5" s="72"/>
      <c r="ODX5" s="72"/>
      <c r="ODY5" s="72"/>
      <c r="ODZ5" s="72"/>
      <c r="OEA5" s="72"/>
      <c r="OEB5" s="72"/>
      <c r="OEC5" s="72"/>
      <c r="OED5" s="72"/>
      <c r="OEE5" s="72"/>
      <c r="OEF5" s="72"/>
      <c r="OEG5" s="72"/>
      <c r="OEH5" s="72"/>
      <c r="OEI5" s="72"/>
      <c r="OEJ5" s="72"/>
      <c r="OEK5" s="72"/>
      <c r="OEL5" s="72"/>
      <c r="OEM5" s="72"/>
      <c r="OEN5" s="72"/>
      <c r="OEO5" s="72"/>
      <c r="OEP5" s="72"/>
      <c r="OEQ5" s="72"/>
      <c r="OER5" s="72"/>
      <c r="OES5" s="72"/>
      <c r="OET5" s="72"/>
      <c r="OEU5" s="72"/>
      <c r="OEV5" s="72"/>
      <c r="OEW5" s="72"/>
      <c r="OEX5" s="72"/>
      <c r="OEY5" s="72"/>
      <c r="OEZ5" s="72"/>
      <c r="OFA5" s="72"/>
      <c r="OFB5" s="72"/>
      <c r="OFC5" s="72"/>
      <c r="OFD5" s="72"/>
      <c r="OFE5" s="72"/>
      <c r="OFF5" s="72"/>
      <c r="OFG5" s="72"/>
      <c r="OFH5" s="72"/>
      <c r="OFI5" s="72"/>
      <c r="OFJ5" s="72"/>
      <c r="OFK5" s="72"/>
      <c r="OFL5" s="72"/>
      <c r="OFM5" s="72"/>
      <c r="OFN5" s="72"/>
      <c r="OFO5" s="72"/>
      <c r="OFP5" s="72"/>
      <c r="OFQ5" s="72"/>
      <c r="OFR5" s="72"/>
      <c r="OFS5" s="72"/>
      <c r="OFT5" s="72"/>
      <c r="OFU5" s="72"/>
      <c r="OFV5" s="72"/>
      <c r="OFW5" s="72"/>
      <c r="OFX5" s="72"/>
      <c r="OFY5" s="72"/>
      <c r="OFZ5" s="72"/>
      <c r="OGA5" s="72"/>
      <c r="OGB5" s="72"/>
      <c r="OGC5" s="72"/>
      <c r="OGD5" s="72"/>
      <c r="OGE5" s="72"/>
      <c r="OGF5" s="72"/>
      <c r="OGG5" s="72"/>
      <c r="OGH5" s="72"/>
      <c r="OGI5" s="72"/>
      <c r="OGJ5" s="72"/>
      <c r="OGK5" s="72"/>
      <c r="OGL5" s="72"/>
      <c r="OGM5" s="72"/>
      <c r="OGN5" s="72"/>
      <c r="OGO5" s="72"/>
      <c r="OGP5" s="72"/>
      <c r="OGQ5" s="72"/>
      <c r="OGR5" s="72"/>
      <c r="OGS5" s="72"/>
      <c r="OGT5" s="72"/>
      <c r="OGU5" s="72"/>
      <c r="OGV5" s="72"/>
      <c r="OGW5" s="72"/>
      <c r="OGX5" s="72"/>
      <c r="OGY5" s="72"/>
      <c r="OGZ5" s="72"/>
      <c r="OHA5" s="72"/>
      <c r="OHB5" s="72"/>
      <c r="OHC5" s="72"/>
      <c r="OHD5" s="72"/>
      <c r="OHE5" s="72"/>
      <c r="OHF5" s="72"/>
      <c r="OHG5" s="72"/>
      <c r="OHH5" s="72"/>
      <c r="OHI5" s="72"/>
      <c r="OHJ5" s="72"/>
      <c r="OHK5" s="72"/>
      <c r="OHL5" s="72"/>
      <c r="OHM5" s="72"/>
      <c r="OHN5" s="72"/>
      <c r="OHO5" s="72"/>
      <c r="OHP5" s="72"/>
      <c r="OHQ5" s="72"/>
      <c r="OHR5" s="72"/>
      <c r="OHS5" s="72"/>
      <c r="OHT5" s="72"/>
      <c r="OHU5" s="72"/>
      <c r="OHV5" s="72"/>
      <c r="OHW5" s="72"/>
      <c r="OHX5" s="72"/>
      <c r="OHY5" s="72"/>
      <c r="OHZ5" s="72"/>
      <c r="OIA5" s="72"/>
      <c r="OIB5" s="72"/>
      <c r="OIC5" s="72"/>
      <c r="OID5" s="72"/>
      <c r="OIE5" s="72"/>
      <c r="OIF5" s="72"/>
      <c r="OIG5" s="72"/>
      <c r="OIH5" s="72"/>
      <c r="OII5" s="72"/>
      <c r="OIJ5" s="72"/>
      <c r="OIK5" s="72"/>
      <c r="OIL5" s="72"/>
      <c r="OIM5" s="72"/>
      <c r="OIN5" s="72"/>
      <c r="OIO5" s="72"/>
      <c r="OIP5" s="72"/>
      <c r="OIQ5" s="72"/>
      <c r="OIR5" s="72"/>
      <c r="OIS5" s="72"/>
      <c r="OIT5" s="72"/>
      <c r="OIU5" s="72"/>
      <c r="OIV5" s="72"/>
      <c r="OIW5" s="72"/>
      <c r="OIX5" s="72"/>
      <c r="OIY5" s="72"/>
      <c r="OIZ5" s="72"/>
      <c r="OJA5" s="72"/>
      <c r="OJB5" s="72"/>
      <c r="OJC5" s="72"/>
      <c r="OJD5" s="72"/>
      <c r="OJE5" s="72"/>
      <c r="OJF5" s="72"/>
      <c r="OJG5" s="72"/>
      <c r="OJH5" s="72"/>
      <c r="OJI5" s="72"/>
      <c r="OJJ5" s="72"/>
      <c r="OJK5" s="72"/>
      <c r="OJL5" s="72"/>
      <c r="OJM5" s="72"/>
      <c r="OJN5" s="72"/>
      <c r="OJO5" s="72"/>
      <c r="OJP5" s="72"/>
      <c r="OJQ5" s="72"/>
      <c r="OJR5" s="72"/>
      <c r="OJS5" s="72"/>
      <c r="OJT5" s="72"/>
      <c r="OJU5" s="72"/>
      <c r="OJV5" s="72"/>
      <c r="OJW5" s="72"/>
      <c r="OJX5" s="72"/>
      <c r="OJY5" s="72"/>
      <c r="OJZ5" s="72"/>
      <c r="OKA5" s="72"/>
      <c r="OKB5" s="72"/>
      <c r="OKC5" s="72"/>
      <c r="OKD5" s="72"/>
      <c r="OKE5" s="72"/>
      <c r="OKF5" s="72"/>
      <c r="OKG5" s="72"/>
      <c r="OKH5" s="72"/>
      <c r="OKI5" s="72"/>
      <c r="OKJ5" s="72"/>
      <c r="OKK5" s="72"/>
      <c r="OKL5" s="72"/>
      <c r="OKM5" s="72"/>
      <c r="OKN5" s="72"/>
      <c r="OKO5" s="72"/>
      <c r="OKP5" s="72"/>
      <c r="OKQ5" s="72"/>
      <c r="OKR5" s="72"/>
      <c r="OKS5" s="72"/>
      <c r="OKT5" s="72"/>
      <c r="OKU5" s="72"/>
      <c r="OKV5" s="72"/>
      <c r="OKW5" s="72"/>
      <c r="OKX5" s="72"/>
      <c r="OKY5" s="72"/>
      <c r="OKZ5" s="72"/>
      <c r="OLA5" s="72"/>
      <c r="OLB5" s="72"/>
      <c r="OLC5" s="72"/>
      <c r="OLD5" s="72"/>
      <c r="OLE5" s="72"/>
      <c r="OLF5" s="72"/>
      <c r="OLG5" s="72"/>
      <c r="OLH5" s="72"/>
      <c r="OLI5" s="72"/>
      <c r="OLJ5" s="72"/>
      <c r="OLK5" s="72"/>
      <c r="OLL5" s="72"/>
      <c r="OLM5" s="72"/>
      <c r="OLN5" s="72"/>
      <c r="OLO5" s="72"/>
      <c r="OLP5" s="72"/>
      <c r="OLQ5" s="72"/>
      <c r="OLR5" s="72"/>
      <c r="OLS5" s="72"/>
      <c r="OLT5" s="72"/>
      <c r="OLU5" s="72"/>
      <c r="OLV5" s="72"/>
      <c r="OLW5" s="72"/>
      <c r="OLX5" s="72"/>
      <c r="OLY5" s="72"/>
      <c r="OLZ5" s="72"/>
      <c r="OMA5" s="72"/>
      <c r="OMB5" s="72"/>
      <c r="OMC5" s="72"/>
      <c r="OMD5" s="72"/>
      <c r="OME5" s="72"/>
      <c r="OMF5" s="72"/>
      <c r="OMG5" s="72"/>
      <c r="OMH5" s="72"/>
      <c r="OMI5" s="72"/>
      <c r="OMJ5" s="72"/>
      <c r="OMK5" s="72"/>
      <c r="OML5" s="72"/>
      <c r="OMM5" s="72"/>
      <c r="OMN5" s="72"/>
      <c r="OMO5" s="72"/>
      <c r="OMP5" s="72"/>
      <c r="OMQ5" s="72"/>
      <c r="OMR5" s="72"/>
      <c r="OMS5" s="72"/>
      <c r="OMT5" s="72"/>
      <c r="OMU5" s="72"/>
      <c r="OMV5" s="72"/>
      <c r="OMW5" s="72"/>
      <c r="OMX5" s="72"/>
      <c r="OMY5" s="72"/>
      <c r="OMZ5" s="72"/>
      <c r="ONA5" s="72"/>
      <c r="ONB5" s="72"/>
      <c r="ONC5" s="72"/>
      <c r="OND5" s="72"/>
      <c r="ONE5" s="72"/>
      <c r="ONF5" s="72"/>
      <c r="ONG5" s="72"/>
      <c r="ONH5" s="72"/>
      <c r="ONI5" s="72"/>
      <c r="ONJ5" s="72"/>
      <c r="ONK5" s="72"/>
      <c r="ONL5" s="72"/>
      <c r="ONM5" s="72"/>
      <c r="ONN5" s="72"/>
      <c r="ONO5" s="72"/>
      <c r="ONP5" s="72"/>
      <c r="ONQ5" s="72"/>
      <c r="ONR5" s="72"/>
      <c r="ONS5" s="72"/>
      <c r="ONT5" s="72"/>
      <c r="ONU5" s="72"/>
      <c r="ONV5" s="72"/>
      <c r="ONW5" s="72"/>
      <c r="ONX5" s="72"/>
      <c r="ONY5" s="72"/>
      <c r="ONZ5" s="72"/>
      <c r="OOA5" s="72"/>
      <c r="OOB5" s="72"/>
      <c r="OOC5" s="72"/>
      <c r="OOD5" s="72"/>
      <c r="OOE5" s="72"/>
      <c r="OOF5" s="72"/>
      <c r="OOG5" s="72"/>
      <c r="OOH5" s="72"/>
      <c r="OOI5" s="72"/>
      <c r="OOJ5" s="72"/>
      <c r="OOK5" s="72"/>
      <c r="OOL5" s="72"/>
      <c r="OOM5" s="72"/>
      <c r="OON5" s="72"/>
      <c r="OOO5" s="72"/>
      <c r="OOP5" s="72"/>
      <c r="OOQ5" s="72"/>
      <c r="OOR5" s="72"/>
      <c r="OOS5" s="72"/>
      <c r="OOT5" s="72"/>
      <c r="OOU5" s="72"/>
      <c r="OOV5" s="72"/>
      <c r="OOW5" s="72"/>
      <c r="OOX5" s="72"/>
      <c r="OOY5" s="72"/>
      <c r="OOZ5" s="72"/>
      <c r="OPA5" s="72"/>
      <c r="OPB5" s="72"/>
      <c r="OPC5" s="72"/>
      <c r="OPD5" s="72"/>
      <c r="OPE5" s="72"/>
      <c r="OPF5" s="72"/>
      <c r="OPG5" s="72"/>
      <c r="OPH5" s="72"/>
      <c r="OPI5" s="72"/>
      <c r="OPJ5" s="72"/>
      <c r="OPK5" s="72"/>
      <c r="OPL5" s="72"/>
      <c r="OPM5" s="72"/>
      <c r="OPN5" s="72"/>
      <c r="OPO5" s="72"/>
      <c r="OPP5" s="72"/>
      <c r="OPQ5" s="72"/>
      <c r="OPR5" s="72"/>
      <c r="OPS5" s="72"/>
      <c r="OPT5" s="72"/>
      <c r="OPU5" s="72"/>
      <c r="OPV5" s="72"/>
      <c r="OPW5" s="72"/>
      <c r="OPX5" s="72"/>
      <c r="OPY5" s="72"/>
      <c r="OPZ5" s="72"/>
      <c r="OQA5" s="72"/>
      <c r="OQB5" s="72"/>
      <c r="OQC5" s="72"/>
      <c r="OQD5" s="72"/>
      <c r="OQE5" s="72"/>
      <c r="OQF5" s="72"/>
      <c r="OQG5" s="72"/>
      <c r="OQH5" s="72"/>
      <c r="OQI5" s="72"/>
      <c r="OQJ5" s="72"/>
      <c r="OQK5" s="72"/>
      <c r="OQL5" s="72"/>
      <c r="OQM5" s="72"/>
      <c r="OQN5" s="72"/>
      <c r="OQO5" s="72"/>
      <c r="OQP5" s="72"/>
      <c r="OQQ5" s="72"/>
      <c r="OQR5" s="72"/>
      <c r="OQS5" s="72"/>
      <c r="OQT5" s="72"/>
      <c r="OQU5" s="72"/>
      <c r="OQV5" s="72"/>
      <c r="OQW5" s="72"/>
      <c r="OQX5" s="72"/>
      <c r="OQY5" s="72"/>
      <c r="OQZ5" s="72"/>
      <c r="ORA5" s="72"/>
      <c r="ORB5" s="72"/>
      <c r="ORC5" s="72"/>
      <c r="ORD5" s="72"/>
      <c r="ORE5" s="72"/>
      <c r="ORF5" s="72"/>
      <c r="ORG5" s="72"/>
      <c r="ORH5" s="72"/>
      <c r="ORI5" s="72"/>
      <c r="ORJ5" s="72"/>
      <c r="ORK5" s="72"/>
      <c r="ORL5" s="72"/>
      <c r="ORM5" s="72"/>
      <c r="ORN5" s="72"/>
      <c r="ORO5" s="72"/>
      <c r="ORP5" s="72"/>
      <c r="ORQ5" s="72"/>
      <c r="ORR5" s="72"/>
      <c r="ORS5" s="72"/>
      <c r="ORT5" s="72"/>
      <c r="ORU5" s="72"/>
      <c r="ORV5" s="72"/>
      <c r="ORW5" s="72"/>
      <c r="ORX5" s="72"/>
      <c r="ORY5" s="72"/>
      <c r="ORZ5" s="72"/>
      <c r="OSA5" s="72"/>
      <c r="OSB5" s="72"/>
      <c r="OSC5" s="72"/>
      <c r="OSD5" s="72"/>
      <c r="OSE5" s="72"/>
      <c r="OSF5" s="72"/>
      <c r="OSG5" s="72"/>
      <c r="OSH5" s="72"/>
      <c r="OSI5" s="72"/>
      <c r="OSJ5" s="72"/>
      <c r="OSK5" s="72"/>
      <c r="OSL5" s="72"/>
      <c r="OSM5" s="72"/>
      <c r="OSN5" s="72"/>
      <c r="OSO5" s="72"/>
      <c r="OSP5" s="72"/>
      <c r="OSQ5" s="72"/>
      <c r="OSR5" s="72"/>
      <c r="OSS5" s="72"/>
      <c r="OST5" s="72"/>
      <c r="OSU5" s="72"/>
      <c r="OSV5" s="72"/>
      <c r="OSW5" s="72"/>
      <c r="OSX5" s="72"/>
      <c r="OSY5" s="72"/>
      <c r="OSZ5" s="72"/>
      <c r="OTA5" s="72"/>
      <c r="OTB5" s="72"/>
      <c r="OTC5" s="72"/>
      <c r="OTD5" s="72"/>
      <c r="OTE5" s="72"/>
      <c r="OTF5" s="72"/>
      <c r="OTG5" s="72"/>
      <c r="OTH5" s="72"/>
      <c r="OTI5" s="72"/>
      <c r="OTJ5" s="72"/>
      <c r="OTK5" s="72"/>
      <c r="OTL5" s="72"/>
      <c r="OTM5" s="72"/>
      <c r="OTN5" s="72"/>
      <c r="OTO5" s="72"/>
      <c r="OTP5" s="72"/>
      <c r="OTQ5" s="72"/>
      <c r="OTR5" s="72"/>
      <c r="OTS5" s="72"/>
      <c r="OTT5" s="72"/>
      <c r="OTU5" s="72"/>
      <c r="OTV5" s="72"/>
      <c r="OTW5" s="72"/>
      <c r="OTX5" s="72"/>
      <c r="OTY5" s="72"/>
      <c r="OTZ5" s="72"/>
      <c r="OUA5" s="72"/>
      <c r="OUB5" s="72"/>
      <c r="OUC5" s="72"/>
      <c r="OUD5" s="72"/>
      <c r="OUE5" s="72"/>
      <c r="OUF5" s="72"/>
      <c r="OUG5" s="72"/>
      <c r="OUH5" s="72"/>
      <c r="OUI5" s="72"/>
      <c r="OUJ5" s="72"/>
      <c r="OUK5" s="72"/>
      <c r="OUL5" s="72"/>
      <c r="OUM5" s="72"/>
      <c r="OUN5" s="72"/>
      <c r="OUO5" s="72"/>
      <c r="OUP5" s="72"/>
      <c r="OUQ5" s="72"/>
      <c r="OUR5" s="72"/>
      <c r="OUS5" s="72"/>
      <c r="OUT5" s="72"/>
      <c r="OUU5" s="72"/>
      <c r="OUV5" s="72"/>
      <c r="OUW5" s="72"/>
      <c r="OUX5" s="72"/>
      <c r="OUY5" s="72"/>
      <c r="OUZ5" s="72"/>
      <c r="OVA5" s="72"/>
      <c r="OVB5" s="72"/>
      <c r="OVC5" s="72"/>
      <c r="OVD5" s="72"/>
      <c r="OVE5" s="72"/>
      <c r="OVF5" s="72"/>
      <c r="OVG5" s="72"/>
      <c r="OVH5" s="72"/>
      <c r="OVI5" s="72"/>
      <c r="OVJ5" s="72"/>
      <c r="OVK5" s="72"/>
      <c r="OVL5" s="72"/>
      <c r="OVM5" s="72"/>
      <c r="OVN5" s="72"/>
      <c r="OVO5" s="72"/>
      <c r="OVP5" s="72"/>
      <c r="OVQ5" s="72"/>
      <c r="OVR5" s="72"/>
      <c r="OVS5" s="72"/>
      <c r="OVT5" s="72"/>
      <c r="OVU5" s="72"/>
      <c r="OVV5" s="72"/>
      <c r="OVW5" s="72"/>
      <c r="OVX5" s="72"/>
      <c r="OVY5" s="72"/>
      <c r="OVZ5" s="72"/>
      <c r="OWA5" s="72"/>
      <c r="OWB5" s="72"/>
      <c r="OWC5" s="72"/>
      <c r="OWD5" s="72"/>
      <c r="OWE5" s="72"/>
      <c r="OWF5" s="72"/>
      <c r="OWG5" s="72"/>
      <c r="OWH5" s="72"/>
      <c r="OWI5" s="72"/>
      <c r="OWJ5" s="72"/>
      <c r="OWK5" s="72"/>
      <c r="OWL5" s="72"/>
      <c r="OWM5" s="72"/>
      <c r="OWN5" s="72"/>
      <c r="OWO5" s="72"/>
      <c r="OWP5" s="72"/>
      <c r="OWQ5" s="72"/>
      <c r="OWR5" s="72"/>
      <c r="OWS5" s="72"/>
      <c r="OWT5" s="72"/>
      <c r="OWU5" s="72"/>
      <c r="OWV5" s="72"/>
      <c r="OWW5" s="72"/>
      <c r="OWX5" s="72"/>
      <c r="OWY5" s="72"/>
      <c r="OWZ5" s="72"/>
      <c r="OXA5" s="72"/>
      <c r="OXB5" s="72"/>
      <c r="OXC5" s="72"/>
      <c r="OXD5" s="72"/>
      <c r="OXE5" s="72"/>
      <c r="OXF5" s="72"/>
      <c r="OXG5" s="72"/>
      <c r="OXH5" s="72"/>
      <c r="OXI5" s="72"/>
      <c r="OXJ5" s="72"/>
      <c r="OXK5" s="72"/>
      <c r="OXL5" s="72"/>
      <c r="OXM5" s="72"/>
      <c r="OXN5" s="72"/>
      <c r="OXO5" s="72"/>
      <c r="OXP5" s="72"/>
      <c r="OXQ5" s="72"/>
      <c r="OXR5" s="72"/>
      <c r="OXS5" s="72"/>
      <c r="OXT5" s="72"/>
      <c r="OXU5" s="72"/>
      <c r="OXV5" s="72"/>
      <c r="OXW5" s="72"/>
      <c r="OXX5" s="72"/>
      <c r="OXY5" s="72"/>
      <c r="OXZ5" s="72"/>
      <c r="OYA5" s="72"/>
      <c r="OYB5" s="72"/>
      <c r="OYC5" s="72"/>
      <c r="OYD5" s="72"/>
      <c r="OYE5" s="72"/>
      <c r="OYF5" s="72"/>
      <c r="OYG5" s="72"/>
      <c r="OYH5" s="72"/>
      <c r="OYI5" s="72"/>
      <c r="OYJ5" s="72"/>
      <c r="OYK5" s="72"/>
      <c r="OYL5" s="72"/>
      <c r="OYM5" s="72"/>
      <c r="OYN5" s="72"/>
      <c r="OYO5" s="72"/>
      <c r="OYP5" s="72"/>
      <c r="OYQ5" s="72"/>
      <c r="OYR5" s="72"/>
      <c r="OYS5" s="72"/>
      <c r="OYT5" s="72"/>
      <c r="OYU5" s="72"/>
      <c r="OYV5" s="72"/>
      <c r="OYW5" s="72"/>
      <c r="OYX5" s="72"/>
      <c r="OYY5" s="72"/>
      <c r="OYZ5" s="72"/>
      <c r="OZA5" s="72"/>
      <c r="OZB5" s="72"/>
      <c r="OZC5" s="72"/>
      <c r="OZD5" s="72"/>
      <c r="OZE5" s="72"/>
      <c r="OZF5" s="72"/>
      <c r="OZG5" s="72"/>
      <c r="OZH5" s="72"/>
      <c r="OZI5" s="72"/>
      <c r="OZJ5" s="72"/>
      <c r="OZK5" s="72"/>
      <c r="OZL5" s="72"/>
      <c r="OZM5" s="72"/>
      <c r="OZN5" s="72"/>
      <c r="OZO5" s="72"/>
      <c r="OZP5" s="72"/>
      <c r="OZQ5" s="72"/>
      <c r="OZR5" s="72"/>
      <c r="OZS5" s="72"/>
      <c r="OZT5" s="72"/>
      <c r="OZU5" s="72"/>
      <c r="OZV5" s="72"/>
      <c r="OZW5" s="72"/>
      <c r="OZX5" s="72"/>
      <c r="OZY5" s="72"/>
      <c r="OZZ5" s="72"/>
      <c r="PAA5" s="72"/>
      <c r="PAB5" s="72"/>
      <c r="PAC5" s="72"/>
      <c r="PAD5" s="72"/>
      <c r="PAE5" s="72"/>
      <c r="PAF5" s="72"/>
      <c r="PAG5" s="72"/>
      <c r="PAH5" s="72"/>
      <c r="PAI5" s="72"/>
      <c r="PAJ5" s="72"/>
      <c r="PAK5" s="72"/>
      <c r="PAL5" s="72"/>
      <c r="PAM5" s="72"/>
      <c r="PAN5" s="72"/>
      <c r="PAO5" s="72"/>
      <c r="PAP5" s="72"/>
      <c r="PAQ5" s="72"/>
      <c r="PAR5" s="72"/>
      <c r="PAS5" s="72"/>
      <c r="PAT5" s="72"/>
      <c r="PAU5" s="72"/>
      <c r="PAV5" s="72"/>
      <c r="PAW5" s="72"/>
      <c r="PAX5" s="72"/>
      <c r="PAY5" s="72"/>
      <c r="PAZ5" s="72"/>
      <c r="PBA5" s="72"/>
      <c r="PBB5" s="72"/>
      <c r="PBC5" s="72"/>
      <c r="PBD5" s="72"/>
      <c r="PBE5" s="72"/>
      <c r="PBF5" s="72"/>
      <c r="PBG5" s="72"/>
      <c r="PBH5" s="72"/>
      <c r="PBI5" s="72"/>
      <c r="PBJ5" s="72"/>
      <c r="PBK5" s="72"/>
      <c r="PBL5" s="72"/>
      <c r="PBM5" s="72"/>
      <c r="PBN5" s="72"/>
      <c r="PBO5" s="72"/>
      <c r="PBP5" s="72"/>
      <c r="PBQ5" s="72"/>
      <c r="PBR5" s="72"/>
      <c r="PBS5" s="72"/>
      <c r="PBT5" s="72"/>
      <c r="PBU5" s="72"/>
      <c r="PBV5" s="72"/>
      <c r="PBW5" s="72"/>
      <c r="PBX5" s="72"/>
      <c r="PBY5" s="72"/>
      <c r="PBZ5" s="72"/>
      <c r="PCA5" s="72"/>
      <c r="PCB5" s="72"/>
      <c r="PCC5" s="72"/>
      <c r="PCD5" s="72"/>
      <c r="PCE5" s="72"/>
      <c r="PCF5" s="72"/>
      <c r="PCG5" s="72"/>
      <c r="PCH5" s="72"/>
      <c r="PCI5" s="72"/>
      <c r="PCJ5" s="72"/>
      <c r="PCK5" s="72"/>
      <c r="PCL5" s="72"/>
      <c r="PCM5" s="72"/>
      <c r="PCN5" s="72"/>
      <c r="PCO5" s="72"/>
      <c r="PCP5" s="72"/>
      <c r="PCQ5" s="72"/>
      <c r="PCR5" s="72"/>
      <c r="PCS5" s="72"/>
      <c r="PCT5" s="72"/>
      <c r="PCU5" s="72"/>
      <c r="PCV5" s="72"/>
      <c r="PCW5" s="72"/>
      <c r="PCX5" s="72"/>
      <c r="PCY5" s="72"/>
      <c r="PCZ5" s="72"/>
      <c r="PDA5" s="72"/>
      <c r="PDB5" s="72"/>
      <c r="PDC5" s="72"/>
      <c r="PDD5" s="72"/>
      <c r="PDE5" s="72"/>
      <c r="PDF5" s="72"/>
      <c r="PDG5" s="72"/>
      <c r="PDH5" s="72"/>
      <c r="PDI5" s="72"/>
      <c r="PDJ5" s="72"/>
      <c r="PDK5" s="72"/>
      <c r="PDL5" s="72"/>
      <c r="PDM5" s="72"/>
      <c r="PDN5" s="72"/>
      <c r="PDO5" s="72"/>
      <c r="PDP5" s="72"/>
      <c r="PDQ5" s="72"/>
      <c r="PDR5" s="72"/>
      <c r="PDS5" s="72"/>
      <c r="PDT5" s="72"/>
      <c r="PDU5" s="72"/>
      <c r="PDV5" s="72"/>
      <c r="PDW5" s="72"/>
      <c r="PDX5" s="72"/>
      <c r="PDY5" s="72"/>
      <c r="PDZ5" s="72"/>
      <c r="PEA5" s="72"/>
      <c r="PEB5" s="72"/>
      <c r="PEC5" s="72"/>
      <c r="PED5" s="72"/>
      <c r="PEE5" s="72"/>
      <c r="PEF5" s="72"/>
      <c r="PEG5" s="72"/>
      <c r="PEH5" s="72"/>
      <c r="PEI5" s="72"/>
      <c r="PEJ5" s="72"/>
      <c r="PEK5" s="72"/>
      <c r="PEL5" s="72"/>
      <c r="PEM5" s="72"/>
      <c r="PEN5" s="72"/>
      <c r="PEO5" s="72"/>
      <c r="PEP5" s="72"/>
      <c r="PEQ5" s="72"/>
      <c r="PER5" s="72"/>
      <c r="PES5" s="72"/>
      <c r="PET5" s="72"/>
      <c r="PEU5" s="72"/>
      <c r="PEV5" s="72"/>
      <c r="PEW5" s="72"/>
      <c r="PEX5" s="72"/>
      <c r="PEY5" s="72"/>
      <c r="PEZ5" s="72"/>
      <c r="PFA5" s="72"/>
      <c r="PFB5" s="72"/>
      <c r="PFC5" s="72"/>
      <c r="PFD5" s="72"/>
      <c r="PFE5" s="72"/>
      <c r="PFF5" s="72"/>
      <c r="PFG5" s="72"/>
      <c r="PFH5" s="72"/>
      <c r="PFI5" s="72"/>
      <c r="PFJ5" s="72"/>
      <c r="PFK5" s="72"/>
      <c r="PFL5" s="72"/>
      <c r="PFM5" s="72"/>
      <c r="PFN5" s="72"/>
      <c r="PFO5" s="72"/>
      <c r="PFP5" s="72"/>
      <c r="PFQ5" s="72"/>
      <c r="PFR5" s="72"/>
      <c r="PFS5" s="72"/>
      <c r="PFT5" s="72"/>
      <c r="PFU5" s="72"/>
      <c r="PFV5" s="72"/>
      <c r="PFW5" s="72"/>
      <c r="PFX5" s="72"/>
      <c r="PFY5" s="72"/>
      <c r="PFZ5" s="72"/>
      <c r="PGA5" s="72"/>
      <c r="PGB5" s="72"/>
      <c r="PGC5" s="72"/>
      <c r="PGD5" s="72"/>
      <c r="PGE5" s="72"/>
      <c r="PGF5" s="72"/>
      <c r="PGG5" s="72"/>
      <c r="PGH5" s="72"/>
      <c r="PGI5" s="72"/>
      <c r="PGJ5" s="72"/>
      <c r="PGK5" s="72"/>
      <c r="PGL5" s="72"/>
      <c r="PGM5" s="72"/>
      <c r="PGN5" s="72"/>
      <c r="PGO5" s="72"/>
      <c r="PGP5" s="72"/>
      <c r="PGQ5" s="72"/>
      <c r="PGR5" s="72"/>
      <c r="PGS5" s="72"/>
      <c r="PGT5" s="72"/>
      <c r="PGU5" s="72"/>
      <c r="PGV5" s="72"/>
      <c r="PGW5" s="72"/>
      <c r="PGX5" s="72"/>
      <c r="PGY5" s="72"/>
      <c r="PGZ5" s="72"/>
      <c r="PHA5" s="72"/>
      <c r="PHB5" s="72"/>
      <c r="PHC5" s="72"/>
      <c r="PHD5" s="72"/>
      <c r="PHE5" s="72"/>
      <c r="PHF5" s="72"/>
      <c r="PHG5" s="72"/>
      <c r="PHH5" s="72"/>
      <c r="PHI5" s="72"/>
      <c r="PHJ5" s="72"/>
      <c r="PHK5" s="72"/>
      <c r="PHL5" s="72"/>
      <c r="PHM5" s="72"/>
      <c r="PHN5" s="72"/>
      <c r="PHO5" s="72"/>
      <c r="PHP5" s="72"/>
      <c r="PHQ5" s="72"/>
      <c r="PHR5" s="72"/>
      <c r="PHS5" s="72"/>
      <c r="PHT5" s="72"/>
      <c r="PHU5" s="72"/>
      <c r="PHV5" s="72"/>
      <c r="PHW5" s="72"/>
      <c r="PHX5" s="72"/>
      <c r="PHY5" s="72"/>
      <c r="PHZ5" s="72"/>
      <c r="PIA5" s="72"/>
      <c r="PIB5" s="72"/>
      <c r="PIC5" s="72"/>
      <c r="PID5" s="72"/>
      <c r="PIE5" s="72"/>
      <c r="PIF5" s="72"/>
      <c r="PIG5" s="72"/>
      <c r="PIH5" s="72"/>
      <c r="PII5" s="72"/>
      <c r="PIJ5" s="72"/>
      <c r="PIK5" s="72"/>
      <c r="PIL5" s="72"/>
      <c r="PIM5" s="72"/>
      <c r="PIN5" s="72"/>
      <c r="PIO5" s="72"/>
      <c r="PIP5" s="72"/>
      <c r="PIQ5" s="72"/>
      <c r="PIR5" s="72"/>
      <c r="PIS5" s="72"/>
      <c r="PIT5" s="72"/>
      <c r="PIU5" s="72"/>
      <c r="PIV5" s="72"/>
      <c r="PIW5" s="72"/>
      <c r="PIX5" s="72"/>
      <c r="PIY5" s="72"/>
      <c r="PIZ5" s="72"/>
      <c r="PJA5" s="72"/>
      <c r="PJB5" s="72"/>
      <c r="PJC5" s="72"/>
      <c r="PJD5" s="72"/>
      <c r="PJE5" s="72"/>
      <c r="PJF5" s="72"/>
      <c r="PJG5" s="72"/>
      <c r="PJH5" s="72"/>
      <c r="PJI5" s="72"/>
      <c r="PJJ5" s="72"/>
      <c r="PJK5" s="72"/>
      <c r="PJL5" s="72"/>
      <c r="PJM5" s="72"/>
      <c r="PJN5" s="72"/>
      <c r="PJO5" s="72"/>
      <c r="PJP5" s="72"/>
      <c r="PJQ5" s="72"/>
      <c r="PJR5" s="72"/>
      <c r="PJS5" s="72"/>
      <c r="PJT5" s="72"/>
      <c r="PJU5" s="72"/>
      <c r="PJV5" s="72"/>
      <c r="PJW5" s="72"/>
      <c r="PJX5" s="72"/>
      <c r="PJY5" s="72"/>
      <c r="PJZ5" s="72"/>
      <c r="PKA5" s="72"/>
      <c r="PKB5" s="72"/>
      <c r="PKC5" s="72"/>
      <c r="PKD5" s="72"/>
      <c r="PKE5" s="72"/>
      <c r="PKF5" s="72"/>
      <c r="PKG5" s="72"/>
      <c r="PKH5" s="72"/>
      <c r="PKI5" s="72"/>
      <c r="PKJ5" s="72"/>
      <c r="PKK5" s="72"/>
      <c r="PKL5" s="72"/>
      <c r="PKM5" s="72"/>
      <c r="PKN5" s="72"/>
      <c r="PKO5" s="72"/>
      <c r="PKP5" s="72"/>
      <c r="PKQ5" s="72"/>
      <c r="PKR5" s="72"/>
      <c r="PKS5" s="72"/>
      <c r="PKT5" s="72"/>
      <c r="PKU5" s="72"/>
      <c r="PKV5" s="72"/>
      <c r="PKW5" s="72"/>
      <c r="PKX5" s="72"/>
      <c r="PKY5" s="72"/>
      <c r="PKZ5" s="72"/>
      <c r="PLA5" s="72"/>
      <c r="PLB5" s="72"/>
      <c r="PLC5" s="72"/>
      <c r="PLD5" s="72"/>
      <c r="PLE5" s="72"/>
      <c r="PLF5" s="72"/>
      <c r="PLG5" s="72"/>
      <c r="PLH5" s="72"/>
      <c r="PLI5" s="72"/>
      <c r="PLJ5" s="72"/>
      <c r="PLK5" s="72"/>
      <c r="PLL5" s="72"/>
      <c r="PLM5" s="72"/>
      <c r="PLN5" s="72"/>
      <c r="PLO5" s="72"/>
      <c r="PLP5" s="72"/>
      <c r="PLQ5" s="72"/>
      <c r="PLR5" s="72"/>
      <c r="PLS5" s="72"/>
      <c r="PLT5" s="72"/>
      <c r="PLU5" s="72"/>
      <c r="PLV5" s="72"/>
      <c r="PLW5" s="72"/>
      <c r="PLX5" s="72"/>
      <c r="PLY5" s="72"/>
      <c r="PLZ5" s="72"/>
      <c r="PMA5" s="72"/>
      <c r="PMB5" s="72"/>
      <c r="PMC5" s="72"/>
      <c r="PMD5" s="72"/>
      <c r="PME5" s="72"/>
      <c r="PMF5" s="72"/>
      <c r="PMG5" s="72"/>
      <c r="PMH5" s="72"/>
      <c r="PMI5" s="72"/>
      <c r="PMJ5" s="72"/>
      <c r="PMK5" s="72"/>
      <c r="PML5" s="72"/>
      <c r="PMM5" s="72"/>
      <c r="PMN5" s="72"/>
      <c r="PMO5" s="72"/>
      <c r="PMP5" s="72"/>
      <c r="PMQ5" s="72"/>
      <c r="PMR5" s="72"/>
      <c r="PMS5" s="72"/>
      <c r="PMT5" s="72"/>
      <c r="PMU5" s="72"/>
      <c r="PMV5" s="72"/>
      <c r="PMW5" s="72"/>
      <c r="PMX5" s="72"/>
      <c r="PMY5" s="72"/>
      <c r="PMZ5" s="72"/>
      <c r="PNA5" s="72"/>
      <c r="PNB5" s="72"/>
      <c r="PNC5" s="72"/>
      <c r="PND5" s="72"/>
      <c r="PNE5" s="72"/>
      <c r="PNF5" s="72"/>
      <c r="PNG5" s="72"/>
      <c r="PNH5" s="72"/>
      <c r="PNI5" s="72"/>
      <c r="PNJ5" s="72"/>
      <c r="PNK5" s="72"/>
      <c r="PNL5" s="72"/>
      <c r="PNM5" s="72"/>
      <c r="PNN5" s="72"/>
      <c r="PNO5" s="72"/>
      <c r="PNP5" s="72"/>
      <c r="PNQ5" s="72"/>
      <c r="PNR5" s="72"/>
      <c r="PNS5" s="72"/>
      <c r="PNT5" s="72"/>
      <c r="PNU5" s="72"/>
      <c r="PNV5" s="72"/>
      <c r="PNW5" s="72"/>
      <c r="PNX5" s="72"/>
      <c r="PNY5" s="72"/>
      <c r="PNZ5" s="72"/>
      <c r="POA5" s="72"/>
      <c r="POB5" s="72"/>
      <c r="POC5" s="72"/>
      <c r="POD5" s="72"/>
      <c r="POE5" s="72"/>
      <c r="POF5" s="72"/>
      <c r="POG5" s="72"/>
      <c r="POH5" s="72"/>
      <c r="POI5" s="72"/>
      <c r="POJ5" s="72"/>
      <c r="POK5" s="72"/>
      <c r="POL5" s="72"/>
      <c r="POM5" s="72"/>
      <c r="PON5" s="72"/>
      <c r="POO5" s="72"/>
      <c r="POP5" s="72"/>
      <c r="POQ5" s="72"/>
      <c r="POR5" s="72"/>
      <c r="POS5" s="72"/>
      <c r="POT5" s="72"/>
      <c r="POU5" s="72"/>
      <c r="POV5" s="72"/>
      <c r="POW5" s="72"/>
      <c r="POX5" s="72"/>
      <c r="POY5" s="72"/>
      <c r="POZ5" s="72"/>
      <c r="PPA5" s="72"/>
      <c r="PPB5" s="72"/>
      <c r="PPC5" s="72"/>
      <c r="PPD5" s="72"/>
      <c r="PPE5" s="72"/>
      <c r="PPF5" s="72"/>
      <c r="PPG5" s="72"/>
      <c r="PPH5" s="72"/>
      <c r="PPI5" s="72"/>
      <c r="PPJ5" s="72"/>
      <c r="PPK5" s="72"/>
      <c r="PPL5" s="72"/>
      <c r="PPM5" s="72"/>
      <c r="PPN5" s="72"/>
      <c r="PPO5" s="72"/>
      <c r="PPP5" s="72"/>
      <c r="PPQ5" s="72"/>
      <c r="PPR5" s="72"/>
      <c r="PPS5" s="72"/>
      <c r="PPT5" s="72"/>
      <c r="PPU5" s="72"/>
      <c r="PPV5" s="72"/>
      <c r="PPW5" s="72"/>
      <c r="PPX5" s="72"/>
      <c r="PPY5" s="72"/>
      <c r="PPZ5" s="72"/>
      <c r="PQA5" s="72"/>
      <c r="PQB5" s="72"/>
      <c r="PQC5" s="72"/>
      <c r="PQD5" s="72"/>
      <c r="PQE5" s="72"/>
      <c r="PQF5" s="72"/>
      <c r="PQG5" s="72"/>
      <c r="PQH5" s="72"/>
      <c r="PQI5" s="72"/>
      <c r="PQJ5" s="72"/>
      <c r="PQK5" s="72"/>
      <c r="PQL5" s="72"/>
      <c r="PQM5" s="72"/>
      <c r="PQN5" s="72"/>
      <c r="PQO5" s="72"/>
      <c r="PQP5" s="72"/>
      <c r="PQQ5" s="72"/>
      <c r="PQR5" s="72"/>
      <c r="PQS5" s="72"/>
      <c r="PQT5" s="72"/>
      <c r="PQU5" s="72"/>
      <c r="PQV5" s="72"/>
      <c r="PQW5" s="72"/>
      <c r="PQX5" s="72"/>
      <c r="PQY5" s="72"/>
      <c r="PQZ5" s="72"/>
      <c r="PRA5" s="72"/>
      <c r="PRB5" s="72"/>
      <c r="PRC5" s="72"/>
      <c r="PRD5" s="72"/>
      <c r="PRE5" s="72"/>
      <c r="PRF5" s="72"/>
      <c r="PRG5" s="72"/>
      <c r="PRH5" s="72"/>
      <c r="PRI5" s="72"/>
      <c r="PRJ5" s="72"/>
      <c r="PRK5" s="72"/>
      <c r="PRL5" s="72"/>
      <c r="PRM5" s="72"/>
      <c r="PRN5" s="72"/>
      <c r="PRO5" s="72"/>
      <c r="PRP5" s="72"/>
      <c r="PRQ5" s="72"/>
      <c r="PRR5" s="72"/>
      <c r="PRS5" s="72"/>
      <c r="PRT5" s="72"/>
      <c r="PRU5" s="72"/>
      <c r="PRV5" s="72"/>
      <c r="PRW5" s="72"/>
      <c r="PRX5" s="72"/>
      <c r="PRY5" s="72"/>
      <c r="PRZ5" s="72"/>
      <c r="PSA5" s="72"/>
      <c r="PSB5" s="72"/>
      <c r="PSC5" s="72"/>
      <c r="PSD5" s="72"/>
      <c r="PSE5" s="72"/>
      <c r="PSF5" s="72"/>
      <c r="PSG5" s="72"/>
      <c r="PSH5" s="72"/>
      <c r="PSI5" s="72"/>
      <c r="PSJ5" s="72"/>
      <c r="PSK5" s="72"/>
      <c r="PSL5" s="72"/>
      <c r="PSM5" s="72"/>
      <c r="PSN5" s="72"/>
      <c r="PSO5" s="72"/>
      <c r="PSP5" s="72"/>
      <c r="PSQ5" s="72"/>
      <c r="PSR5" s="72"/>
      <c r="PSS5" s="72"/>
      <c r="PST5" s="72"/>
      <c r="PSU5" s="72"/>
      <c r="PSV5" s="72"/>
      <c r="PSW5" s="72"/>
      <c r="PSX5" s="72"/>
      <c r="PSY5" s="72"/>
      <c r="PSZ5" s="72"/>
      <c r="PTA5" s="72"/>
      <c r="PTB5" s="72"/>
      <c r="PTC5" s="72"/>
      <c r="PTD5" s="72"/>
      <c r="PTE5" s="72"/>
      <c r="PTF5" s="72"/>
      <c r="PTG5" s="72"/>
      <c r="PTH5" s="72"/>
      <c r="PTI5" s="72"/>
      <c r="PTJ5" s="72"/>
      <c r="PTK5" s="72"/>
      <c r="PTL5" s="72"/>
      <c r="PTM5" s="72"/>
      <c r="PTN5" s="72"/>
      <c r="PTO5" s="72"/>
      <c r="PTP5" s="72"/>
      <c r="PTQ5" s="72"/>
      <c r="PTR5" s="72"/>
      <c r="PTS5" s="72"/>
      <c r="PTT5" s="72"/>
      <c r="PTU5" s="72"/>
      <c r="PTV5" s="72"/>
      <c r="PTW5" s="72"/>
      <c r="PTX5" s="72"/>
      <c r="PTY5" s="72"/>
      <c r="PTZ5" s="72"/>
      <c r="PUA5" s="72"/>
      <c r="PUB5" s="72"/>
      <c r="PUC5" s="72"/>
      <c r="PUD5" s="72"/>
      <c r="PUE5" s="72"/>
      <c r="PUF5" s="72"/>
      <c r="PUG5" s="72"/>
      <c r="PUH5" s="72"/>
      <c r="PUI5" s="72"/>
      <c r="PUJ5" s="72"/>
      <c r="PUK5" s="72"/>
      <c r="PUL5" s="72"/>
      <c r="PUM5" s="72"/>
      <c r="PUN5" s="72"/>
      <c r="PUO5" s="72"/>
      <c r="PUP5" s="72"/>
      <c r="PUQ5" s="72"/>
      <c r="PUR5" s="72"/>
      <c r="PUS5" s="72"/>
      <c r="PUT5" s="72"/>
      <c r="PUU5" s="72"/>
      <c r="PUV5" s="72"/>
      <c r="PUW5" s="72"/>
      <c r="PUX5" s="72"/>
      <c r="PUY5" s="72"/>
      <c r="PUZ5" s="72"/>
      <c r="PVA5" s="72"/>
      <c r="PVB5" s="72"/>
      <c r="PVC5" s="72"/>
      <c r="PVD5" s="72"/>
      <c r="PVE5" s="72"/>
      <c r="PVF5" s="72"/>
      <c r="PVG5" s="72"/>
      <c r="PVH5" s="72"/>
      <c r="PVI5" s="72"/>
      <c r="PVJ5" s="72"/>
      <c r="PVK5" s="72"/>
      <c r="PVL5" s="72"/>
      <c r="PVM5" s="72"/>
      <c r="PVN5" s="72"/>
      <c r="PVO5" s="72"/>
      <c r="PVP5" s="72"/>
      <c r="PVQ5" s="72"/>
      <c r="PVR5" s="72"/>
      <c r="PVS5" s="72"/>
      <c r="PVT5" s="72"/>
      <c r="PVU5" s="72"/>
      <c r="PVV5" s="72"/>
      <c r="PVW5" s="72"/>
      <c r="PVX5" s="72"/>
      <c r="PVY5" s="72"/>
      <c r="PVZ5" s="72"/>
      <c r="PWA5" s="72"/>
      <c r="PWB5" s="72"/>
      <c r="PWC5" s="72"/>
      <c r="PWD5" s="72"/>
      <c r="PWE5" s="72"/>
      <c r="PWF5" s="72"/>
      <c r="PWG5" s="72"/>
      <c r="PWH5" s="72"/>
      <c r="PWI5" s="72"/>
      <c r="PWJ5" s="72"/>
      <c r="PWK5" s="72"/>
      <c r="PWL5" s="72"/>
      <c r="PWM5" s="72"/>
      <c r="PWN5" s="72"/>
      <c r="PWO5" s="72"/>
      <c r="PWP5" s="72"/>
      <c r="PWQ5" s="72"/>
      <c r="PWR5" s="72"/>
      <c r="PWS5" s="72"/>
      <c r="PWT5" s="72"/>
      <c r="PWU5" s="72"/>
      <c r="PWV5" s="72"/>
      <c r="PWW5" s="72"/>
      <c r="PWX5" s="72"/>
      <c r="PWY5" s="72"/>
      <c r="PWZ5" s="72"/>
      <c r="PXA5" s="72"/>
      <c r="PXB5" s="72"/>
      <c r="PXC5" s="72"/>
      <c r="PXD5" s="72"/>
      <c r="PXE5" s="72"/>
      <c r="PXF5" s="72"/>
      <c r="PXG5" s="72"/>
      <c r="PXH5" s="72"/>
      <c r="PXI5" s="72"/>
      <c r="PXJ5" s="72"/>
      <c r="PXK5" s="72"/>
      <c r="PXL5" s="72"/>
      <c r="PXM5" s="72"/>
      <c r="PXN5" s="72"/>
      <c r="PXO5" s="72"/>
      <c r="PXP5" s="72"/>
      <c r="PXQ5" s="72"/>
      <c r="PXR5" s="72"/>
      <c r="PXS5" s="72"/>
      <c r="PXT5" s="72"/>
      <c r="PXU5" s="72"/>
      <c r="PXV5" s="72"/>
      <c r="PXW5" s="72"/>
      <c r="PXX5" s="72"/>
      <c r="PXY5" s="72"/>
      <c r="PXZ5" s="72"/>
      <c r="PYA5" s="72"/>
      <c r="PYB5" s="72"/>
      <c r="PYC5" s="72"/>
      <c r="PYD5" s="72"/>
      <c r="PYE5" s="72"/>
      <c r="PYF5" s="72"/>
      <c r="PYG5" s="72"/>
      <c r="PYH5" s="72"/>
      <c r="PYI5" s="72"/>
      <c r="PYJ5" s="72"/>
      <c r="PYK5" s="72"/>
      <c r="PYL5" s="72"/>
      <c r="PYM5" s="72"/>
      <c r="PYN5" s="72"/>
      <c r="PYO5" s="72"/>
      <c r="PYP5" s="72"/>
      <c r="PYQ5" s="72"/>
      <c r="PYR5" s="72"/>
      <c r="PYS5" s="72"/>
      <c r="PYT5" s="72"/>
      <c r="PYU5" s="72"/>
      <c r="PYV5" s="72"/>
      <c r="PYW5" s="72"/>
      <c r="PYX5" s="72"/>
      <c r="PYY5" s="72"/>
      <c r="PYZ5" s="72"/>
      <c r="PZA5" s="72"/>
      <c r="PZB5" s="72"/>
      <c r="PZC5" s="72"/>
      <c r="PZD5" s="72"/>
      <c r="PZE5" s="72"/>
      <c r="PZF5" s="72"/>
      <c r="PZG5" s="72"/>
      <c r="PZH5" s="72"/>
      <c r="PZI5" s="72"/>
      <c r="PZJ5" s="72"/>
      <c r="PZK5" s="72"/>
      <c r="PZL5" s="72"/>
      <c r="PZM5" s="72"/>
      <c r="PZN5" s="72"/>
      <c r="PZO5" s="72"/>
      <c r="PZP5" s="72"/>
      <c r="PZQ5" s="72"/>
      <c r="PZR5" s="72"/>
      <c r="PZS5" s="72"/>
      <c r="PZT5" s="72"/>
      <c r="PZU5" s="72"/>
      <c r="PZV5" s="72"/>
      <c r="PZW5" s="72"/>
      <c r="PZX5" s="72"/>
      <c r="PZY5" s="72"/>
      <c r="PZZ5" s="72"/>
      <c r="QAA5" s="72"/>
      <c r="QAB5" s="72"/>
      <c r="QAC5" s="72"/>
      <c r="QAD5" s="72"/>
      <c r="QAE5" s="72"/>
      <c r="QAF5" s="72"/>
      <c r="QAG5" s="72"/>
      <c r="QAH5" s="72"/>
      <c r="QAI5" s="72"/>
      <c r="QAJ5" s="72"/>
      <c r="QAK5" s="72"/>
      <c r="QAL5" s="72"/>
      <c r="QAM5" s="72"/>
      <c r="QAN5" s="72"/>
      <c r="QAO5" s="72"/>
      <c r="QAP5" s="72"/>
      <c r="QAQ5" s="72"/>
      <c r="QAR5" s="72"/>
      <c r="QAS5" s="72"/>
      <c r="QAT5" s="72"/>
      <c r="QAU5" s="72"/>
      <c r="QAV5" s="72"/>
      <c r="QAW5" s="72"/>
      <c r="QAX5" s="72"/>
      <c r="QAY5" s="72"/>
      <c r="QAZ5" s="72"/>
      <c r="QBA5" s="72"/>
      <c r="QBB5" s="72"/>
      <c r="QBC5" s="72"/>
      <c r="QBD5" s="72"/>
      <c r="QBE5" s="72"/>
      <c r="QBF5" s="72"/>
      <c r="QBG5" s="72"/>
      <c r="QBH5" s="72"/>
      <c r="QBI5" s="72"/>
      <c r="QBJ5" s="72"/>
      <c r="QBK5" s="72"/>
      <c r="QBL5" s="72"/>
      <c r="QBM5" s="72"/>
      <c r="QBN5" s="72"/>
      <c r="QBO5" s="72"/>
      <c r="QBP5" s="72"/>
      <c r="QBQ5" s="72"/>
      <c r="QBR5" s="72"/>
      <c r="QBS5" s="72"/>
      <c r="QBT5" s="72"/>
      <c r="QBU5" s="72"/>
      <c r="QBV5" s="72"/>
      <c r="QBW5" s="72"/>
      <c r="QBX5" s="72"/>
      <c r="QBY5" s="72"/>
      <c r="QBZ5" s="72"/>
      <c r="QCA5" s="72"/>
      <c r="QCB5" s="72"/>
      <c r="QCC5" s="72"/>
      <c r="QCD5" s="72"/>
      <c r="QCE5" s="72"/>
      <c r="QCF5" s="72"/>
      <c r="QCG5" s="72"/>
      <c r="QCH5" s="72"/>
      <c r="QCI5" s="72"/>
      <c r="QCJ5" s="72"/>
      <c r="QCK5" s="72"/>
      <c r="QCL5" s="72"/>
      <c r="QCM5" s="72"/>
      <c r="QCN5" s="72"/>
      <c r="QCO5" s="72"/>
      <c r="QCP5" s="72"/>
      <c r="QCQ5" s="72"/>
      <c r="QCR5" s="72"/>
      <c r="QCS5" s="72"/>
      <c r="QCT5" s="72"/>
      <c r="QCU5" s="72"/>
      <c r="QCV5" s="72"/>
      <c r="QCW5" s="72"/>
      <c r="QCX5" s="72"/>
      <c r="QCY5" s="72"/>
      <c r="QCZ5" s="72"/>
      <c r="QDA5" s="72"/>
      <c r="QDB5" s="72"/>
      <c r="QDC5" s="72"/>
      <c r="QDD5" s="72"/>
      <c r="QDE5" s="72"/>
      <c r="QDF5" s="72"/>
      <c r="QDG5" s="72"/>
      <c r="QDH5" s="72"/>
      <c r="QDI5" s="72"/>
      <c r="QDJ5" s="72"/>
      <c r="QDK5" s="72"/>
      <c r="QDL5" s="72"/>
      <c r="QDM5" s="72"/>
      <c r="QDN5" s="72"/>
      <c r="QDO5" s="72"/>
      <c r="QDP5" s="72"/>
      <c r="QDQ5" s="72"/>
      <c r="QDR5" s="72"/>
      <c r="QDS5" s="72"/>
      <c r="QDT5" s="72"/>
      <c r="QDU5" s="72"/>
      <c r="QDV5" s="72"/>
      <c r="QDW5" s="72"/>
      <c r="QDX5" s="72"/>
      <c r="QDY5" s="72"/>
      <c r="QDZ5" s="72"/>
      <c r="QEA5" s="72"/>
      <c r="QEB5" s="72"/>
      <c r="QEC5" s="72"/>
      <c r="QED5" s="72"/>
      <c r="QEE5" s="72"/>
      <c r="QEF5" s="72"/>
      <c r="QEG5" s="72"/>
      <c r="QEH5" s="72"/>
      <c r="QEI5" s="72"/>
      <c r="QEJ5" s="72"/>
      <c r="QEK5" s="72"/>
      <c r="QEL5" s="72"/>
      <c r="QEM5" s="72"/>
      <c r="QEN5" s="72"/>
      <c r="QEO5" s="72"/>
      <c r="QEP5" s="72"/>
      <c r="QEQ5" s="72"/>
      <c r="QER5" s="72"/>
      <c r="QES5" s="72"/>
      <c r="QET5" s="72"/>
      <c r="QEU5" s="72"/>
      <c r="QEV5" s="72"/>
      <c r="QEW5" s="72"/>
      <c r="QEX5" s="72"/>
      <c r="QEY5" s="72"/>
      <c r="QEZ5" s="72"/>
      <c r="QFA5" s="72"/>
      <c r="QFB5" s="72"/>
      <c r="QFC5" s="72"/>
      <c r="QFD5" s="72"/>
      <c r="QFE5" s="72"/>
      <c r="QFF5" s="72"/>
      <c r="QFG5" s="72"/>
      <c r="QFH5" s="72"/>
      <c r="QFI5" s="72"/>
      <c r="QFJ5" s="72"/>
      <c r="QFK5" s="72"/>
      <c r="QFL5" s="72"/>
      <c r="QFM5" s="72"/>
      <c r="QFN5" s="72"/>
      <c r="QFO5" s="72"/>
      <c r="QFP5" s="72"/>
      <c r="QFQ5" s="72"/>
      <c r="QFR5" s="72"/>
      <c r="QFS5" s="72"/>
      <c r="QFT5" s="72"/>
      <c r="QFU5" s="72"/>
      <c r="QFV5" s="72"/>
      <c r="QFW5" s="72"/>
      <c r="QFX5" s="72"/>
      <c r="QFY5" s="72"/>
      <c r="QFZ5" s="72"/>
      <c r="QGA5" s="72"/>
      <c r="QGB5" s="72"/>
      <c r="QGC5" s="72"/>
      <c r="QGD5" s="72"/>
      <c r="QGE5" s="72"/>
      <c r="QGF5" s="72"/>
      <c r="QGG5" s="72"/>
      <c r="QGH5" s="72"/>
      <c r="QGI5" s="72"/>
      <c r="QGJ5" s="72"/>
      <c r="QGK5" s="72"/>
      <c r="QGL5" s="72"/>
      <c r="QGM5" s="72"/>
      <c r="QGN5" s="72"/>
      <c r="QGO5" s="72"/>
      <c r="QGP5" s="72"/>
      <c r="QGQ5" s="72"/>
      <c r="QGR5" s="72"/>
      <c r="QGS5" s="72"/>
      <c r="QGT5" s="72"/>
      <c r="QGU5" s="72"/>
      <c r="QGV5" s="72"/>
      <c r="QGW5" s="72"/>
      <c r="QGX5" s="72"/>
      <c r="QGY5" s="72"/>
      <c r="QGZ5" s="72"/>
      <c r="QHA5" s="72"/>
      <c r="QHB5" s="72"/>
      <c r="QHC5" s="72"/>
      <c r="QHD5" s="72"/>
      <c r="QHE5" s="72"/>
      <c r="QHF5" s="72"/>
      <c r="QHG5" s="72"/>
      <c r="QHH5" s="72"/>
      <c r="QHI5" s="72"/>
      <c r="QHJ5" s="72"/>
      <c r="QHK5" s="72"/>
      <c r="QHL5" s="72"/>
      <c r="QHM5" s="72"/>
      <c r="QHN5" s="72"/>
      <c r="QHO5" s="72"/>
      <c r="QHP5" s="72"/>
      <c r="QHQ5" s="72"/>
      <c r="QHR5" s="72"/>
      <c r="QHS5" s="72"/>
      <c r="QHT5" s="72"/>
      <c r="QHU5" s="72"/>
      <c r="QHV5" s="72"/>
      <c r="QHW5" s="72"/>
      <c r="QHX5" s="72"/>
      <c r="QHY5" s="72"/>
      <c r="QHZ5" s="72"/>
      <c r="QIA5" s="72"/>
      <c r="QIB5" s="72"/>
      <c r="QIC5" s="72"/>
      <c r="QID5" s="72"/>
      <c r="QIE5" s="72"/>
      <c r="QIF5" s="72"/>
      <c r="QIG5" s="72"/>
      <c r="QIH5" s="72"/>
      <c r="QII5" s="72"/>
      <c r="QIJ5" s="72"/>
      <c r="QIK5" s="72"/>
      <c r="QIL5" s="72"/>
      <c r="QIM5" s="72"/>
      <c r="QIN5" s="72"/>
      <c r="QIO5" s="72"/>
      <c r="QIP5" s="72"/>
      <c r="QIQ5" s="72"/>
      <c r="QIR5" s="72"/>
      <c r="QIS5" s="72"/>
      <c r="QIT5" s="72"/>
      <c r="QIU5" s="72"/>
      <c r="QIV5" s="72"/>
      <c r="QIW5" s="72"/>
      <c r="QIX5" s="72"/>
      <c r="QIY5" s="72"/>
      <c r="QIZ5" s="72"/>
      <c r="QJA5" s="72"/>
      <c r="QJB5" s="72"/>
      <c r="QJC5" s="72"/>
      <c r="QJD5" s="72"/>
      <c r="QJE5" s="72"/>
      <c r="QJF5" s="72"/>
      <c r="QJG5" s="72"/>
      <c r="QJH5" s="72"/>
      <c r="QJI5" s="72"/>
      <c r="QJJ5" s="72"/>
      <c r="QJK5" s="72"/>
      <c r="QJL5" s="72"/>
      <c r="QJM5" s="72"/>
      <c r="QJN5" s="72"/>
      <c r="QJO5" s="72"/>
      <c r="QJP5" s="72"/>
      <c r="QJQ5" s="72"/>
      <c r="QJR5" s="72"/>
      <c r="QJS5" s="72"/>
      <c r="QJT5" s="72"/>
      <c r="QJU5" s="72"/>
      <c r="QJV5" s="72"/>
      <c r="QJW5" s="72"/>
      <c r="QJX5" s="72"/>
      <c r="QJY5" s="72"/>
      <c r="QJZ5" s="72"/>
      <c r="QKA5" s="72"/>
      <c r="QKB5" s="72"/>
      <c r="QKC5" s="72"/>
      <c r="QKD5" s="72"/>
      <c r="QKE5" s="72"/>
      <c r="QKF5" s="72"/>
      <c r="QKG5" s="72"/>
      <c r="QKH5" s="72"/>
      <c r="QKI5" s="72"/>
      <c r="QKJ5" s="72"/>
      <c r="QKK5" s="72"/>
      <c r="QKL5" s="72"/>
      <c r="QKM5" s="72"/>
      <c r="QKN5" s="72"/>
      <c r="QKO5" s="72"/>
      <c r="QKP5" s="72"/>
      <c r="QKQ5" s="72"/>
      <c r="QKR5" s="72"/>
      <c r="QKS5" s="72"/>
      <c r="QKT5" s="72"/>
      <c r="QKU5" s="72"/>
      <c r="QKV5" s="72"/>
      <c r="QKW5" s="72"/>
      <c r="QKX5" s="72"/>
      <c r="QKY5" s="72"/>
      <c r="QKZ5" s="72"/>
      <c r="QLA5" s="72"/>
      <c r="QLB5" s="72"/>
      <c r="QLC5" s="72"/>
      <c r="QLD5" s="72"/>
      <c r="QLE5" s="72"/>
      <c r="QLF5" s="72"/>
      <c r="QLG5" s="72"/>
      <c r="QLH5" s="72"/>
      <c r="QLI5" s="72"/>
      <c r="QLJ5" s="72"/>
      <c r="QLK5" s="72"/>
      <c r="QLL5" s="72"/>
      <c r="QLM5" s="72"/>
      <c r="QLN5" s="72"/>
      <c r="QLO5" s="72"/>
      <c r="QLP5" s="72"/>
      <c r="QLQ5" s="72"/>
      <c r="QLR5" s="72"/>
      <c r="QLS5" s="72"/>
      <c r="QLT5" s="72"/>
      <c r="QLU5" s="72"/>
      <c r="QLV5" s="72"/>
      <c r="QLW5" s="72"/>
      <c r="QLX5" s="72"/>
      <c r="QLY5" s="72"/>
      <c r="QLZ5" s="72"/>
      <c r="QMA5" s="72"/>
      <c r="QMB5" s="72"/>
      <c r="QMC5" s="72"/>
      <c r="QMD5" s="72"/>
      <c r="QME5" s="72"/>
      <c r="QMF5" s="72"/>
      <c r="QMG5" s="72"/>
      <c r="QMH5" s="72"/>
      <c r="QMI5" s="72"/>
      <c r="QMJ5" s="72"/>
      <c r="QMK5" s="72"/>
      <c r="QML5" s="72"/>
      <c r="QMM5" s="72"/>
      <c r="QMN5" s="72"/>
      <c r="QMO5" s="72"/>
      <c r="QMP5" s="72"/>
      <c r="QMQ5" s="72"/>
      <c r="QMR5" s="72"/>
      <c r="QMS5" s="72"/>
      <c r="QMT5" s="72"/>
      <c r="QMU5" s="72"/>
      <c r="QMV5" s="72"/>
      <c r="QMW5" s="72"/>
      <c r="QMX5" s="72"/>
      <c r="QMY5" s="72"/>
      <c r="QMZ5" s="72"/>
      <c r="QNA5" s="72"/>
      <c r="QNB5" s="72"/>
      <c r="QNC5" s="72"/>
      <c r="QND5" s="72"/>
      <c r="QNE5" s="72"/>
      <c r="QNF5" s="72"/>
      <c r="QNG5" s="72"/>
      <c r="QNH5" s="72"/>
      <c r="QNI5" s="72"/>
      <c r="QNJ5" s="72"/>
      <c r="QNK5" s="72"/>
      <c r="QNL5" s="72"/>
      <c r="QNM5" s="72"/>
      <c r="QNN5" s="72"/>
      <c r="QNO5" s="72"/>
      <c r="QNP5" s="72"/>
      <c r="QNQ5" s="72"/>
      <c r="QNR5" s="72"/>
      <c r="QNS5" s="72"/>
      <c r="QNT5" s="72"/>
      <c r="QNU5" s="72"/>
      <c r="QNV5" s="72"/>
      <c r="QNW5" s="72"/>
      <c r="QNX5" s="72"/>
      <c r="QNY5" s="72"/>
      <c r="QNZ5" s="72"/>
      <c r="QOA5" s="72"/>
      <c r="QOB5" s="72"/>
      <c r="QOC5" s="72"/>
      <c r="QOD5" s="72"/>
      <c r="QOE5" s="72"/>
      <c r="QOF5" s="72"/>
      <c r="QOG5" s="72"/>
      <c r="QOH5" s="72"/>
      <c r="QOI5" s="72"/>
      <c r="QOJ5" s="72"/>
      <c r="QOK5" s="72"/>
      <c r="QOL5" s="72"/>
      <c r="QOM5" s="72"/>
      <c r="QON5" s="72"/>
      <c r="QOO5" s="72"/>
      <c r="QOP5" s="72"/>
      <c r="QOQ5" s="72"/>
      <c r="QOR5" s="72"/>
      <c r="QOS5" s="72"/>
      <c r="QOT5" s="72"/>
      <c r="QOU5" s="72"/>
      <c r="QOV5" s="72"/>
      <c r="QOW5" s="72"/>
      <c r="QOX5" s="72"/>
      <c r="QOY5" s="72"/>
      <c r="QOZ5" s="72"/>
      <c r="QPA5" s="72"/>
      <c r="QPB5" s="72"/>
      <c r="QPC5" s="72"/>
      <c r="QPD5" s="72"/>
      <c r="QPE5" s="72"/>
      <c r="QPF5" s="72"/>
      <c r="QPG5" s="72"/>
      <c r="QPH5" s="72"/>
      <c r="QPI5" s="72"/>
      <c r="QPJ5" s="72"/>
      <c r="QPK5" s="72"/>
      <c r="QPL5" s="72"/>
      <c r="QPM5" s="72"/>
      <c r="QPN5" s="72"/>
      <c r="QPO5" s="72"/>
      <c r="QPP5" s="72"/>
      <c r="QPQ5" s="72"/>
      <c r="QPR5" s="72"/>
      <c r="QPS5" s="72"/>
      <c r="QPT5" s="72"/>
      <c r="QPU5" s="72"/>
      <c r="QPV5" s="72"/>
      <c r="QPW5" s="72"/>
      <c r="QPX5" s="72"/>
      <c r="QPY5" s="72"/>
      <c r="QPZ5" s="72"/>
      <c r="QQA5" s="72"/>
      <c r="QQB5" s="72"/>
      <c r="QQC5" s="72"/>
      <c r="QQD5" s="72"/>
      <c r="QQE5" s="72"/>
      <c r="QQF5" s="72"/>
      <c r="QQG5" s="72"/>
      <c r="QQH5" s="72"/>
      <c r="QQI5" s="72"/>
      <c r="QQJ5" s="72"/>
      <c r="QQK5" s="72"/>
      <c r="QQL5" s="72"/>
      <c r="QQM5" s="72"/>
      <c r="QQN5" s="72"/>
      <c r="QQO5" s="72"/>
      <c r="QQP5" s="72"/>
      <c r="QQQ5" s="72"/>
      <c r="QQR5" s="72"/>
      <c r="QQS5" s="72"/>
      <c r="QQT5" s="72"/>
      <c r="QQU5" s="72"/>
      <c r="QQV5" s="72"/>
      <c r="QQW5" s="72"/>
      <c r="QQX5" s="72"/>
      <c r="QQY5" s="72"/>
      <c r="QQZ5" s="72"/>
      <c r="QRA5" s="72"/>
      <c r="QRB5" s="72"/>
      <c r="QRC5" s="72"/>
      <c r="QRD5" s="72"/>
      <c r="QRE5" s="72"/>
      <c r="QRF5" s="72"/>
      <c r="QRG5" s="72"/>
      <c r="QRH5" s="72"/>
      <c r="QRI5" s="72"/>
      <c r="QRJ5" s="72"/>
      <c r="QRK5" s="72"/>
      <c r="QRL5" s="72"/>
      <c r="QRM5" s="72"/>
      <c r="QRN5" s="72"/>
      <c r="QRO5" s="72"/>
      <c r="QRP5" s="72"/>
      <c r="QRQ5" s="72"/>
      <c r="QRR5" s="72"/>
      <c r="QRS5" s="72"/>
      <c r="QRT5" s="72"/>
      <c r="QRU5" s="72"/>
      <c r="QRV5" s="72"/>
      <c r="QRW5" s="72"/>
      <c r="QRX5" s="72"/>
      <c r="QRY5" s="72"/>
      <c r="QRZ5" s="72"/>
      <c r="QSA5" s="72"/>
      <c r="QSB5" s="72"/>
      <c r="QSC5" s="72"/>
      <c r="QSD5" s="72"/>
      <c r="QSE5" s="72"/>
      <c r="QSF5" s="72"/>
      <c r="QSG5" s="72"/>
      <c r="QSH5" s="72"/>
      <c r="QSI5" s="72"/>
      <c r="QSJ5" s="72"/>
      <c r="QSK5" s="72"/>
      <c r="QSL5" s="72"/>
      <c r="QSM5" s="72"/>
      <c r="QSN5" s="72"/>
      <c r="QSO5" s="72"/>
      <c r="QSP5" s="72"/>
      <c r="QSQ5" s="72"/>
      <c r="QSR5" s="72"/>
      <c r="QSS5" s="72"/>
      <c r="QST5" s="72"/>
      <c r="QSU5" s="72"/>
      <c r="QSV5" s="72"/>
      <c r="QSW5" s="72"/>
      <c r="QSX5" s="72"/>
      <c r="QSY5" s="72"/>
      <c r="QSZ5" s="72"/>
      <c r="QTA5" s="72"/>
      <c r="QTB5" s="72"/>
      <c r="QTC5" s="72"/>
      <c r="QTD5" s="72"/>
      <c r="QTE5" s="72"/>
      <c r="QTF5" s="72"/>
      <c r="QTG5" s="72"/>
      <c r="QTH5" s="72"/>
      <c r="QTI5" s="72"/>
      <c r="QTJ5" s="72"/>
      <c r="QTK5" s="72"/>
      <c r="QTL5" s="72"/>
      <c r="QTM5" s="72"/>
      <c r="QTN5" s="72"/>
      <c r="QTO5" s="72"/>
      <c r="QTP5" s="72"/>
      <c r="QTQ5" s="72"/>
      <c r="QTR5" s="72"/>
      <c r="QTS5" s="72"/>
      <c r="QTT5" s="72"/>
      <c r="QTU5" s="72"/>
      <c r="QTV5" s="72"/>
      <c r="QTW5" s="72"/>
      <c r="QTX5" s="72"/>
      <c r="QTY5" s="72"/>
      <c r="QTZ5" s="72"/>
      <c r="QUA5" s="72"/>
      <c r="QUB5" s="72"/>
      <c r="QUC5" s="72"/>
      <c r="QUD5" s="72"/>
      <c r="QUE5" s="72"/>
      <c r="QUF5" s="72"/>
      <c r="QUG5" s="72"/>
      <c r="QUH5" s="72"/>
      <c r="QUI5" s="72"/>
      <c r="QUJ5" s="72"/>
      <c r="QUK5" s="72"/>
      <c r="QUL5" s="72"/>
      <c r="QUM5" s="72"/>
      <c r="QUN5" s="72"/>
      <c r="QUO5" s="72"/>
      <c r="QUP5" s="72"/>
      <c r="QUQ5" s="72"/>
      <c r="QUR5" s="72"/>
      <c r="QUS5" s="72"/>
      <c r="QUT5" s="72"/>
      <c r="QUU5" s="72"/>
      <c r="QUV5" s="72"/>
      <c r="QUW5" s="72"/>
      <c r="QUX5" s="72"/>
      <c r="QUY5" s="72"/>
      <c r="QUZ5" s="72"/>
      <c r="QVA5" s="72"/>
      <c r="QVB5" s="72"/>
      <c r="QVC5" s="72"/>
      <c r="QVD5" s="72"/>
      <c r="QVE5" s="72"/>
      <c r="QVF5" s="72"/>
      <c r="QVG5" s="72"/>
      <c r="QVH5" s="72"/>
      <c r="QVI5" s="72"/>
      <c r="QVJ5" s="72"/>
      <c r="QVK5" s="72"/>
      <c r="QVL5" s="72"/>
      <c r="QVM5" s="72"/>
      <c r="QVN5" s="72"/>
      <c r="QVO5" s="72"/>
      <c r="QVP5" s="72"/>
      <c r="QVQ5" s="72"/>
      <c r="QVR5" s="72"/>
      <c r="QVS5" s="72"/>
      <c r="QVT5" s="72"/>
      <c r="QVU5" s="72"/>
      <c r="QVV5" s="72"/>
      <c r="QVW5" s="72"/>
      <c r="QVX5" s="72"/>
      <c r="QVY5" s="72"/>
      <c r="QVZ5" s="72"/>
      <c r="QWA5" s="72"/>
      <c r="QWB5" s="72"/>
      <c r="QWC5" s="72"/>
      <c r="QWD5" s="72"/>
      <c r="QWE5" s="72"/>
      <c r="QWF5" s="72"/>
      <c r="QWG5" s="72"/>
      <c r="QWH5" s="72"/>
      <c r="QWI5" s="72"/>
      <c r="QWJ5" s="72"/>
      <c r="QWK5" s="72"/>
      <c r="QWL5" s="72"/>
      <c r="QWM5" s="72"/>
      <c r="QWN5" s="72"/>
      <c r="QWO5" s="72"/>
      <c r="QWP5" s="72"/>
      <c r="QWQ5" s="72"/>
      <c r="QWR5" s="72"/>
      <c r="QWS5" s="72"/>
      <c r="QWT5" s="72"/>
      <c r="QWU5" s="72"/>
      <c r="QWV5" s="72"/>
      <c r="QWW5" s="72"/>
      <c r="QWX5" s="72"/>
      <c r="QWY5" s="72"/>
      <c r="QWZ5" s="72"/>
      <c r="QXA5" s="72"/>
      <c r="QXB5" s="72"/>
      <c r="QXC5" s="72"/>
      <c r="QXD5" s="72"/>
      <c r="QXE5" s="72"/>
      <c r="QXF5" s="72"/>
      <c r="QXG5" s="72"/>
      <c r="QXH5" s="72"/>
      <c r="QXI5" s="72"/>
      <c r="QXJ5" s="72"/>
      <c r="QXK5" s="72"/>
      <c r="QXL5" s="72"/>
      <c r="QXM5" s="72"/>
      <c r="QXN5" s="72"/>
      <c r="QXO5" s="72"/>
      <c r="QXP5" s="72"/>
      <c r="QXQ5" s="72"/>
      <c r="QXR5" s="72"/>
      <c r="QXS5" s="72"/>
      <c r="QXT5" s="72"/>
      <c r="QXU5" s="72"/>
      <c r="QXV5" s="72"/>
      <c r="QXW5" s="72"/>
      <c r="QXX5" s="72"/>
      <c r="QXY5" s="72"/>
      <c r="QXZ5" s="72"/>
      <c r="QYA5" s="72"/>
      <c r="QYB5" s="72"/>
      <c r="QYC5" s="72"/>
      <c r="QYD5" s="72"/>
      <c r="QYE5" s="72"/>
      <c r="QYF5" s="72"/>
      <c r="QYG5" s="72"/>
      <c r="QYH5" s="72"/>
      <c r="QYI5" s="72"/>
      <c r="QYJ5" s="72"/>
      <c r="QYK5" s="72"/>
      <c r="QYL5" s="72"/>
      <c r="QYM5" s="72"/>
      <c r="QYN5" s="72"/>
      <c r="QYO5" s="72"/>
      <c r="QYP5" s="72"/>
      <c r="QYQ5" s="72"/>
      <c r="QYR5" s="72"/>
      <c r="QYS5" s="72"/>
      <c r="QYT5" s="72"/>
      <c r="QYU5" s="72"/>
      <c r="QYV5" s="72"/>
      <c r="QYW5" s="72"/>
      <c r="QYX5" s="72"/>
      <c r="QYY5" s="72"/>
      <c r="QYZ5" s="72"/>
      <c r="QZA5" s="72"/>
      <c r="QZB5" s="72"/>
      <c r="QZC5" s="72"/>
      <c r="QZD5" s="72"/>
      <c r="QZE5" s="72"/>
      <c r="QZF5" s="72"/>
      <c r="QZG5" s="72"/>
      <c r="QZH5" s="72"/>
      <c r="QZI5" s="72"/>
      <c r="QZJ5" s="72"/>
      <c r="QZK5" s="72"/>
      <c r="QZL5" s="72"/>
      <c r="QZM5" s="72"/>
      <c r="QZN5" s="72"/>
      <c r="QZO5" s="72"/>
      <c r="QZP5" s="72"/>
      <c r="QZQ5" s="72"/>
      <c r="QZR5" s="72"/>
      <c r="QZS5" s="72"/>
      <c r="QZT5" s="72"/>
      <c r="QZU5" s="72"/>
      <c r="QZV5" s="72"/>
      <c r="QZW5" s="72"/>
      <c r="QZX5" s="72"/>
      <c r="QZY5" s="72"/>
      <c r="QZZ5" s="72"/>
      <c r="RAA5" s="72"/>
      <c r="RAB5" s="72"/>
      <c r="RAC5" s="72"/>
      <c r="RAD5" s="72"/>
      <c r="RAE5" s="72"/>
      <c r="RAF5" s="72"/>
      <c r="RAG5" s="72"/>
      <c r="RAH5" s="72"/>
      <c r="RAI5" s="72"/>
      <c r="RAJ5" s="72"/>
      <c r="RAK5" s="72"/>
      <c r="RAL5" s="72"/>
      <c r="RAM5" s="72"/>
      <c r="RAN5" s="72"/>
      <c r="RAO5" s="72"/>
      <c r="RAP5" s="72"/>
      <c r="RAQ5" s="72"/>
      <c r="RAR5" s="72"/>
      <c r="RAS5" s="72"/>
      <c r="RAT5" s="72"/>
      <c r="RAU5" s="72"/>
      <c r="RAV5" s="72"/>
      <c r="RAW5" s="72"/>
      <c r="RAX5" s="72"/>
      <c r="RAY5" s="72"/>
      <c r="RAZ5" s="72"/>
      <c r="RBA5" s="72"/>
      <c r="RBB5" s="72"/>
      <c r="RBC5" s="72"/>
      <c r="RBD5" s="72"/>
      <c r="RBE5" s="72"/>
      <c r="RBF5" s="72"/>
      <c r="RBG5" s="72"/>
      <c r="RBH5" s="72"/>
      <c r="RBI5" s="72"/>
      <c r="RBJ5" s="72"/>
      <c r="RBK5" s="72"/>
      <c r="RBL5" s="72"/>
      <c r="RBM5" s="72"/>
      <c r="RBN5" s="72"/>
      <c r="RBO5" s="72"/>
      <c r="RBP5" s="72"/>
      <c r="RBQ5" s="72"/>
      <c r="RBR5" s="72"/>
      <c r="RBS5" s="72"/>
      <c r="RBT5" s="72"/>
      <c r="RBU5" s="72"/>
      <c r="RBV5" s="72"/>
      <c r="RBW5" s="72"/>
      <c r="RBX5" s="72"/>
      <c r="RBY5" s="72"/>
      <c r="RBZ5" s="72"/>
      <c r="RCA5" s="72"/>
      <c r="RCB5" s="72"/>
      <c r="RCC5" s="72"/>
      <c r="RCD5" s="72"/>
      <c r="RCE5" s="72"/>
      <c r="RCF5" s="72"/>
      <c r="RCG5" s="72"/>
      <c r="RCH5" s="72"/>
      <c r="RCI5" s="72"/>
      <c r="RCJ5" s="72"/>
      <c r="RCK5" s="72"/>
      <c r="RCL5" s="72"/>
      <c r="RCM5" s="72"/>
      <c r="RCN5" s="72"/>
      <c r="RCO5" s="72"/>
      <c r="RCP5" s="72"/>
      <c r="RCQ5" s="72"/>
      <c r="RCR5" s="72"/>
      <c r="RCS5" s="72"/>
      <c r="RCT5" s="72"/>
      <c r="RCU5" s="72"/>
      <c r="RCV5" s="72"/>
      <c r="RCW5" s="72"/>
      <c r="RCX5" s="72"/>
      <c r="RCY5" s="72"/>
      <c r="RCZ5" s="72"/>
      <c r="RDA5" s="72"/>
      <c r="RDB5" s="72"/>
      <c r="RDC5" s="72"/>
      <c r="RDD5" s="72"/>
      <c r="RDE5" s="72"/>
      <c r="RDF5" s="72"/>
      <c r="RDG5" s="72"/>
      <c r="RDH5" s="72"/>
      <c r="RDI5" s="72"/>
      <c r="RDJ5" s="72"/>
      <c r="RDK5" s="72"/>
      <c r="RDL5" s="72"/>
      <c r="RDM5" s="72"/>
      <c r="RDN5" s="72"/>
      <c r="RDO5" s="72"/>
      <c r="RDP5" s="72"/>
      <c r="RDQ5" s="72"/>
      <c r="RDR5" s="72"/>
      <c r="RDS5" s="72"/>
      <c r="RDT5" s="72"/>
      <c r="RDU5" s="72"/>
      <c r="RDV5" s="72"/>
      <c r="RDW5" s="72"/>
      <c r="RDX5" s="72"/>
      <c r="RDY5" s="72"/>
      <c r="RDZ5" s="72"/>
      <c r="REA5" s="72"/>
      <c r="REB5" s="72"/>
      <c r="REC5" s="72"/>
      <c r="RED5" s="72"/>
      <c r="REE5" s="72"/>
      <c r="REF5" s="72"/>
      <c r="REG5" s="72"/>
      <c r="REH5" s="72"/>
      <c r="REI5" s="72"/>
      <c r="REJ5" s="72"/>
      <c r="REK5" s="72"/>
      <c r="REL5" s="72"/>
      <c r="REM5" s="72"/>
      <c r="REN5" s="72"/>
      <c r="REO5" s="72"/>
      <c r="REP5" s="72"/>
      <c r="REQ5" s="72"/>
      <c r="RER5" s="72"/>
      <c r="RES5" s="72"/>
      <c r="RET5" s="72"/>
      <c r="REU5" s="72"/>
      <c r="REV5" s="72"/>
      <c r="REW5" s="72"/>
      <c r="REX5" s="72"/>
      <c r="REY5" s="72"/>
      <c r="REZ5" s="72"/>
      <c r="RFA5" s="72"/>
      <c r="RFB5" s="72"/>
      <c r="RFC5" s="72"/>
      <c r="RFD5" s="72"/>
      <c r="RFE5" s="72"/>
      <c r="RFF5" s="72"/>
      <c r="RFG5" s="72"/>
      <c r="RFH5" s="72"/>
      <c r="RFI5" s="72"/>
      <c r="RFJ5" s="72"/>
      <c r="RFK5" s="72"/>
      <c r="RFL5" s="72"/>
      <c r="RFM5" s="72"/>
      <c r="RFN5" s="72"/>
      <c r="RFO5" s="72"/>
      <c r="RFP5" s="72"/>
      <c r="RFQ5" s="72"/>
      <c r="RFR5" s="72"/>
      <c r="RFS5" s="72"/>
      <c r="RFT5" s="72"/>
      <c r="RFU5" s="72"/>
      <c r="RFV5" s="72"/>
      <c r="RFW5" s="72"/>
      <c r="RFX5" s="72"/>
      <c r="RFY5" s="72"/>
      <c r="RFZ5" s="72"/>
      <c r="RGA5" s="72"/>
      <c r="RGB5" s="72"/>
      <c r="RGC5" s="72"/>
      <c r="RGD5" s="72"/>
      <c r="RGE5" s="72"/>
      <c r="RGF5" s="72"/>
      <c r="RGG5" s="72"/>
      <c r="RGH5" s="72"/>
      <c r="RGI5" s="72"/>
      <c r="RGJ5" s="72"/>
      <c r="RGK5" s="72"/>
      <c r="RGL5" s="72"/>
      <c r="RGM5" s="72"/>
      <c r="RGN5" s="72"/>
      <c r="RGO5" s="72"/>
      <c r="RGP5" s="72"/>
      <c r="RGQ5" s="72"/>
      <c r="RGR5" s="72"/>
      <c r="RGS5" s="72"/>
      <c r="RGT5" s="72"/>
      <c r="RGU5" s="72"/>
      <c r="RGV5" s="72"/>
      <c r="RGW5" s="72"/>
      <c r="RGX5" s="72"/>
      <c r="RGY5" s="72"/>
      <c r="RGZ5" s="72"/>
      <c r="RHA5" s="72"/>
      <c r="RHB5" s="72"/>
      <c r="RHC5" s="72"/>
      <c r="RHD5" s="72"/>
      <c r="RHE5" s="72"/>
      <c r="RHF5" s="72"/>
      <c r="RHG5" s="72"/>
      <c r="RHH5" s="72"/>
      <c r="RHI5" s="72"/>
      <c r="RHJ5" s="72"/>
      <c r="RHK5" s="72"/>
      <c r="RHL5" s="72"/>
      <c r="RHM5" s="72"/>
      <c r="RHN5" s="72"/>
      <c r="RHO5" s="72"/>
      <c r="RHP5" s="72"/>
      <c r="RHQ5" s="72"/>
      <c r="RHR5" s="72"/>
      <c r="RHS5" s="72"/>
      <c r="RHT5" s="72"/>
      <c r="RHU5" s="72"/>
      <c r="RHV5" s="72"/>
      <c r="RHW5" s="72"/>
      <c r="RHX5" s="72"/>
      <c r="RHY5" s="72"/>
      <c r="RHZ5" s="72"/>
      <c r="RIA5" s="72"/>
      <c r="RIB5" s="72"/>
      <c r="RIC5" s="72"/>
      <c r="RID5" s="72"/>
      <c r="RIE5" s="72"/>
      <c r="RIF5" s="72"/>
      <c r="RIG5" s="72"/>
      <c r="RIH5" s="72"/>
      <c r="RII5" s="72"/>
      <c r="RIJ5" s="72"/>
      <c r="RIK5" s="72"/>
      <c r="RIL5" s="72"/>
      <c r="RIM5" s="72"/>
      <c r="RIN5" s="72"/>
      <c r="RIO5" s="72"/>
      <c r="RIP5" s="72"/>
      <c r="RIQ5" s="72"/>
      <c r="RIR5" s="72"/>
      <c r="RIS5" s="72"/>
      <c r="RIT5" s="72"/>
      <c r="RIU5" s="72"/>
      <c r="RIV5" s="72"/>
      <c r="RIW5" s="72"/>
      <c r="RIX5" s="72"/>
      <c r="RIY5" s="72"/>
      <c r="RIZ5" s="72"/>
      <c r="RJA5" s="72"/>
      <c r="RJB5" s="72"/>
      <c r="RJC5" s="72"/>
      <c r="RJD5" s="72"/>
      <c r="RJE5" s="72"/>
      <c r="RJF5" s="72"/>
      <c r="RJG5" s="72"/>
      <c r="RJH5" s="72"/>
      <c r="RJI5" s="72"/>
      <c r="RJJ5" s="72"/>
      <c r="RJK5" s="72"/>
      <c r="RJL5" s="72"/>
      <c r="RJM5" s="72"/>
      <c r="RJN5" s="72"/>
      <c r="RJO5" s="72"/>
      <c r="RJP5" s="72"/>
      <c r="RJQ5" s="72"/>
      <c r="RJR5" s="72"/>
      <c r="RJS5" s="72"/>
      <c r="RJT5" s="72"/>
      <c r="RJU5" s="72"/>
      <c r="RJV5" s="72"/>
      <c r="RJW5" s="72"/>
      <c r="RJX5" s="72"/>
      <c r="RJY5" s="72"/>
      <c r="RJZ5" s="72"/>
      <c r="RKA5" s="72"/>
      <c r="RKB5" s="72"/>
      <c r="RKC5" s="72"/>
      <c r="RKD5" s="72"/>
      <c r="RKE5" s="72"/>
      <c r="RKF5" s="72"/>
      <c r="RKG5" s="72"/>
      <c r="RKH5" s="72"/>
      <c r="RKI5" s="72"/>
      <c r="RKJ5" s="72"/>
      <c r="RKK5" s="72"/>
      <c r="RKL5" s="72"/>
      <c r="RKM5" s="72"/>
      <c r="RKN5" s="72"/>
      <c r="RKO5" s="72"/>
      <c r="RKP5" s="72"/>
      <c r="RKQ5" s="72"/>
      <c r="RKR5" s="72"/>
      <c r="RKS5" s="72"/>
      <c r="RKT5" s="72"/>
      <c r="RKU5" s="72"/>
      <c r="RKV5" s="72"/>
      <c r="RKW5" s="72"/>
      <c r="RKX5" s="72"/>
      <c r="RKY5" s="72"/>
      <c r="RKZ5" s="72"/>
      <c r="RLA5" s="72"/>
      <c r="RLB5" s="72"/>
      <c r="RLC5" s="72"/>
      <c r="RLD5" s="72"/>
      <c r="RLE5" s="72"/>
      <c r="RLF5" s="72"/>
      <c r="RLG5" s="72"/>
      <c r="RLH5" s="72"/>
      <c r="RLI5" s="72"/>
      <c r="RLJ5" s="72"/>
      <c r="RLK5" s="72"/>
      <c r="RLL5" s="72"/>
      <c r="RLM5" s="72"/>
      <c r="RLN5" s="72"/>
      <c r="RLO5" s="72"/>
      <c r="RLP5" s="72"/>
      <c r="RLQ5" s="72"/>
      <c r="RLR5" s="72"/>
      <c r="RLS5" s="72"/>
      <c r="RLT5" s="72"/>
      <c r="RLU5" s="72"/>
      <c r="RLV5" s="72"/>
      <c r="RLW5" s="72"/>
      <c r="RLX5" s="72"/>
      <c r="RLY5" s="72"/>
      <c r="RLZ5" s="72"/>
      <c r="RMA5" s="72"/>
      <c r="RMB5" s="72"/>
      <c r="RMC5" s="72"/>
      <c r="RMD5" s="72"/>
      <c r="RME5" s="72"/>
      <c r="RMF5" s="72"/>
      <c r="RMG5" s="72"/>
      <c r="RMH5" s="72"/>
      <c r="RMI5" s="72"/>
      <c r="RMJ5" s="72"/>
      <c r="RMK5" s="72"/>
      <c r="RML5" s="72"/>
      <c r="RMM5" s="72"/>
      <c r="RMN5" s="72"/>
      <c r="RMO5" s="72"/>
      <c r="RMP5" s="72"/>
      <c r="RMQ5" s="72"/>
      <c r="RMR5" s="72"/>
      <c r="RMS5" s="72"/>
      <c r="RMT5" s="72"/>
      <c r="RMU5" s="72"/>
      <c r="RMV5" s="72"/>
      <c r="RMW5" s="72"/>
      <c r="RMX5" s="72"/>
      <c r="RMY5" s="72"/>
      <c r="RMZ5" s="72"/>
      <c r="RNA5" s="72"/>
      <c r="RNB5" s="72"/>
      <c r="RNC5" s="72"/>
      <c r="RND5" s="72"/>
      <c r="RNE5" s="72"/>
      <c r="RNF5" s="72"/>
      <c r="RNG5" s="72"/>
      <c r="RNH5" s="72"/>
      <c r="RNI5" s="72"/>
      <c r="RNJ5" s="72"/>
      <c r="RNK5" s="72"/>
      <c r="RNL5" s="72"/>
      <c r="RNM5" s="72"/>
      <c r="RNN5" s="72"/>
      <c r="RNO5" s="72"/>
      <c r="RNP5" s="72"/>
      <c r="RNQ5" s="72"/>
      <c r="RNR5" s="72"/>
      <c r="RNS5" s="72"/>
      <c r="RNT5" s="72"/>
      <c r="RNU5" s="72"/>
      <c r="RNV5" s="72"/>
      <c r="RNW5" s="72"/>
      <c r="RNX5" s="72"/>
      <c r="RNY5" s="72"/>
      <c r="RNZ5" s="72"/>
      <c r="ROA5" s="72"/>
      <c r="ROB5" s="72"/>
      <c r="ROC5" s="72"/>
      <c r="ROD5" s="72"/>
      <c r="ROE5" s="72"/>
      <c r="ROF5" s="72"/>
      <c r="ROG5" s="72"/>
      <c r="ROH5" s="72"/>
      <c r="ROI5" s="72"/>
      <c r="ROJ5" s="72"/>
      <c r="ROK5" s="72"/>
      <c r="ROL5" s="72"/>
      <c r="ROM5" s="72"/>
      <c r="RON5" s="72"/>
      <c r="ROO5" s="72"/>
      <c r="ROP5" s="72"/>
      <c r="ROQ5" s="72"/>
      <c r="ROR5" s="72"/>
      <c r="ROS5" s="72"/>
      <c r="ROT5" s="72"/>
      <c r="ROU5" s="72"/>
      <c r="ROV5" s="72"/>
      <c r="ROW5" s="72"/>
      <c r="ROX5" s="72"/>
      <c r="ROY5" s="72"/>
      <c r="ROZ5" s="72"/>
      <c r="RPA5" s="72"/>
      <c r="RPB5" s="72"/>
      <c r="RPC5" s="72"/>
      <c r="RPD5" s="72"/>
      <c r="RPE5" s="72"/>
      <c r="RPF5" s="72"/>
      <c r="RPG5" s="72"/>
      <c r="RPH5" s="72"/>
      <c r="RPI5" s="72"/>
      <c r="RPJ5" s="72"/>
      <c r="RPK5" s="72"/>
      <c r="RPL5" s="72"/>
      <c r="RPM5" s="72"/>
      <c r="RPN5" s="72"/>
      <c r="RPO5" s="72"/>
      <c r="RPP5" s="72"/>
      <c r="RPQ5" s="72"/>
      <c r="RPR5" s="72"/>
      <c r="RPS5" s="72"/>
      <c r="RPT5" s="72"/>
      <c r="RPU5" s="72"/>
      <c r="RPV5" s="72"/>
      <c r="RPW5" s="72"/>
      <c r="RPX5" s="72"/>
      <c r="RPY5" s="72"/>
      <c r="RPZ5" s="72"/>
      <c r="RQA5" s="72"/>
      <c r="RQB5" s="72"/>
      <c r="RQC5" s="72"/>
      <c r="RQD5" s="72"/>
      <c r="RQE5" s="72"/>
      <c r="RQF5" s="72"/>
      <c r="RQG5" s="72"/>
      <c r="RQH5" s="72"/>
      <c r="RQI5" s="72"/>
      <c r="RQJ5" s="72"/>
      <c r="RQK5" s="72"/>
      <c r="RQL5" s="72"/>
      <c r="RQM5" s="72"/>
      <c r="RQN5" s="72"/>
      <c r="RQO5" s="72"/>
      <c r="RQP5" s="72"/>
      <c r="RQQ5" s="72"/>
      <c r="RQR5" s="72"/>
      <c r="RQS5" s="72"/>
      <c r="RQT5" s="72"/>
      <c r="RQU5" s="72"/>
      <c r="RQV5" s="72"/>
      <c r="RQW5" s="72"/>
      <c r="RQX5" s="72"/>
      <c r="RQY5" s="72"/>
      <c r="RQZ5" s="72"/>
      <c r="RRA5" s="72"/>
      <c r="RRB5" s="72"/>
      <c r="RRC5" s="72"/>
      <c r="RRD5" s="72"/>
      <c r="RRE5" s="72"/>
      <c r="RRF5" s="72"/>
      <c r="RRG5" s="72"/>
      <c r="RRH5" s="72"/>
      <c r="RRI5" s="72"/>
      <c r="RRJ5" s="72"/>
      <c r="RRK5" s="72"/>
      <c r="RRL5" s="72"/>
      <c r="RRM5" s="72"/>
      <c r="RRN5" s="72"/>
      <c r="RRO5" s="72"/>
      <c r="RRP5" s="72"/>
      <c r="RRQ5" s="72"/>
      <c r="RRR5" s="72"/>
      <c r="RRS5" s="72"/>
      <c r="RRT5" s="72"/>
      <c r="RRU5" s="72"/>
      <c r="RRV5" s="72"/>
      <c r="RRW5" s="72"/>
      <c r="RRX5" s="72"/>
      <c r="RRY5" s="72"/>
      <c r="RRZ5" s="72"/>
      <c r="RSA5" s="72"/>
      <c r="RSB5" s="72"/>
      <c r="RSC5" s="72"/>
      <c r="RSD5" s="72"/>
      <c r="RSE5" s="72"/>
      <c r="RSF5" s="72"/>
      <c r="RSG5" s="72"/>
      <c r="RSH5" s="72"/>
      <c r="RSI5" s="72"/>
      <c r="RSJ5" s="72"/>
      <c r="RSK5" s="72"/>
      <c r="RSL5" s="72"/>
      <c r="RSM5" s="72"/>
      <c r="RSN5" s="72"/>
      <c r="RSO5" s="72"/>
      <c r="RSP5" s="72"/>
      <c r="RSQ5" s="72"/>
      <c r="RSR5" s="72"/>
      <c r="RSS5" s="72"/>
      <c r="RST5" s="72"/>
      <c r="RSU5" s="72"/>
      <c r="RSV5" s="72"/>
      <c r="RSW5" s="72"/>
      <c r="RSX5" s="72"/>
      <c r="RSY5" s="72"/>
      <c r="RSZ5" s="72"/>
      <c r="RTA5" s="72"/>
      <c r="RTB5" s="72"/>
      <c r="RTC5" s="72"/>
      <c r="RTD5" s="72"/>
      <c r="RTE5" s="72"/>
      <c r="RTF5" s="72"/>
      <c r="RTG5" s="72"/>
      <c r="RTH5" s="72"/>
      <c r="RTI5" s="72"/>
      <c r="RTJ5" s="72"/>
      <c r="RTK5" s="72"/>
      <c r="RTL5" s="72"/>
      <c r="RTM5" s="72"/>
      <c r="RTN5" s="72"/>
      <c r="RTO5" s="72"/>
      <c r="RTP5" s="72"/>
      <c r="RTQ5" s="72"/>
      <c r="RTR5" s="72"/>
      <c r="RTS5" s="72"/>
      <c r="RTT5" s="72"/>
      <c r="RTU5" s="72"/>
      <c r="RTV5" s="72"/>
      <c r="RTW5" s="72"/>
      <c r="RTX5" s="72"/>
      <c r="RTY5" s="72"/>
      <c r="RTZ5" s="72"/>
      <c r="RUA5" s="72"/>
      <c r="RUB5" s="72"/>
      <c r="RUC5" s="72"/>
      <c r="RUD5" s="72"/>
      <c r="RUE5" s="72"/>
      <c r="RUF5" s="72"/>
      <c r="RUG5" s="72"/>
      <c r="RUH5" s="72"/>
      <c r="RUI5" s="72"/>
      <c r="RUJ5" s="72"/>
      <c r="RUK5" s="72"/>
      <c r="RUL5" s="72"/>
      <c r="RUM5" s="72"/>
      <c r="RUN5" s="72"/>
      <c r="RUO5" s="72"/>
      <c r="RUP5" s="72"/>
      <c r="RUQ5" s="72"/>
      <c r="RUR5" s="72"/>
      <c r="RUS5" s="72"/>
      <c r="RUT5" s="72"/>
      <c r="RUU5" s="72"/>
      <c r="RUV5" s="72"/>
      <c r="RUW5" s="72"/>
      <c r="RUX5" s="72"/>
      <c r="RUY5" s="72"/>
      <c r="RUZ5" s="72"/>
      <c r="RVA5" s="72"/>
      <c r="RVB5" s="72"/>
      <c r="RVC5" s="72"/>
      <c r="RVD5" s="72"/>
      <c r="RVE5" s="72"/>
      <c r="RVF5" s="72"/>
      <c r="RVG5" s="72"/>
      <c r="RVH5" s="72"/>
      <c r="RVI5" s="72"/>
      <c r="RVJ5" s="72"/>
      <c r="RVK5" s="72"/>
      <c r="RVL5" s="72"/>
      <c r="RVM5" s="72"/>
      <c r="RVN5" s="72"/>
      <c r="RVO5" s="72"/>
      <c r="RVP5" s="72"/>
      <c r="RVQ5" s="72"/>
      <c r="RVR5" s="72"/>
      <c r="RVS5" s="72"/>
      <c r="RVT5" s="72"/>
      <c r="RVU5" s="72"/>
      <c r="RVV5" s="72"/>
      <c r="RVW5" s="72"/>
      <c r="RVX5" s="72"/>
      <c r="RVY5" s="72"/>
      <c r="RVZ5" s="72"/>
      <c r="RWA5" s="72"/>
      <c r="RWB5" s="72"/>
      <c r="RWC5" s="72"/>
      <c r="RWD5" s="72"/>
      <c r="RWE5" s="72"/>
      <c r="RWF5" s="72"/>
      <c r="RWG5" s="72"/>
      <c r="RWH5" s="72"/>
      <c r="RWI5" s="72"/>
      <c r="RWJ5" s="72"/>
      <c r="RWK5" s="72"/>
      <c r="RWL5" s="72"/>
      <c r="RWM5" s="72"/>
      <c r="RWN5" s="72"/>
      <c r="RWO5" s="72"/>
      <c r="RWP5" s="72"/>
      <c r="RWQ5" s="72"/>
      <c r="RWR5" s="72"/>
      <c r="RWS5" s="72"/>
      <c r="RWT5" s="72"/>
      <c r="RWU5" s="72"/>
      <c r="RWV5" s="72"/>
      <c r="RWW5" s="72"/>
      <c r="RWX5" s="72"/>
      <c r="RWY5" s="72"/>
      <c r="RWZ5" s="72"/>
      <c r="RXA5" s="72"/>
      <c r="RXB5" s="72"/>
      <c r="RXC5" s="72"/>
      <c r="RXD5" s="72"/>
      <c r="RXE5" s="72"/>
      <c r="RXF5" s="72"/>
      <c r="RXG5" s="72"/>
      <c r="RXH5" s="72"/>
      <c r="RXI5" s="72"/>
      <c r="RXJ5" s="72"/>
      <c r="RXK5" s="72"/>
      <c r="RXL5" s="72"/>
      <c r="RXM5" s="72"/>
      <c r="RXN5" s="72"/>
      <c r="RXO5" s="72"/>
      <c r="RXP5" s="72"/>
      <c r="RXQ5" s="72"/>
      <c r="RXR5" s="72"/>
      <c r="RXS5" s="72"/>
      <c r="RXT5" s="72"/>
      <c r="RXU5" s="72"/>
      <c r="RXV5" s="72"/>
      <c r="RXW5" s="72"/>
      <c r="RXX5" s="72"/>
      <c r="RXY5" s="72"/>
      <c r="RXZ5" s="72"/>
      <c r="RYA5" s="72"/>
      <c r="RYB5" s="72"/>
      <c r="RYC5" s="72"/>
      <c r="RYD5" s="72"/>
      <c r="RYE5" s="72"/>
      <c r="RYF5" s="72"/>
      <c r="RYG5" s="72"/>
      <c r="RYH5" s="72"/>
      <c r="RYI5" s="72"/>
      <c r="RYJ5" s="72"/>
      <c r="RYK5" s="72"/>
      <c r="RYL5" s="72"/>
      <c r="RYM5" s="72"/>
      <c r="RYN5" s="72"/>
      <c r="RYO5" s="72"/>
      <c r="RYP5" s="72"/>
      <c r="RYQ5" s="72"/>
      <c r="RYR5" s="72"/>
      <c r="RYS5" s="72"/>
      <c r="RYT5" s="72"/>
      <c r="RYU5" s="72"/>
      <c r="RYV5" s="72"/>
      <c r="RYW5" s="72"/>
      <c r="RYX5" s="72"/>
      <c r="RYY5" s="72"/>
      <c r="RYZ5" s="72"/>
      <c r="RZA5" s="72"/>
      <c r="RZB5" s="72"/>
      <c r="RZC5" s="72"/>
      <c r="RZD5" s="72"/>
      <c r="RZE5" s="72"/>
      <c r="RZF5" s="72"/>
      <c r="RZG5" s="72"/>
      <c r="RZH5" s="72"/>
      <c r="RZI5" s="72"/>
      <c r="RZJ5" s="72"/>
      <c r="RZK5" s="72"/>
      <c r="RZL5" s="72"/>
      <c r="RZM5" s="72"/>
      <c r="RZN5" s="72"/>
      <c r="RZO5" s="72"/>
      <c r="RZP5" s="72"/>
      <c r="RZQ5" s="72"/>
      <c r="RZR5" s="72"/>
      <c r="RZS5" s="72"/>
      <c r="RZT5" s="72"/>
      <c r="RZU5" s="72"/>
      <c r="RZV5" s="72"/>
      <c r="RZW5" s="72"/>
      <c r="RZX5" s="72"/>
      <c r="RZY5" s="72"/>
      <c r="RZZ5" s="72"/>
      <c r="SAA5" s="72"/>
      <c r="SAB5" s="72"/>
      <c r="SAC5" s="72"/>
      <c r="SAD5" s="72"/>
      <c r="SAE5" s="72"/>
      <c r="SAF5" s="72"/>
      <c r="SAG5" s="72"/>
      <c r="SAH5" s="72"/>
      <c r="SAI5" s="72"/>
      <c r="SAJ5" s="72"/>
      <c r="SAK5" s="72"/>
      <c r="SAL5" s="72"/>
      <c r="SAM5" s="72"/>
      <c r="SAN5" s="72"/>
      <c r="SAO5" s="72"/>
      <c r="SAP5" s="72"/>
      <c r="SAQ5" s="72"/>
      <c r="SAR5" s="72"/>
      <c r="SAS5" s="72"/>
      <c r="SAT5" s="72"/>
      <c r="SAU5" s="72"/>
      <c r="SAV5" s="72"/>
      <c r="SAW5" s="72"/>
      <c r="SAX5" s="72"/>
      <c r="SAY5" s="72"/>
      <c r="SAZ5" s="72"/>
      <c r="SBA5" s="72"/>
      <c r="SBB5" s="72"/>
      <c r="SBC5" s="72"/>
      <c r="SBD5" s="72"/>
      <c r="SBE5" s="72"/>
      <c r="SBF5" s="72"/>
      <c r="SBG5" s="72"/>
      <c r="SBH5" s="72"/>
      <c r="SBI5" s="72"/>
      <c r="SBJ5" s="72"/>
      <c r="SBK5" s="72"/>
      <c r="SBL5" s="72"/>
      <c r="SBM5" s="72"/>
      <c r="SBN5" s="72"/>
      <c r="SBO5" s="72"/>
      <c r="SBP5" s="72"/>
      <c r="SBQ5" s="72"/>
      <c r="SBR5" s="72"/>
      <c r="SBS5" s="72"/>
      <c r="SBT5" s="72"/>
      <c r="SBU5" s="72"/>
      <c r="SBV5" s="72"/>
      <c r="SBW5" s="72"/>
      <c r="SBX5" s="72"/>
      <c r="SBY5" s="72"/>
      <c r="SBZ5" s="72"/>
      <c r="SCA5" s="72"/>
      <c r="SCB5" s="72"/>
      <c r="SCC5" s="72"/>
      <c r="SCD5" s="72"/>
      <c r="SCE5" s="72"/>
      <c r="SCF5" s="72"/>
      <c r="SCG5" s="72"/>
      <c r="SCH5" s="72"/>
      <c r="SCI5" s="72"/>
      <c r="SCJ5" s="72"/>
      <c r="SCK5" s="72"/>
      <c r="SCL5" s="72"/>
      <c r="SCM5" s="72"/>
      <c r="SCN5" s="72"/>
      <c r="SCO5" s="72"/>
      <c r="SCP5" s="72"/>
      <c r="SCQ5" s="72"/>
      <c r="SCR5" s="72"/>
      <c r="SCS5" s="72"/>
      <c r="SCT5" s="72"/>
      <c r="SCU5" s="72"/>
      <c r="SCV5" s="72"/>
      <c r="SCW5" s="72"/>
      <c r="SCX5" s="72"/>
      <c r="SCY5" s="72"/>
      <c r="SCZ5" s="72"/>
      <c r="SDA5" s="72"/>
      <c r="SDB5" s="72"/>
      <c r="SDC5" s="72"/>
      <c r="SDD5" s="72"/>
      <c r="SDE5" s="72"/>
      <c r="SDF5" s="72"/>
      <c r="SDG5" s="72"/>
      <c r="SDH5" s="72"/>
      <c r="SDI5" s="72"/>
      <c r="SDJ5" s="72"/>
      <c r="SDK5" s="72"/>
      <c r="SDL5" s="72"/>
      <c r="SDM5" s="72"/>
      <c r="SDN5" s="72"/>
      <c r="SDO5" s="72"/>
      <c r="SDP5" s="72"/>
      <c r="SDQ5" s="72"/>
      <c r="SDR5" s="72"/>
      <c r="SDS5" s="72"/>
      <c r="SDT5" s="72"/>
      <c r="SDU5" s="72"/>
      <c r="SDV5" s="72"/>
      <c r="SDW5" s="72"/>
      <c r="SDX5" s="72"/>
      <c r="SDY5" s="72"/>
      <c r="SDZ5" s="72"/>
      <c r="SEA5" s="72"/>
      <c r="SEB5" s="72"/>
      <c r="SEC5" s="72"/>
      <c r="SED5" s="72"/>
      <c r="SEE5" s="72"/>
      <c r="SEF5" s="72"/>
      <c r="SEG5" s="72"/>
      <c r="SEH5" s="72"/>
      <c r="SEI5" s="72"/>
      <c r="SEJ5" s="72"/>
      <c r="SEK5" s="72"/>
      <c r="SEL5" s="72"/>
      <c r="SEM5" s="72"/>
      <c r="SEN5" s="72"/>
      <c r="SEO5" s="72"/>
      <c r="SEP5" s="72"/>
      <c r="SEQ5" s="72"/>
      <c r="SER5" s="72"/>
      <c r="SES5" s="72"/>
      <c r="SET5" s="72"/>
      <c r="SEU5" s="72"/>
      <c r="SEV5" s="72"/>
      <c r="SEW5" s="72"/>
      <c r="SEX5" s="72"/>
      <c r="SEY5" s="72"/>
      <c r="SEZ5" s="72"/>
      <c r="SFA5" s="72"/>
      <c r="SFB5" s="72"/>
      <c r="SFC5" s="72"/>
      <c r="SFD5" s="72"/>
      <c r="SFE5" s="72"/>
      <c r="SFF5" s="72"/>
      <c r="SFG5" s="72"/>
      <c r="SFH5" s="72"/>
      <c r="SFI5" s="72"/>
      <c r="SFJ5" s="72"/>
      <c r="SFK5" s="72"/>
      <c r="SFL5" s="72"/>
      <c r="SFM5" s="72"/>
      <c r="SFN5" s="72"/>
      <c r="SFO5" s="72"/>
      <c r="SFP5" s="72"/>
      <c r="SFQ5" s="72"/>
      <c r="SFR5" s="72"/>
      <c r="SFS5" s="72"/>
      <c r="SFT5" s="72"/>
      <c r="SFU5" s="72"/>
      <c r="SFV5" s="72"/>
      <c r="SFW5" s="72"/>
      <c r="SFX5" s="72"/>
      <c r="SFY5" s="72"/>
      <c r="SFZ5" s="72"/>
      <c r="SGA5" s="72"/>
      <c r="SGB5" s="72"/>
      <c r="SGC5" s="72"/>
      <c r="SGD5" s="72"/>
      <c r="SGE5" s="72"/>
      <c r="SGF5" s="72"/>
      <c r="SGG5" s="72"/>
      <c r="SGH5" s="72"/>
      <c r="SGI5" s="72"/>
      <c r="SGJ5" s="72"/>
      <c r="SGK5" s="72"/>
      <c r="SGL5" s="72"/>
      <c r="SGM5" s="72"/>
      <c r="SGN5" s="72"/>
      <c r="SGO5" s="72"/>
      <c r="SGP5" s="72"/>
      <c r="SGQ5" s="72"/>
      <c r="SGR5" s="72"/>
      <c r="SGS5" s="72"/>
      <c r="SGT5" s="72"/>
      <c r="SGU5" s="72"/>
      <c r="SGV5" s="72"/>
      <c r="SGW5" s="72"/>
      <c r="SGX5" s="72"/>
      <c r="SGY5" s="72"/>
      <c r="SGZ5" s="72"/>
      <c r="SHA5" s="72"/>
      <c r="SHB5" s="72"/>
      <c r="SHC5" s="72"/>
      <c r="SHD5" s="72"/>
      <c r="SHE5" s="72"/>
      <c r="SHF5" s="72"/>
      <c r="SHG5" s="72"/>
      <c r="SHH5" s="72"/>
      <c r="SHI5" s="72"/>
      <c r="SHJ5" s="72"/>
      <c r="SHK5" s="72"/>
      <c r="SHL5" s="72"/>
      <c r="SHM5" s="72"/>
      <c r="SHN5" s="72"/>
      <c r="SHO5" s="72"/>
      <c r="SHP5" s="72"/>
      <c r="SHQ5" s="72"/>
      <c r="SHR5" s="72"/>
      <c r="SHS5" s="72"/>
      <c r="SHT5" s="72"/>
      <c r="SHU5" s="72"/>
      <c r="SHV5" s="72"/>
      <c r="SHW5" s="72"/>
      <c r="SHX5" s="72"/>
      <c r="SHY5" s="72"/>
      <c r="SHZ5" s="72"/>
      <c r="SIA5" s="72"/>
      <c r="SIB5" s="72"/>
      <c r="SIC5" s="72"/>
      <c r="SID5" s="72"/>
      <c r="SIE5" s="72"/>
      <c r="SIF5" s="72"/>
      <c r="SIG5" s="72"/>
      <c r="SIH5" s="72"/>
      <c r="SII5" s="72"/>
      <c r="SIJ5" s="72"/>
      <c r="SIK5" s="72"/>
      <c r="SIL5" s="72"/>
      <c r="SIM5" s="72"/>
      <c r="SIN5" s="72"/>
      <c r="SIO5" s="72"/>
      <c r="SIP5" s="72"/>
      <c r="SIQ5" s="72"/>
      <c r="SIR5" s="72"/>
      <c r="SIS5" s="72"/>
      <c r="SIT5" s="72"/>
      <c r="SIU5" s="72"/>
      <c r="SIV5" s="72"/>
      <c r="SIW5" s="72"/>
      <c r="SIX5" s="72"/>
      <c r="SIY5" s="72"/>
      <c r="SIZ5" s="72"/>
      <c r="SJA5" s="72"/>
      <c r="SJB5" s="72"/>
      <c r="SJC5" s="72"/>
      <c r="SJD5" s="72"/>
      <c r="SJE5" s="72"/>
      <c r="SJF5" s="72"/>
      <c r="SJG5" s="72"/>
      <c r="SJH5" s="72"/>
      <c r="SJI5" s="72"/>
      <c r="SJJ5" s="72"/>
      <c r="SJK5" s="72"/>
      <c r="SJL5" s="72"/>
      <c r="SJM5" s="72"/>
      <c r="SJN5" s="72"/>
      <c r="SJO5" s="72"/>
      <c r="SJP5" s="72"/>
      <c r="SJQ5" s="72"/>
      <c r="SJR5" s="72"/>
      <c r="SJS5" s="72"/>
      <c r="SJT5" s="72"/>
      <c r="SJU5" s="72"/>
      <c r="SJV5" s="72"/>
      <c r="SJW5" s="72"/>
      <c r="SJX5" s="72"/>
      <c r="SJY5" s="72"/>
      <c r="SJZ5" s="72"/>
      <c r="SKA5" s="72"/>
      <c r="SKB5" s="72"/>
      <c r="SKC5" s="72"/>
      <c r="SKD5" s="72"/>
      <c r="SKE5" s="72"/>
      <c r="SKF5" s="72"/>
      <c r="SKG5" s="72"/>
      <c r="SKH5" s="72"/>
      <c r="SKI5" s="72"/>
      <c r="SKJ5" s="72"/>
      <c r="SKK5" s="72"/>
      <c r="SKL5" s="72"/>
      <c r="SKM5" s="72"/>
      <c r="SKN5" s="72"/>
      <c r="SKO5" s="72"/>
      <c r="SKP5" s="72"/>
      <c r="SKQ5" s="72"/>
      <c r="SKR5" s="72"/>
      <c r="SKS5" s="72"/>
      <c r="SKT5" s="72"/>
      <c r="SKU5" s="72"/>
      <c r="SKV5" s="72"/>
      <c r="SKW5" s="72"/>
      <c r="SKX5" s="72"/>
      <c r="SKY5" s="72"/>
      <c r="SKZ5" s="72"/>
      <c r="SLA5" s="72"/>
      <c r="SLB5" s="72"/>
      <c r="SLC5" s="72"/>
      <c r="SLD5" s="72"/>
      <c r="SLE5" s="72"/>
      <c r="SLF5" s="72"/>
      <c r="SLG5" s="72"/>
      <c r="SLH5" s="72"/>
      <c r="SLI5" s="72"/>
      <c r="SLJ5" s="72"/>
      <c r="SLK5" s="72"/>
      <c r="SLL5" s="72"/>
      <c r="SLM5" s="72"/>
      <c r="SLN5" s="72"/>
      <c r="SLO5" s="72"/>
      <c r="SLP5" s="72"/>
      <c r="SLQ5" s="72"/>
      <c r="SLR5" s="72"/>
      <c r="SLS5" s="72"/>
      <c r="SLT5" s="72"/>
      <c r="SLU5" s="72"/>
      <c r="SLV5" s="72"/>
      <c r="SLW5" s="72"/>
      <c r="SLX5" s="72"/>
      <c r="SLY5" s="72"/>
      <c r="SLZ5" s="72"/>
      <c r="SMA5" s="72"/>
      <c r="SMB5" s="72"/>
      <c r="SMC5" s="72"/>
      <c r="SMD5" s="72"/>
      <c r="SME5" s="72"/>
      <c r="SMF5" s="72"/>
      <c r="SMG5" s="72"/>
      <c r="SMH5" s="72"/>
      <c r="SMI5" s="72"/>
      <c r="SMJ5" s="72"/>
      <c r="SMK5" s="72"/>
      <c r="SML5" s="72"/>
      <c r="SMM5" s="72"/>
      <c r="SMN5" s="72"/>
      <c r="SMO5" s="72"/>
      <c r="SMP5" s="72"/>
      <c r="SMQ5" s="72"/>
      <c r="SMR5" s="72"/>
      <c r="SMS5" s="72"/>
      <c r="SMT5" s="72"/>
      <c r="SMU5" s="72"/>
      <c r="SMV5" s="72"/>
      <c r="SMW5" s="72"/>
      <c r="SMX5" s="72"/>
      <c r="SMY5" s="72"/>
      <c r="SMZ5" s="72"/>
      <c r="SNA5" s="72"/>
      <c r="SNB5" s="72"/>
      <c r="SNC5" s="72"/>
      <c r="SND5" s="72"/>
      <c r="SNE5" s="72"/>
      <c r="SNF5" s="72"/>
      <c r="SNG5" s="72"/>
      <c r="SNH5" s="72"/>
      <c r="SNI5" s="72"/>
      <c r="SNJ5" s="72"/>
      <c r="SNK5" s="72"/>
      <c r="SNL5" s="72"/>
      <c r="SNM5" s="72"/>
      <c r="SNN5" s="72"/>
      <c r="SNO5" s="72"/>
      <c r="SNP5" s="72"/>
      <c r="SNQ5" s="72"/>
      <c r="SNR5" s="72"/>
      <c r="SNS5" s="72"/>
      <c r="SNT5" s="72"/>
      <c r="SNU5" s="72"/>
      <c r="SNV5" s="72"/>
      <c r="SNW5" s="72"/>
      <c r="SNX5" s="72"/>
      <c r="SNY5" s="72"/>
      <c r="SNZ5" s="72"/>
      <c r="SOA5" s="72"/>
      <c r="SOB5" s="72"/>
      <c r="SOC5" s="72"/>
      <c r="SOD5" s="72"/>
      <c r="SOE5" s="72"/>
      <c r="SOF5" s="72"/>
      <c r="SOG5" s="72"/>
      <c r="SOH5" s="72"/>
      <c r="SOI5" s="72"/>
      <c r="SOJ5" s="72"/>
      <c r="SOK5" s="72"/>
      <c r="SOL5" s="72"/>
      <c r="SOM5" s="72"/>
      <c r="SON5" s="72"/>
      <c r="SOO5" s="72"/>
      <c r="SOP5" s="72"/>
      <c r="SOQ5" s="72"/>
      <c r="SOR5" s="72"/>
      <c r="SOS5" s="72"/>
      <c r="SOT5" s="72"/>
      <c r="SOU5" s="72"/>
      <c r="SOV5" s="72"/>
      <c r="SOW5" s="72"/>
      <c r="SOX5" s="72"/>
      <c r="SOY5" s="72"/>
      <c r="SOZ5" s="72"/>
      <c r="SPA5" s="72"/>
      <c r="SPB5" s="72"/>
      <c r="SPC5" s="72"/>
      <c r="SPD5" s="72"/>
      <c r="SPE5" s="72"/>
      <c r="SPF5" s="72"/>
      <c r="SPG5" s="72"/>
      <c r="SPH5" s="72"/>
      <c r="SPI5" s="72"/>
      <c r="SPJ5" s="72"/>
      <c r="SPK5" s="72"/>
      <c r="SPL5" s="72"/>
      <c r="SPM5" s="72"/>
      <c r="SPN5" s="72"/>
      <c r="SPO5" s="72"/>
      <c r="SPP5" s="72"/>
      <c r="SPQ5" s="72"/>
      <c r="SPR5" s="72"/>
      <c r="SPS5" s="72"/>
      <c r="SPT5" s="72"/>
      <c r="SPU5" s="72"/>
      <c r="SPV5" s="72"/>
      <c r="SPW5" s="72"/>
      <c r="SPX5" s="72"/>
      <c r="SPY5" s="72"/>
      <c r="SPZ5" s="72"/>
      <c r="SQA5" s="72"/>
      <c r="SQB5" s="72"/>
      <c r="SQC5" s="72"/>
      <c r="SQD5" s="72"/>
      <c r="SQE5" s="72"/>
      <c r="SQF5" s="72"/>
      <c r="SQG5" s="72"/>
      <c r="SQH5" s="72"/>
      <c r="SQI5" s="72"/>
      <c r="SQJ5" s="72"/>
      <c r="SQK5" s="72"/>
      <c r="SQL5" s="72"/>
      <c r="SQM5" s="72"/>
      <c r="SQN5" s="72"/>
      <c r="SQO5" s="72"/>
      <c r="SQP5" s="72"/>
      <c r="SQQ5" s="72"/>
      <c r="SQR5" s="72"/>
      <c r="SQS5" s="72"/>
      <c r="SQT5" s="72"/>
      <c r="SQU5" s="72"/>
      <c r="SQV5" s="72"/>
      <c r="SQW5" s="72"/>
      <c r="SQX5" s="72"/>
      <c r="SQY5" s="72"/>
      <c r="SQZ5" s="72"/>
      <c r="SRA5" s="72"/>
      <c r="SRB5" s="72"/>
      <c r="SRC5" s="72"/>
      <c r="SRD5" s="72"/>
      <c r="SRE5" s="72"/>
      <c r="SRF5" s="72"/>
      <c r="SRG5" s="72"/>
      <c r="SRH5" s="72"/>
      <c r="SRI5" s="72"/>
      <c r="SRJ5" s="72"/>
      <c r="SRK5" s="72"/>
      <c r="SRL5" s="72"/>
      <c r="SRM5" s="72"/>
      <c r="SRN5" s="72"/>
      <c r="SRO5" s="72"/>
      <c r="SRP5" s="72"/>
      <c r="SRQ5" s="72"/>
      <c r="SRR5" s="72"/>
      <c r="SRS5" s="72"/>
      <c r="SRT5" s="72"/>
      <c r="SRU5" s="72"/>
      <c r="SRV5" s="72"/>
      <c r="SRW5" s="72"/>
      <c r="SRX5" s="72"/>
      <c r="SRY5" s="72"/>
      <c r="SRZ5" s="72"/>
      <c r="SSA5" s="72"/>
      <c r="SSB5" s="72"/>
      <c r="SSC5" s="72"/>
      <c r="SSD5" s="72"/>
      <c r="SSE5" s="72"/>
      <c r="SSF5" s="72"/>
      <c r="SSG5" s="72"/>
      <c r="SSH5" s="72"/>
      <c r="SSI5" s="72"/>
      <c r="SSJ5" s="72"/>
      <c r="SSK5" s="72"/>
      <c r="SSL5" s="72"/>
      <c r="SSM5" s="72"/>
      <c r="SSN5" s="72"/>
      <c r="SSO5" s="72"/>
      <c r="SSP5" s="72"/>
      <c r="SSQ5" s="72"/>
      <c r="SSR5" s="72"/>
      <c r="SSS5" s="72"/>
      <c r="SST5" s="72"/>
      <c r="SSU5" s="72"/>
      <c r="SSV5" s="72"/>
      <c r="SSW5" s="72"/>
      <c r="SSX5" s="72"/>
      <c r="SSY5" s="72"/>
      <c r="SSZ5" s="72"/>
      <c r="STA5" s="72"/>
      <c r="STB5" s="72"/>
      <c r="STC5" s="72"/>
      <c r="STD5" s="72"/>
      <c r="STE5" s="72"/>
      <c r="STF5" s="72"/>
      <c r="STG5" s="72"/>
      <c r="STH5" s="72"/>
      <c r="STI5" s="72"/>
      <c r="STJ5" s="72"/>
      <c r="STK5" s="72"/>
      <c r="STL5" s="72"/>
      <c r="STM5" s="72"/>
      <c r="STN5" s="72"/>
      <c r="STO5" s="72"/>
      <c r="STP5" s="72"/>
      <c r="STQ5" s="72"/>
      <c r="STR5" s="72"/>
      <c r="STS5" s="72"/>
      <c r="STT5" s="72"/>
      <c r="STU5" s="72"/>
      <c r="STV5" s="72"/>
      <c r="STW5" s="72"/>
      <c r="STX5" s="72"/>
      <c r="STY5" s="72"/>
      <c r="STZ5" s="72"/>
      <c r="SUA5" s="72"/>
      <c r="SUB5" s="72"/>
      <c r="SUC5" s="72"/>
      <c r="SUD5" s="72"/>
      <c r="SUE5" s="72"/>
      <c r="SUF5" s="72"/>
      <c r="SUG5" s="72"/>
      <c r="SUH5" s="72"/>
      <c r="SUI5" s="72"/>
      <c r="SUJ5" s="72"/>
      <c r="SUK5" s="72"/>
      <c r="SUL5" s="72"/>
      <c r="SUM5" s="72"/>
      <c r="SUN5" s="72"/>
      <c r="SUO5" s="72"/>
      <c r="SUP5" s="72"/>
      <c r="SUQ5" s="72"/>
      <c r="SUR5" s="72"/>
      <c r="SUS5" s="72"/>
      <c r="SUT5" s="72"/>
      <c r="SUU5" s="72"/>
      <c r="SUV5" s="72"/>
      <c r="SUW5" s="72"/>
      <c r="SUX5" s="72"/>
      <c r="SUY5" s="72"/>
      <c r="SUZ5" s="72"/>
      <c r="SVA5" s="72"/>
      <c r="SVB5" s="72"/>
      <c r="SVC5" s="72"/>
      <c r="SVD5" s="72"/>
      <c r="SVE5" s="72"/>
      <c r="SVF5" s="72"/>
      <c r="SVG5" s="72"/>
      <c r="SVH5" s="72"/>
      <c r="SVI5" s="72"/>
      <c r="SVJ5" s="72"/>
      <c r="SVK5" s="72"/>
      <c r="SVL5" s="72"/>
      <c r="SVM5" s="72"/>
      <c r="SVN5" s="72"/>
      <c r="SVO5" s="72"/>
      <c r="SVP5" s="72"/>
      <c r="SVQ5" s="72"/>
      <c r="SVR5" s="72"/>
      <c r="SVS5" s="72"/>
      <c r="SVT5" s="72"/>
      <c r="SVU5" s="72"/>
      <c r="SVV5" s="72"/>
      <c r="SVW5" s="72"/>
      <c r="SVX5" s="72"/>
      <c r="SVY5" s="72"/>
      <c r="SVZ5" s="72"/>
      <c r="SWA5" s="72"/>
      <c r="SWB5" s="72"/>
      <c r="SWC5" s="72"/>
      <c r="SWD5" s="72"/>
      <c r="SWE5" s="72"/>
      <c r="SWF5" s="72"/>
      <c r="SWG5" s="72"/>
      <c r="SWH5" s="72"/>
      <c r="SWI5" s="72"/>
      <c r="SWJ5" s="72"/>
      <c r="SWK5" s="72"/>
      <c r="SWL5" s="72"/>
      <c r="SWM5" s="72"/>
      <c r="SWN5" s="72"/>
      <c r="SWO5" s="72"/>
      <c r="SWP5" s="72"/>
      <c r="SWQ5" s="72"/>
      <c r="SWR5" s="72"/>
      <c r="SWS5" s="72"/>
      <c r="SWT5" s="72"/>
      <c r="SWU5" s="72"/>
      <c r="SWV5" s="72"/>
      <c r="SWW5" s="72"/>
      <c r="SWX5" s="72"/>
      <c r="SWY5" s="72"/>
      <c r="SWZ5" s="72"/>
      <c r="SXA5" s="72"/>
      <c r="SXB5" s="72"/>
      <c r="SXC5" s="72"/>
      <c r="SXD5" s="72"/>
      <c r="SXE5" s="72"/>
      <c r="SXF5" s="72"/>
      <c r="SXG5" s="72"/>
      <c r="SXH5" s="72"/>
      <c r="SXI5" s="72"/>
      <c r="SXJ5" s="72"/>
      <c r="SXK5" s="72"/>
      <c r="SXL5" s="72"/>
      <c r="SXM5" s="72"/>
      <c r="SXN5" s="72"/>
      <c r="SXO5" s="72"/>
      <c r="SXP5" s="72"/>
      <c r="SXQ5" s="72"/>
      <c r="SXR5" s="72"/>
      <c r="SXS5" s="72"/>
      <c r="SXT5" s="72"/>
      <c r="SXU5" s="72"/>
      <c r="SXV5" s="72"/>
      <c r="SXW5" s="72"/>
      <c r="SXX5" s="72"/>
      <c r="SXY5" s="72"/>
      <c r="SXZ5" s="72"/>
      <c r="SYA5" s="72"/>
      <c r="SYB5" s="72"/>
      <c r="SYC5" s="72"/>
      <c r="SYD5" s="72"/>
      <c r="SYE5" s="72"/>
      <c r="SYF5" s="72"/>
      <c r="SYG5" s="72"/>
      <c r="SYH5" s="72"/>
      <c r="SYI5" s="72"/>
      <c r="SYJ5" s="72"/>
      <c r="SYK5" s="72"/>
      <c r="SYL5" s="72"/>
      <c r="SYM5" s="72"/>
      <c r="SYN5" s="72"/>
      <c r="SYO5" s="72"/>
      <c r="SYP5" s="72"/>
      <c r="SYQ5" s="72"/>
      <c r="SYR5" s="72"/>
      <c r="SYS5" s="72"/>
      <c r="SYT5" s="72"/>
      <c r="SYU5" s="72"/>
      <c r="SYV5" s="72"/>
      <c r="SYW5" s="72"/>
      <c r="SYX5" s="72"/>
      <c r="SYY5" s="72"/>
      <c r="SYZ5" s="72"/>
      <c r="SZA5" s="72"/>
      <c r="SZB5" s="72"/>
      <c r="SZC5" s="72"/>
      <c r="SZD5" s="72"/>
      <c r="SZE5" s="72"/>
      <c r="SZF5" s="72"/>
      <c r="SZG5" s="72"/>
      <c r="SZH5" s="72"/>
      <c r="SZI5" s="72"/>
      <c r="SZJ5" s="72"/>
      <c r="SZK5" s="72"/>
      <c r="SZL5" s="72"/>
      <c r="SZM5" s="72"/>
      <c r="SZN5" s="72"/>
      <c r="SZO5" s="72"/>
      <c r="SZP5" s="72"/>
      <c r="SZQ5" s="72"/>
      <c r="SZR5" s="72"/>
      <c r="SZS5" s="72"/>
      <c r="SZT5" s="72"/>
      <c r="SZU5" s="72"/>
      <c r="SZV5" s="72"/>
      <c r="SZW5" s="72"/>
      <c r="SZX5" s="72"/>
      <c r="SZY5" s="72"/>
      <c r="SZZ5" s="72"/>
      <c r="TAA5" s="72"/>
      <c r="TAB5" s="72"/>
      <c r="TAC5" s="72"/>
      <c r="TAD5" s="72"/>
      <c r="TAE5" s="72"/>
      <c r="TAF5" s="72"/>
      <c r="TAG5" s="72"/>
      <c r="TAH5" s="72"/>
      <c r="TAI5" s="72"/>
      <c r="TAJ5" s="72"/>
      <c r="TAK5" s="72"/>
      <c r="TAL5" s="72"/>
      <c r="TAM5" s="72"/>
      <c r="TAN5" s="72"/>
      <c r="TAO5" s="72"/>
      <c r="TAP5" s="72"/>
      <c r="TAQ5" s="72"/>
      <c r="TAR5" s="72"/>
      <c r="TAS5" s="72"/>
      <c r="TAT5" s="72"/>
      <c r="TAU5" s="72"/>
      <c r="TAV5" s="72"/>
      <c r="TAW5" s="72"/>
      <c r="TAX5" s="72"/>
      <c r="TAY5" s="72"/>
      <c r="TAZ5" s="72"/>
      <c r="TBA5" s="72"/>
      <c r="TBB5" s="72"/>
      <c r="TBC5" s="72"/>
      <c r="TBD5" s="72"/>
      <c r="TBE5" s="72"/>
      <c r="TBF5" s="72"/>
      <c r="TBG5" s="72"/>
      <c r="TBH5" s="72"/>
      <c r="TBI5" s="72"/>
      <c r="TBJ5" s="72"/>
      <c r="TBK5" s="72"/>
      <c r="TBL5" s="72"/>
      <c r="TBM5" s="72"/>
      <c r="TBN5" s="72"/>
      <c r="TBO5" s="72"/>
      <c r="TBP5" s="72"/>
      <c r="TBQ5" s="72"/>
      <c r="TBR5" s="72"/>
      <c r="TBS5" s="72"/>
      <c r="TBT5" s="72"/>
      <c r="TBU5" s="72"/>
      <c r="TBV5" s="72"/>
      <c r="TBW5" s="72"/>
      <c r="TBX5" s="72"/>
      <c r="TBY5" s="72"/>
      <c r="TBZ5" s="72"/>
      <c r="TCA5" s="72"/>
      <c r="TCB5" s="72"/>
      <c r="TCC5" s="72"/>
      <c r="TCD5" s="72"/>
      <c r="TCE5" s="72"/>
      <c r="TCF5" s="72"/>
      <c r="TCG5" s="72"/>
      <c r="TCH5" s="72"/>
      <c r="TCI5" s="72"/>
      <c r="TCJ5" s="72"/>
      <c r="TCK5" s="72"/>
      <c r="TCL5" s="72"/>
      <c r="TCM5" s="72"/>
      <c r="TCN5" s="72"/>
      <c r="TCO5" s="72"/>
      <c r="TCP5" s="72"/>
      <c r="TCQ5" s="72"/>
      <c r="TCR5" s="72"/>
      <c r="TCS5" s="72"/>
      <c r="TCT5" s="72"/>
      <c r="TCU5" s="72"/>
      <c r="TCV5" s="72"/>
      <c r="TCW5" s="72"/>
      <c r="TCX5" s="72"/>
      <c r="TCY5" s="72"/>
      <c r="TCZ5" s="72"/>
      <c r="TDA5" s="72"/>
      <c r="TDB5" s="72"/>
      <c r="TDC5" s="72"/>
      <c r="TDD5" s="72"/>
      <c r="TDE5" s="72"/>
      <c r="TDF5" s="72"/>
      <c r="TDG5" s="72"/>
      <c r="TDH5" s="72"/>
      <c r="TDI5" s="72"/>
      <c r="TDJ5" s="72"/>
      <c r="TDK5" s="72"/>
      <c r="TDL5" s="72"/>
      <c r="TDM5" s="72"/>
      <c r="TDN5" s="72"/>
      <c r="TDO5" s="72"/>
      <c r="TDP5" s="72"/>
      <c r="TDQ5" s="72"/>
      <c r="TDR5" s="72"/>
      <c r="TDS5" s="72"/>
      <c r="TDT5" s="72"/>
      <c r="TDU5" s="72"/>
      <c r="TDV5" s="72"/>
      <c r="TDW5" s="72"/>
      <c r="TDX5" s="72"/>
      <c r="TDY5" s="72"/>
      <c r="TDZ5" s="72"/>
      <c r="TEA5" s="72"/>
      <c r="TEB5" s="72"/>
      <c r="TEC5" s="72"/>
      <c r="TED5" s="72"/>
      <c r="TEE5" s="72"/>
      <c r="TEF5" s="72"/>
      <c r="TEG5" s="72"/>
      <c r="TEH5" s="72"/>
      <c r="TEI5" s="72"/>
      <c r="TEJ5" s="72"/>
      <c r="TEK5" s="72"/>
      <c r="TEL5" s="72"/>
      <c r="TEM5" s="72"/>
      <c r="TEN5" s="72"/>
      <c r="TEO5" s="72"/>
      <c r="TEP5" s="72"/>
      <c r="TEQ5" s="72"/>
      <c r="TER5" s="72"/>
      <c r="TES5" s="72"/>
      <c r="TET5" s="72"/>
      <c r="TEU5" s="72"/>
      <c r="TEV5" s="72"/>
      <c r="TEW5" s="72"/>
      <c r="TEX5" s="72"/>
      <c r="TEY5" s="72"/>
      <c r="TEZ5" s="72"/>
      <c r="TFA5" s="72"/>
      <c r="TFB5" s="72"/>
      <c r="TFC5" s="72"/>
      <c r="TFD5" s="72"/>
      <c r="TFE5" s="72"/>
      <c r="TFF5" s="72"/>
      <c r="TFG5" s="72"/>
      <c r="TFH5" s="72"/>
      <c r="TFI5" s="72"/>
      <c r="TFJ5" s="72"/>
      <c r="TFK5" s="72"/>
      <c r="TFL5" s="72"/>
      <c r="TFM5" s="72"/>
      <c r="TFN5" s="72"/>
      <c r="TFO5" s="72"/>
      <c r="TFP5" s="72"/>
      <c r="TFQ5" s="72"/>
      <c r="TFR5" s="72"/>
      <c r="TFS5" s="72"/>
      <c r="TFT5" s="72"/>
      <c r="TFU5" s="72"/>
      <c r="TFV5" s="72"/>
      <c r="TFW5" s="72"/>
      <c r="TFX5" s="72"/>
      <c r="TFY5" s="72"/>
      <c r="TFZ5" s="72"/>
      <c r="TGA5" s="72"/>
      <c r="TGB5" s="72"/>
      <c r="TGC5" s="72"/>
      <c r="TGD5" s="72"/>
      <c r="TGE5" s="72"/>
      <c r="TGF5" s="72"/>
      <c r="TGG5" s="72"/>
      <c r="TGH5" s="72"/>
      <c r="TGI5" s="72"/>
      <c r="TGJ5" s="72"/>
      <c r="TGK5" s="72"/>
      <c r="TGL5" s="72"/>
      <c r="TGM5" s="72"/>
      <c r="TGN5" s="72"/>
      <c r="TGO5" s="72"/>
      <c r="TGP5" s="72"/>
      <c r="TGQ5" s="72"/>
      <c r="TGR5" s="72"/>
      <c r="TGS5" s="72"/>
      <c r="TGT5" s="72"/>
      <c r="TGU5" s="72"/>
      <c r="TGV5" s="72"/>
      <c r="TGW5" s="72"/>
      <c r="TGX5" s="72"/>
      <c r="TGY5" s="72"/>
      <c r="TGZ5" s="72"/>
      <c r="THA5" s="72"/>
      <c r="THB5" s="72"/>
      <c r="THC5" s="72"/>
      <c r="THD5" s="72"/>
      <c r="THE5" s="72"/>
      <c r="THF5" s="72"/>
      <c r="THG5" s="72"/>
      <c r="THH5" s="72"/>
      <c r="THI5" s="72"/>
      <c r="THJ5" s="72"/>
      <c r="THK5" s="72"/>
      <c r="THL5" s="72"/>
      <c r="THM5" s="72"/>
      <c r="THN5" s="72"/>
      <c r="THO5" s="72"/>
      <c r="THP5" s="72"/>
      <c r="THQ5" s="72"/>
      <c r="THR5" s="72"/>
      <c r="THS5" s="72"/>
      <c r="THT5" s="72"/>
      <c r="THU5" s="72"/>
      <c r="THV5" s="72"/>
      <c r="THW5" s="72"/>
      <c r="THX5" s="72"/>
      <c r="THY5" s="72"/>
      <c r="THZ5" s="72"/>
      <c r="TIA5" s="72"/>
      <c r="TIB5" s="72"/>
      <c r="TIC5" s="72"/>
      <c r="TID5" s="72"/>
      <c r="TIE5" s="72"/>
      <c r="TIF5" s="72"/>
      <c r="TIG5" s="72"/>
      <c r="TIH5" s="72"/>
      <c r="TII5" s="72"/>
      <c r="TIJ5" s="72"/>
      <c r="TIK5" s="72"/>
      <c r="TIL5" s="72"/>
      <c r="TIM5" s="72"/>
      <c r="TIN5" s="72"/>
      <c r="TIO5" s="72"/>
      <c r="TIP5" s="72"/>
      <c r="TIQ5" s="72"/>
      <c r="TIR5" s="72"/>
      <c r="TIS5" s="72"/>
      <c r="TIT5" s="72"/>
      <c r="TIU5" s="72"/>
      <c r="TIV5" s="72"/>
      <c r="TIW5" s="72"/>
      <c r="TIX5" s="72"/>
      <c r="TIY5" s="72"/>
      <c r="TIZ5" s="72"/>
      <c r="TJA5" s="72"/>
      <c r="TJB5" s="72"/>
      <c r="TJC5" s="72"/>
      <c r="TJD5" s="72"/>
      <c r="TJE5" s="72"/>
      <c r="TJF5" s="72"/>
      <c r="TJG5" s="72"/>
      <c r="TJH5" s="72"/>
      <c r="TJI5" s="72"/>
      <c r="TJJ5" s="72"/>
      <c r="TJK5" s="72"/>
      <c r="TJL5" s="72"/>
      <c r="TJM5" s="72"/>
      <c r="TJN5" s="72"/>
      <c r="TJO5" s="72"/>
      <c r="TJP5" s="72"/>
      <c r="TJQ5" s="72"/>
      <c r="TJR5" s="72"/>
      <c r="TJS5" s="72"/>
      <c r="TJT5" s="72"/>
      <c r="TJU5" s="72"/>
      <c r="TJV5" s="72"/>
      <c r="TJW5" s="72"/>
      <c r="TJX5" s="72"/>
      <c r="TJY5" s="72"/>
      <c r="TJZ5" s="72"/>
      <c r="TKA5" s="72"/>
      <c r="TKB5" s="72"/>
      <c r="TKC5" s="72"/>
      <c r="TKD5" s="72"/>
      <c r="TKE5" s="72"/>
      <c r="TKF5" s="72"/>
      <c r="TKG5" s="72"/>
      <c r="TKH5" s="72"/>
      <c r="TKI5" s="72"/>
      <c r="TKJ5" s="72"/>
      <c r="TKK5" s="72"/>
      <c r="TKL5" s="72"/>
      <c r="TKM5" s="72"/>
      <c r="TKN5" s="72"/>
      <c r="TKO5" s="72"/>
      <c r="TKP5" s="72"/>
      <c r="TKQ5" s="72"/>
      <c r="TKR5" s="72"/>
      <c r="TKS5" s="72"/>
      <c r="TKT5" s="72"/>
      <c r="TKU5" s="72"/>
      <c r="TKV5" s="72"/>
      <c r="TKW5" s="72"/>
      <c r="TKX5" s="72"/>
      <c r="TKY5" s="72"/>
      <c r="TKZ5" s="72"/>
      <c r="TLA5" s="72"/>
      <c r="TLB5" s="72"/>
      <c r="TLC5" s="72"/>
      <c r="TLD5" s="72"/>
      <c r="TLE5" s="72"/>
      <c r="TLF5" s="72"/>
      <c r="TLG5" s="72"/>
      <c r="TLH5" s="72"/>
      <c r="TLI5" s="72"/>
      <c r="TLJ5" s="72"/>
      <c r="TLK5" s="72"/>
      <c r="TLL5" s="72"/>
      <c r="TLM5" s="72"/>
      <c r="TLN5" s="72"/>
      <c r="TLO5" s="72"/>
      <c r="TLP5" s="72"/>
      <c r="TLQ5" s="72"/>
      <c r="TLR5" s="72"/>
      <c r="TLS5" s="72"/>
      <c r="TLT5" s="72"/>
      <c r="TLU5" s="72"/>
      <c r="TLV5" s="72"/>
      <c r="TLW5" s="72"/>
      <c r="TLX5" s="72"/>
      <c r="TLY5" s="72"/>
      <c r="TLZ5" s="72"/>
      <c r="TMA5" s="72"/>
      <c r="TMB5" s="72"/>
      <c r="TMC5" s="72"/>
      <c r="TMD5" s="72"/>
      <c r="TME5" s="72"/>
      <c r="TMF5" s="72"/>
      <c r="TMG5" s="72"/>
      <c r="TMH5" s="72"/>
      <c r="TMI5" s="72"/>
      <c r="TMJ5" s="72"/>
      <c r="TMK5" s="72"/>
      <c r="TML5" s="72"/>
      <c r="TMM5" s="72"/>
      <c r="TMN5" s="72"/>
      <c r="TMO5" s="72"/>
      <c r="TMP5" s="72"/>
      <c r="TMQ5" s="72"/>
      <c r="TMR5" s="72"/>
      <c r="TMS5" s="72"/>
      <c r="TMT5" s="72"/>
      <c r="TMU5" s="72"/>
      <c r="TMV5" s="72"/>
      <c r="TMW5" s="72"/>
      <c r="TMX5" s="72"/>
      <c r="TMY5" s="72"/>
      <c r="TMZ5" s="72"/>
      <c r="TNA5" s="72"/>
      <c r="TNB5" s="72"/>
      <c r="TNC5" s="72"/>
      <c r="TND5" s="72"/>
      <c r="TNE5" s="72"/>
      <c r="TNF5" s="72"/>
      <c r="TNG5" s="72"/>
      <c r="TNH5" s="72"/>
      <c r="TNI5" s="72"/>
      <c r="TNJ5" s="72"/>
      <c r="TNK5" s="72"/>
      <c r="TNL5" s="72"/>
      <c r="TNM5" s="72"/>
      <c r="TNN5" s="72"/>
      <c r="TNO5" s="72"/>
      <c r="TNP5" s="72"/>
      <c r="TNQ5" s="72"/>
      <c r="TNR5" s="72"/>
      <c r="TNS5" s="72"/>
      <c r="TNT5" s="72"/>
      <c r="TNU5" s="72"/>
      <c r="TNV5" s="72"/>
      <c r="TNW5" s="72"/>
      <c r="TNX5" s="72"/>
      <c r="TNY5" s="72"/>
      <c r="TNZ5" s="72"/>
      <c r="TOA5" s="72"/>
      <c r="TOB5" s="72"/>
      <c r="TOC5" s="72"/>
      <c r="TOD5" s="72"/>
      <c r="TOE5" s="72"/>
      <c r="TOF5" s="72"/>
      <c r="TOG5" s="72"/>
      <c r="TOH5" s="72"/>
      <c r="TOI5" s="72"/>
      <c r="TOJ5" s="72"/>
      <c r="TOK5" s="72"/>
      <c r="TOL5" s="72"/>
      <c r="TOM5" s="72"/>
      <c r="TON5" s="72"/>
      <c r="TOO5" s="72"/>
      <c r="TOP5" s="72"/>
      <c r="TOQ5" s="72"/>
      <c r="TOR5" s="72"/>
      <c r="TOS5" s="72"/>
      <c r="TOT5" s="72"/>
      <c r="TOU5" s="72"/>
      <c r="TOV5" s="72"/>
      <c r="TOW5" s="72"/>
      <c r="TOX5" s="72"/>
      <c r="TOY5" s="72"/>
      <c r="TOZ5" s="72"/>
      <c r="TPA5" s="72"/>
      <c r="TPB5" s="72"/>
      <c r="TPC5" s="72"/>
      <c r="TPD5" s="72"/>
      <c r="TPE5" s="72"/>
      <c r="TPF5" s="72"/>
      <c r="TPG5" s="72"/>
      <c r="TPH5" s="72"/>
      <c r="TPI5" s="72"/>
      <c r="TPJ5" s="72"/>
      <c r="TPK5" s="72"/>
      <c r="TPL5" s="72"/>
      <c r="TPM5" s="72"/>
      <c r="TPN5" s="72"/>
      <c r="TPO5" s="72"/>
      <c r="TPP5" s="72"/>
      <c r="TPQ5" s="72"/>
      <c r="TPR5" s="72"/>
      <c r="TPS5" s="72"/>
      <c r="TPT5" s="72"/>
      <c r="TPU5" s="72"/>
      <c r="TPV5" s="72"/>
      <c r="TPW5" s="72"/>
      <c r="TPX5" s="72"/>
      <c r="TPY5" s="72"/>
      <c r="TPZ5" s="72"/>
      <c r="TQA5" s="72"/>
      <c r="TQB5" s="72"/>
      <c r="TQC5" s="72"/>
      <c r="TQD5" s="72"/>
      <c r="TQE5" s="72"/>
      <c r="TQF5" s="72"/>
      <c r="TQG5" s="72"/>
      <c r="TQH5" s="72"/>
      <c r="TQI5" s="72"/>
      <c r="TQJ5" s="72"/>
      <c r="TQK5" s="72"/>
      <c r="TQL5" s="72"/>
      <c r="TQM5" s="72"/>
      <c r="TQN5" s="72"/>
      <c r="TQO5" s="72"/>
      <c r="TQP5" s="72"/>
      <c r="TQQ5" s="72"/>
      <c r="TQR5" s="72"/>
      <c r="TQS5" s="72"/>
      <c r="TQT5" s="72"/>
      <c r="TQU5" s="72"/>
      <c r="TQV5" s="72"/>
      <c r="TQW5" s="72"/>
      <c r="TQX5" s="72"/>
      <c r="TQY5" s="72"/>
      <c r="TQZ5" s="72"/>
      <c r="TRA5" s="72"/>
      <c r="TRB5" s="72"/>
      <c r="TRC5" s="72"/>
      <c r="TRD5" s="72"/>
      <c r="TRE5" s="72"/>
      <c r="TRF5" s="72"/>
      <c r="TRG5" s="72"/>
      <c r="TRH5" s="72"/>
      <c r="TRI5" s="72"/>
      <c r="TRJ5" s="72"/>
      <c r="TRK5" s="72"/>
      <c r="TRL5" s="72"/>
      <c r="TRM5" s="72"/>
      <c r="TRN5" s="72"/>
      <c r="TRO5" s="72"/>
      <c r="TRP5" s="72"/>
      <c r="TRQ5" s="72"/>
      <c r="TRR5" s="72"/>
      <c r="TRS5" s="72"/>
      <c r="TRT5" s="72"/>
      <c r="TRU5" s="72"/>
      <c r="TRV5" s="72"/>
      <c r="TRW5" s="72"/>
      <c r="TRX5" s="72"/>
      <c r="TRY5" s="72"/>
      <c r="TRZ5" s="72"/>
      <c r="TSA5" s="72"/>
      <c r="TSB5" s="72"/>
      <c r="TSC5" s="72"/>
      <c r="TSD5" s="72"/>
      <c r="TSE5" s="72"/>
      <c r="TSF5" s="72"/>
      <c r="TSG5" s="72"/>
      <c r="TSH5" s="72"/>
      <c r="TSI5" s="72"/>
      <c r="TSJ5" s="72"/>
      <c r="TSK5" s="72"/>
      <c r="TSL5" s="72"/>
      <c r="TSM5" s="72"/>
      <c r="TSN5" s="72"/>
      <c r="TSO5" s="72"/>
      <c r="TSP5" s="72"/>
      <c r="TSQ5" s="72"/>
      <c r="TSR5" s="72"/>
      <c r="TSS5" s="72"/>
      <c r="TST5" s="72"/>
      <c r="TSU5" s="72"/>
      <c r="TSV5" s="72"/>
      <c r="TSW5" s="72"/>
      <c r="TSX5" s="72"/>
      <c r="TSY5" s="72"/>
      <c r="TSZ5" s="72"/>
      <c r="TTA5" s="72"/>
      <c r="TTB5" s="72"/>
      <c r="TTC5" s="72"/>
      <c r="TTD5" s="72"/>
      <c r="TTE5" s="72"/>
      <c r="TTF5" s="72"/>
      <c r="TTG5" s="72"/>
      <c r="TTH5" s="72"/>
      <c r="TTI5" s="72"/>
      <c r="TTJ5" s="72"/>
      <c r="TTK5" s="72"/>
      <c r="TTL5" s="72"/>
      <c r="TTM5" s="72"/>
      <c r="TTN5" s="72"/>
      <c r="TTO5" s="72"/>
      <c r="TTP5" s="72"/>
      <c r="TTQ5" s="72"/>
      <c r="TTR5" s="72"/>
      <c r="TTS5" s="72"/>
      <c r="TTT5" s="72"/>
      <c r="TTU5" s="72"/>
      <c r="TTV5" s="72"/>
      <c r="TTW5" s="72"/>
      <c r="TTX5" s="72"/>
      <c r="TTY5" s="72"/>
      <c r="TTZ5" s="72"/>
      <c r="TUA5" s="72"/>
      <c r="TUB5" s="72"/>
      <c r="TUC5" s="72"/>
      <c r="TUD5" s="72"/>
      <c r="TUE5" s="72"/>
      <c r="TUF5" s="72"/>
      <c r="TUG5" s="72"/>
      <c r="TUH5" s="72"/>
      <c r="TUI5" s="72"/>
      <c r="TUJ5" s="72"/>
      <c r="TUK5" s="72"/>
      <c r="TUL5" s="72"/>
      <c r="TUM5" s="72"/>
      <c r="TUN5" s="72"/>
      <c r="TUO5" s="72"/>
      <c r="TUP5" s="72"/>
      <c r="TUQ5" s="72"/>
      <c r="TUR5" s="72"/>
      <c r="TUS5" s="72"/>
      <c r="TUT5" s="72"/>
      <c r="TUU5" s="72"/>
      <c r="TUV5" s="72"/>
      <c r="TUW5" s="72"/>
      <c r="TUX5" s="72"/>
      <c r="TUY5" s="72"/>
      <c r="TUZ5" s="72"/>
      <c r="TVA5" s="72"/>
      <c r="TVB5" s="72"/>
      <c r="TVC5" s="72"/>
      <c r="TVD5" s="72"/>
      <c r="TVE5" s="72"/>
      <c r="TVF5" s="72"/>
      <c r="TVG5" s="72"/>
      <c r="TVH5" s="72"/>
      <c r="TVI5" s="72"/>
      <c r="TVJ5" s="72"/>
      <c r="TVK5" s="72"/>
      <c r="TVL5" s="72"/>
      <c r="TVM5" s="72"/>
      <c r="TVN5" s="72"/>
      <c r="TVO5" s="72"/>
      <c r="TVP5" s="72"/>
      <c r="TVQ5" s="72"/>
      <c r="TVR5" s="72"/>
      <c r="TVS5" s="72"/>
      <c r="TVT5" s="72"/>
      <c r="TVU5" s="72"/>
      <c r="TVV5" s="72"/>
      <c r="TVW5" s="72"/>
      <c r="TVX5" s="72"/>
      <c r="TVY5" s="72"/>
      <c r="TVZ5" s="72"/>
      <c r="TWA5" s="72"/>
      <c r="TWB5" s="72"/>
      <c r="TWC5" s="72"/>
      <c r="TWD5" s="72"/>
      <c r="TWE5" s="72"/>
      <c r="TWF5" s="72"/>
      <c r="TWG5" s="72"/>
      <c r="TWH5" s="72"/>
      <c r="TWI5" s="72"/>
      <c r="TWJ5" s="72"/>
      <c r="TWK5" s="72"/>
      <c r="TWL5" s="72"/>
      <c r="TWM5" s="72"/>
      <c r="TWN5" s="72"/>
      <c r="TWO5" s="72"/>
      <c r="TWP5" s="72"/>
      <c r="TWQ5" s="72"/>
      <c r="TWR5" s="72"/>
      <c r="TWS5" s="72"/>
      <c r="TWT5" s="72"/>
      <c r="TWU5" s="72"/>
      <c r="TWV5" s="72"/>
      <c r="TWW5" s="72"/>
      <c r="TWX5" s="72"/>
      <c r="TWY5" s="72"/>
      <c r="TWZ5" s="72"/>
      <c r="TXA5" s="72"/>
      <c r="TXB5" s="72"/>
      <c r="TXC5" s="72"/>
      <c r="TXD5" s="72"/>
      <c r="TXE5" s="72"/>
      <c r="TXF5" s="72"/>
      <c r="TXG5" s="72"/>
      <c r="TXH5" s="72"/>
      <c r="TXI5" s="72"/>
      <c r="TXJ5" s="72"/>
      <c r="TXK5" s="72"/>
      <c r="TXL5" s="72"/>
      <c r="TXM5" s="72"/>
      <c r="TXN5" s="72"/>
      <c r="TXO5" s="72"/>
      <c r="TXP5" s="72"/>
      <c r="TXQ5" s="72"/>
      <c r="TXR5" s="72"/>
      <c r="TXS5" s="72"/>
      <c r="TXT5" s="72"/>
      <c r="TXU5" s="72"/>
      <c r="TXV5" s="72"/>
      <c r="TXW5" s="72"/>
      <c r="TXX5" s="72"/>
      <c r="TXY5" s="72"/>
      <c r="TXZ5" s="72"/>
      <c r="TYA5" s="72"/>
      <c r="TYB5" s="72"/>
      <c r="TYC5" s="72"/>
      <c r="TYD5" s="72"/>
      <c r="TYE5" s="72"/>
      <c r="TYF5" s="72"/>
      <c r="TYG5" s="72"/>
      <c r="TYH5" s="72"/>
      <c r="TYI5" s="72"/>
      <c r="TYJ5" s="72"/>
      <c r="TYK5" s="72"/>
      <c r="TYL5" s="72"/>
      <c r="TYM5" s="72"/>
      <c r="TYN5" s="72"/>
      <c r="TYO5" s="72"/>
      <c r="TYP5" s="72"/>
      <c r="TYQ5" s="72"/>
      <c r="TYR5" s="72"/>
      <c r="TYS5" s="72"/>
      <c r="TYT5" s="72"/>
      <c r="TYU5" s="72"/>
      <c r="TYV5" s="72"/>
      <c r="TYW5" s="72"/>
      <c r="TYX5" s="72"/>
      <c r="TYY5" s="72"/>
      <c r="TYZ5" s="72"/>
      <c r="TZA5" s="72"/>
      <c r="TZB5" s="72"/>
      <c r="TZC5" s="72"/>
      <c r="TZD5" s="72"/>
      <c r="TZE5" s="72"/>
      <c r="TZF5" s="72"/>
      <c r="TZG5" s="72"/>
      <c r="TZH5" s="72"/>
      <c r="TZI5" s="72"/>
      <c r="TZJ5" s="72"/>
      <c r="TZK5" s="72"/>
      <c r="TZL5" s="72"/>
      <c r="TZM5" s="72"/>
      <c r="TZN5" s="72"/>
      <c r="TZO5" s="72"/>
      <c r="TZP5" s="72"/>
      <c r="TZQ5" s="72"/>
      <c r="TZR5" s="72"/>
      <c r="TZS5" s="72"/>
      <c r="TZT5" s="72"/>
      <c r="TZU5" s="72"/>
      <c r="TZV5" s="72"/>
      <c r="TZW5" s="72"/>
      <c r="TZX5" s="72"/>
      <c r="TZY5" s="72"/>
      <c r="TZZ5" s="72"/>
      <c r="UAA5" s="72"/>
      <c r="UAB5" s="72"/>
      <c r="UAC5" s="72"/>
      <c r="UAD5" s="72"/>
      <c r="UAE5" s="72"/>
      <c r="UAF5" s="72"/>
      <c r="UAG5" s="72"/>
      <c r="UAH5" s="72"/>
      <c r="UAI5" s="72"/>
      <c r="UAJ5" s="72"/>
      <c r="UAK5" s="72"/>
      <c r="UAL5" s="72"/>
      <c r="UAM5" s="72"/>
      <c r="UAN5" s="72"/>
      <c r="UAO5" s="72"/>
      <c r="UAP5" s="72"/>
      <c r="UAQ5" s="72"/>
      <c r="UAR5" s="72"/>
      <c r="UAS5" s="72"/>
      <c r="UAT5" s="72"/>
      <c r="UAU5" s="72"/>
      <c r="UAV5" s="72"/>
      <c r="UAW5" s="72"/>
      <c r="UAX5" s="72"/>
      <c r="UAY5" s="72"/>
      <c r="UAZ5" s="72"/>
      <c r="UBA5" s="72"/>
      <c r="UBB5" s="72"/>
      <c r="UBC5" s="72"/>
      <c r="UBD5" s="72"/>
      <c r="UBE5" s="72"/>
      <c r="UBF5" s="72"/>
      <c r="UBG5" s="72"/>
      <c r="UBH5" s="72"/>
      <c r="UBI5" s="72"/>
      <c r="UBJ5" s="72"/>
      <c r="UBK5" s="72"/>
      <c r="UBL5" s="72"/>
      <c r="UBM5" s="72"/>
      <c r="UBN5" s="72"/>
      <c r="UBO5" s="72"/>
      <c r="UBP5" s="72"/>
      <c r="UBQ5" s="72"/>
      <c r="UBR5" s="72"/>
      <c r="UBS5" s="72"/>
      <c r="UBT5" s="72"/>
      <c r="UBU5" s="72"/>
      <c r="UBV5" s="72"/>
      <c r="UBW5" s="72"/>
      <c r="UBX5" s="72"/>
      <c r="UBY5" s="72"/>
      <c r="UBZ5" s="72"/>
      <c r="UCA5" s="72"/>
      <c r="UCB5" s="72"/>
      <c r="UCC5" s="72"/>
      <c r="UCD5" s="72"/>
      <c r="UCE5" s="72"/>
      <c r="UCF5" s="72"/>
      <c r="UCG5" s="72"/>
      <c r="UCH5" s="72"/>
      <c r="UCI5" s="72"/>
      <c r="UCJ5" s="72"/>
      <c r="UCK5" s="72"/>
      <c r="UCL5" s="72"/>
      <c r="UCM5" s="72"/>
      <c r="UCN5" s="72"/>
      <c r="UCO5" s="72"/>
      <c r="UCP5" s="72"/>
      <c r="UCQ5" s="72"/>
      <c r="UCR5" s="72"/>
      <c r="UCS5" s="72"/>
      <c r="UCT5" s="72"/>
      <c r="UCU5" s="72"/>
      <c r="UCV5" s="72"/>
      <c r="UCW5" s="72"/>
      <c r="UCX5" s="72"/>
      <c r="UCY5" s="72"/>
      <c r="UCZ5" s="72"/>
      <c r="UDA5" s="72"/>
      <c r="UDB5" s="72"/>
      <c r="UDC5" s="72"/>
      <c r="UDD5" s="72"/>
      <c r="UDE5" s="72"/>
      <c r="UDF5" s="72"/>
      <c r="UDG5" s="72"/>
      <c r="UDH5" s="72"/>
      <c r="UDI5" s="72"/>
      <c r="UDJ5" s="72"/>
      <c r="UDK5" s="72"/>
      <c r="UDL5" s="72"/>
      <c r="UDM5" s="72"/>
      <c r="UDN5" s="72"/>
      <c r="UDO5" s="72"/>
      <c r="UDP5" s="72"/>
      <c r="UDQ5" s="72"/>
      <c r="UDR5" s="72"/>
      <c r="UDS5" s="72"/>
      <c r="UDT5" s="72"/>
      <c r="UDU5" s="72"/>
      <c r="UDV5" s="72"/>
      <c r="UDW5" s="72"/>
      <c r="UDX5" s="72"/>
      <c r="UDY5" s="72"/>
      <c r="UDZ5" s="72"/>
      <c r="UEA5" s="72"/>
      <c r="UEB5" s="72"/>
      <c r="UEC5" s="72"/>
      <c r="UED5" s="72"/>
      <c r="UEE5" s="72"/>
      <c r="UEF5" s="72"/>
      <c r="UEG5" s="72"/>
      <c r="UEH5" s="72"/>
      <c r="UEI5" s="72"/>
      <c r="UEJ5" s="72"/>
      <c r="UEK5" s="72"/>
      <c r="UEL5" s="72"/>
      <c r="UEM5" s="72"/>
      <c r="UEN5" s="72"/>
      <c r="UEO5" s="72"/>
      <c r="UEP5" s="72"/>
      <c r="UEQ5" s="72"/>
      <c r="UER5" s="72"/>
      <c r="UES5" s="72"/>
      <c r="UET5" s="72"/>
      <c r="UEU5" s="72"/>
      <c r="UEV5" s="72"/>
      <c r="UEW5" s="72"/>
      <c r="UEX5" s="72"/>
      <c r="UEY5" s="72"/>
      <c r="UEZ5" s="72"/>
      <c r="UFA5" s="72"/>
      <c r="UFB5" s="72"/>
      <c r="UFC5" s="72"/>
      <c r="UFD5" s="72"/>
      <c r="UFE5" s="72"/>
      <c r="UFF5" s="72"/>
      <c r="UFG5" s="72"/>
      <c r="UFH5" s="72"/>
      <c r="UFI5" s="72"/>
      <c r="UFJ5" s="72"/>
      <c r="UFK5" s="72"/>
      <c r="UFL5" s="72"/>
      <c r="UFM5" s="72"/>
      <c r="UFN5" s="72"/>
      <c r="UFO5" s="72"/>
      <c r="UFP5" s="72"/>
      <c r="UFQ5" s="72"/>
      <c r="UFR5" s="72"/>
      <c r="UFS5" s="72"/>
      <c r="UFT5" s="72"/>
      <c r="UFU5" s="72"/>
      <c r="UFV5" s="72"/>
      <c r="UFW5" s="72"/>
      <c r="UFX5" s="72"/>
      <c r="UFY5" s="72"/>
      <c r="UFZ5" s="72"/>
      <c r="UGA5" s="72"/>
      <c r="UGB5" s="72"/>
      <c r="UGC5" s="72"/>
      <c r="UGD5" s="72"/>
      <c r="UGE5" s="72"/>
      <c r="UGF5" s="72"/>
      <c r="UGG5" s="72"/>
      <c r="UGH5" s="72"/>
      <c r="UGI5" s="72"/>
      <c r="UGJ5" s="72"/>
      <c r="UGK5" s="72"/>
      <c r="UGL5" s="72"/>
      <c r="UGM5" s="72"/>
      <c r="UGN5" s="72"/>
      <c r="UGO5" s="72"/>
      <c r="UGP5" s="72"/>
      <c r="UGQ5" s="72"/>
      <c r="UGR5" s="72"/>
      <c r="UGS5" s="72"/>
      <c r="UGT5" s="72"/>
      <c r="UGU5" s="72"/>
      <c r="UGV5" s="72"/>
      <c r="UGW5" s="72"/>
      <c r="UGX5" s="72"/>
      <c r="UGY5" s="72"/>
      <c r="UGZ5" s="72"/>
      <c r="UHA5" s="72"/>
      <c r="UHB5" s="72"/>
      <c r="UHC5" s="72"/>
      <c r="UHD5" s="72"/>
      <c r="UHE5" s="72"/>
      <c r="UHF5" s="72"/>
      <c r="UHG5" s="72"/>
      <c r="UHH5" s="72"/>
      <c r="UHI5" s="72"/>
      <c r="UHJ5" s="72"/>
      <c r="UHK5" s="72"/>
      <c r="UHL5" s="72"/>
      <c r="UHM5" s="72"/>
      <c r="UHN5" s="72"/>
      <c r="UHO5" s="72"/>
      <c r="UHP5" s="72"/>
      <c r="UHQ5" s="72"/>
      <c r="UHR5" s="72"/>
      <c r="UHS5" s="72"/>
      <c r="UHT5" s="72"/>
      <c r="UHU5" s="72"/>
      <c r="UHV5" s="72"/>
      <c r="UHW5" s="72"/>
      <c r="UHX5" s="72"/>
      <c r="UHY5" s="72"/>
      <c r="UHZ5" s="72"/>
      <c r="UIA5" s="72"/>
      <c r="UIB5" s="72"/>
      <c r="UIC5" s="72"/>
      <c r="UID5" s="72"/>
      <c r="UIE5" s="72"/>
      <c r="UIF5" s="72"/>
      <c r="UIG5" s="72"/>
      <c r="UIH5" s="72"/>
      <c r="UII5" s="72"/>
      <c r="UIJ5" s="72"/>
      <c r="UIK5" s="72"/>
      <c r="UIL5" s="72"/>
      <c r="UIM5" s="72"/>
      <c r="UIN5" s="72"/>
      <c r="UIO5" s="72"/>
      <c r="UIP5" s="72"/>
      <c r="UIQ5" s="72"/>
      <c r="UIR5" s="72"/>
      <c r="UIS5" s="72"/>
      <c r="UIT5" s="72"/>
      <c r="UIU5" s="72"/>
      <c r="UIV5" s="72"/>
      <c r="UIW5" s="72"/>
      <c r="UIX5" s="72"/>
      <c r="UIY5" s="72"/>
      <c r="UIZ5" s="72"/>
      <c r="UJA5" s="72"/>
      <c r="UJB5" s="72"/>
      <c r="UJC5" s="72"/>
      <c r="UJD5" s="72"/>
      <c r="UJE5" s="72"/>
      <c r="UJF5" s="72"/>
      <c r="UJG5" s="72"/>
      <c r="UJH5" s="72"/>
      <c r="UJI5" s="72"/>
      <c r="UJJ5" s="72"/>
      <c r="UJK5" s="72"/>
      <c r="UJL5" s="72"/>
      <c r="UJM5" s="72"/>
      <c r="UJN5" s="72"/>
      <c r="UJO5" s="72"/>
      <c r="UJP5" s="72"/>
      <c r="UJQ5" s="72"/>
      <c r="UJR5" s="72"/>
      <c r="UJS5" s="72"/>
      <c r="UJT5" s="72"/>
      <c r="UJU5" s="72"/>
      <c r="UJV5" s="72"/>
      <c r="UJW5" s="72"/>
      <c r="UJX5" s="72"/>
      <c r="UJY5" s="72"/>
      <c r="UJZ5" s="72"/>
      <c r="UKA5" s="72"/>
      <c r="UKB5" s="72"/>
      <c r="UKC5" s="72"/>
      <c r="UKD5" s="72"/>
      <c r="UKE5" s="72"/>
      <c r="UKF5" s="72"/>
      <c r="UKG5" s="72"/>
      <c r="UKH5" s="72"/>
      <c r="UKI5" s="72"/>
      <c r="UKJ5" s="72"/>
      <c r="UKK5" s="72"/>
      <c r="UKL5" s="72"/>
      <c r="UKM5" s="72"/>
      <c r="UKN5" s="72"/>
      <c r="UKO5" s="72"/>
      <c r="UKP5" s="72"/>
      <c r="UKQ5" s="72"/>
      <c r="UKR5" s="72"/>
      <c r="UKS5" s="72"/>
      <c r="UKT5" s="72"/>
      <c r="UKU5" s="72"/>
      <c r="UKV5" s="72"/>
      <c r="UKW5" s="72"/>
      <c r="UKX5" s="72"/>
      <c r="UKY5" s="72"/>
      <c r="UKZ5" s="72"/>
      <c r="ULA5" s="72"/>
      <c r="ULB5" s="72"/>
      <c r="ULC5" s="72"/>
      <c r="ULD5" s="72"/>
      <c r="ULE5" s="72"/>
      <c r="ULF5" s="72"/>
      <c r="ULG5" s="72"/>
      <c r="ULH5" s="72"/>
      <c r="ULI5" s="72"/>
      <c r="ULJ5" s="72"/>
      <c r="ULK5" s="72"/>
      <c r="ULL5" s="72"/>
      <c r="ULM5" s="72"/>
      <c r="ULN5" s="72"/>
      <c r="ULO5" s="72"/>
      <c r="ULP5" s="72"/>
      <c r="ULQ5" s="72"/>
      <c r="ULR5" s="72"/>
      <c r="ULS5" s="72"/>
      <c r="ULT5" s="72"/>
      <c r="ULU5" s="72"/>
      <c r="ULV5" s="72"/>
      <c r="ULW5" s="72"/>
      <c r="ULX5" s="72"/>
      <c r="ULY5" s="72"/>
      <c r="ULZ5" s="72"/>
      <c r="UMA5" s="72"/>
      <c r="UMB5" s="72"/>
      <c r="UMC5" s="72"/>
      <c r="UMD5" s="72"/>
      <c r="UME5" s="72"/>
      <c r="UMF5" s="72"/>
      <c r="UMG5" s="72"/>
      <c r="UMH5" s="72"/>
      <c r="UMI5" s="72"/>
      <c r="UMJ5" s="72"/>
      <c r="UMK5" s="72"/>
      <c r="UML5" s="72"/>
      <c r="UMM5" s="72"/>
      <c r="UMN5" s="72"/>
      <c r="UMO5" s="72"/>
      <c r="UMP5" s="72"/>
      <c r="UMQ5" s="72"/>
      <c r="UMR5" s="72"/>
      <c r="UMS5" s="72"/>
      <c r="UMT5" s="72"/>
      <c r="UMU5" s="72"/>
      <c r="UMV5" s="72"/>
      <c r="UMW5" s="72"/>
      <c r="UMX5" s="72"/>
      <c r="UMY5" s="72"/>
      <c r="UMZ5" s="72"/>
      <c r="UNA5" s="72"/>
      <c r="UNB5" s="72"/>
      <c r="UNC5" s="72"/>
      <c r="UND5" s="72"/>
      <c r="UNE5" s="72"/>
      <c r="UNF5" s="72"/>
      <c r="UNG5" s="72"/>
      <c r="UNH5" s="72"/>
      <c r="UNI5" s="72"/>
      <c r="UNJ5" s="72"/>
      <c r="UNK5" s="72"/>
      <c r="UNL5" s="72"/>
      <c r="UNM5" s="72"/>
      <c r="UNN5" s="72"/>
      <c r="UNO5" s="72"/>
      <c r="UNP5" s="72"/>
      <c r="UNQ5" s="72"/>
      <c r="UNR5" s="72"/>
      <c r="UNS5" s="72"/>
      <c r="UNT5" s="72"/>
      <c r="UNU5" s="72"/>
      <c r="UNV5" s="72"/>
      <c r="UNW5" s="72"/>
      <c r="UNX5" s="72"/>
      <c r="UNY5" s="72"/>
      <c r="UNZ5" s="72"/>
      <c r="UOA5" s="72"/>
      <c r="UOB5" s="72"/>
      <c r="UOC5" s="72"/>
      <c r="UOD5" s="72"/>
      <c r="UOE5" s="72"/>
      <c r="UOF5" s="72"/>
      <c r="UOG5" s="72"/>
      <c r="UOH5" s="72"/>
      <c r="UOI5" s="72"/>
      <c r="UOJ5" s="72"/>
      <c r="UOK5" s="72"/>
      <c r="UOL5" s="72"/>
      <c r="UOM5" s="72"/>
      <c r="UON5" s="72"/>
      <c r="UOO5" s="72"/>
      <c r="UOP5" s="72"/>
      <c r="UOQ5" s="72"/>
      <c r="UOR5" s="72"/>
      <c r="UOS5" s="72"/>
      <c r="UOT5" s="72"/>
      <c r="UOU5" s="72"/>
      <c r="UOV5" s="72"/>
      <c r="UOW5" s="72"/>
      <c r="UOX5" s="72"/>
      <c r="UOY5" s="72"/>
      <c r="UOZ5" s="72"/>
      <c r="UPA5" s="72"/>
      <c r="UPB5" s="72"/>
      <c r="UPC5" s="72"/>
      <c r="UPD5" s="72"/>
      <c r="UPE5" s="72"/>
      <c r="UPF5" s="72"/>
      <c r="UPG5" s="72"/>
      <c r="UPH5" s="72"/>
      <c r="UPI5" s="72"/>
      <c r="UPJ5" s="72"/>
      <c r="UPK5" s="72"/>
      <c r="UPL5" s="72"/>
      <c r="UPM5" s="72"/>
      <c r="UPN5" s="72"/>
      <c r="UPO5" s="72"/>
      <c r="UPP5" s="72"/>
      <c r="UPQ5" s="72"/>
      <c r="UPR5" s="72"/>
      <c r="UPS5" s="72"/>
      <c r="UPT5" s="72"/>
      <c r="UPU5" s="72"/>
      <c r="UPV5" s="72"/>
      <c r="UPW5" s="72"/>
      <c r="UPX5" s="72"/>
      <c r="UPY5" s="72"/>
      <c r="UPZ5" s="72"/>
      <c r="UQA5" s="72"/>
      <c r="UQB5" s="72"/>
      <c r="UQC5" s="72"/>
      <c r="UQD5" s="72"/>
      <c r="UQE5" s="72"/>
      <c r="UQF5" s="72"/>
      <c r="UQG5" s="72"/>
      <c r="UQH5" s="72"/>
      <c r="UQI5" s="72"/>
      <c r="UQJ5" s="72"/>
      <c r="UQK5" s="72"/>
      <c r="UQL5" s="72"/>
      <c r="UQM5" s="72"/>
      <c r="UQN5" s="72"/>
      <c r="UQO5" s="72"/>
      <c r="UQP5" s="72"/>
      <c r="UQQ5" s="72"/>
      <c r="UQR5" s="72"/>
      <c r="UQS5" s="72"/>
      <c r="UQT5" s="72"/>
      <c r="UQU5" s="72"/>
      <c r="UQV5" s="72"/>
      <c r="UQW5" s="72"/>
      <c r="UQX5" s="72"/>
      <c r="UQY5" s="72"/>
      <c r="UQZ5" s="72"/>
      <c r="URA5" s="72"/>
      <c r="URB5" s="72"/>
      <c r="URC5" s="72"/>
      <c r="URD5" s="72"/>
      <c r="URE5" s="72"/>
      <c r="URF5" s="72"/>
      <c r="URG5" s="72"/>
      <c r="URH5" s="72"/>
      <c r="URI5" s="72"/>
      <c r="URJ5" s="72"/>
      <c r="URK5" s="72"/>
      <c r="URL5" s="72"/>
      <c r="URM5" s="72"/>
      <c r="URN5" s="72"/>
      <c r="URO5" s="72"/>
      <c r="URP5" s="72"/>
      <c r="URQ5" s="72"/>
      <c r="URR5" s="72"/>
      <c r="URS5" s="72"/>
      <c r="URT5" s="72"/>
      <c r="URU5" s="72"/>
      <c r="URV5" s="72"/>
      <c r="URW5" s="72"/>
      <c r="URX5" s="72"/>
      <c r="URY5" s="72"/>
      <c r="URZ5" s="72"/>
      <c r="USA5" s="72"/>
      <c r="USB5" s="72"/>
      <c r="USC5" s="72"/>
      <c r="USD5" s="72"/>
      <c r="USE5" s="72"/>
      <c r="USF5" s="72"/>
      <c r="USG5" s="72"/>
      <c r="USH5" s="72"/>
      <c r="USI5" s="72"/>
      <c r="USJ5" s="72"/>
      <c r="USK5" s="72"/>
      <c r="USL5" s="72"/>
      <c r="USM5" s="72"/>
      <c r="USN5" s="72"/>
      <c r="USO5" s="72"/>
      <c r="USP5" s="72"/>
      <c r="USQ5" s="72"/>
      <c r="USR5" s="72"/>
      <c r="USS5" s="72"/>
      <c r="UST5" s="72"/>
      <c r="USU5" s="72"/>
      <c r="USV5" s="72"/>
      <c r="USW5" s="72"/>
      <c r="USX5" s="72"/>
      <c r="USY5" s="72"/>
      <c r="USZ5" s="72"/>
      <c r="UTA5" s="72"/>
      <c r="UTB5" s="72"/>
      <c r="UTC5" s="72"/>
      <c r="UTD5" s="72"/>
      <c r="UTE5" s="72"/>
      <c r="UTF5" s="72"/>
      <c r="UTG5" s="72"/>
      <c r="UTH5" s="72"/>
      <c r="UTI5" s="72"/>
      <c r="UTJ5" s="72"/>
      <c r="UTK5" s="72"/>
      <c r="UTL5" s="72"/>
      <c r="UTM5" s="72"/>
      <c r="UTN5" s="72"/>
      <c r="UTO5" s="72"/>
      <c r="UTP5" s="72"/>
      <c r="UTQ5" s="72"/>
      <c r="UTR5" s="72"/>
      <c r="UTS5" s="72"/>
      <c r="UTT5" s="72"/>
      <c r="UTU5" s="72"/>
      <c r="UTV5" s="72"/>
      <c r="UTW5" s="72"/>
      <c r="UTX5" s="72"/>
      <c r="UTY5" s="72"/>
      <c r="UTZ5" s="72"/>
      <c r="UUA5" s="72"/>
      <c r="UUB5" s="72"/>
      <c r="UUC5" s="72"/>
      <c r="UUD5" s="72"/>
      <c r="UUE5" s="72"/>
      <c r="UUF5" s="72"/>
      <c r="UUG5" s="72"/>
      <c r="UUH5" s="72"/>
      <c r="UUI5" s="72"/>
      <c r="UUJ5" s="72"/>
      <c r="UUK5" s="72"/>
      <c r="UUL5" s="72"/>
      <c r="UUM5" s="72"/>
      <c r="UUN5" s="72"/>
      <c r="UUO5" s="72"/>
      <c r="UUP5" s="72"/>
      <c r="UUQ5" s="72"/>
      <c r="UUR5" s="72"/>
      <c r="UUS5" s="72"/>
      <c r="UUT5" s="72"/>
      <c r="UUU5" s="72"/>
      <c r="UUV5" s="72"/>
      <c r="UUW5" s="72"/>
      <c r="UUX5" s="72"/>
      <c r="UUY5" s="72"/>
      <c r="UUZ5" s="72"/>
      <c r="UVA5" s="72"/>
      <c r="UVB5" s="72"/>
      <c r="UVC5" s="72"/>
      <c r="UVD5" s="72"/>
      <c r="UVE5" s="72"/>
      <c r="UVF5" s="72"/>
      <c r="UVG5" s="72"/>
      <c r="UVH5" s="72"/>
      <c r="UVI5" s="72"/>
      <c r="UVJ5" s="72"/>
      <c r="UVK5" s="72"/>
      <c r="UVL5" s="72"/>
      <c r="UVM5" s="72"/>
      <c r="UVN5" s="72"/>
      <c r="UVO5" s="72"/>
      <c r="UVP5" s="72"/>
      <c r="UVQ5" s="72"/>
      <c r="UVR5" s="72"/>
      <c r="UVS5" s="72"/>
      <c r="UVT5" s="72"/>
      <c r="UVU5" s="72"/>
      <c r="UVV5" s="72"/>
      <c r="UVW5" s="72"/>
      <c r="UVX5" s="72"/>
      <c r="UVY5" s="72"/>
      <c r="UVZ5" s="72"/>
      <c r="UWA5" s="72"/>
      <c r="UWB5" s="72"/>
      <c r="UWC5" s="72"/>
      <c r="UWD5" s="72"/>
      <c r="UWE5" s="72"/>
      <c r="UWF5" s="72"/>
      <c r="UWG5" s="72"/>
      <c r="UWH5" s="72"/>
      <c r="UWI5" s="72"/>
      <c r="UWJ5" s="72"/>
      <c r="UWK5" s="72"/>
      <c r="UWL5" s="72"/>
      <c r="UWM5" s="72"/>
      <c r="UWN5" s="72"/>
      <c r="UWO5" s="72"/>
      <c r="UWP5" s="72"/>
      <c r="UWQ5" s="72"/>
      <c r="UWR5" s="72"/>
      <c r="UWS5" s="72"/>
      <c r="UWT5" s="72"/>
      <c r="UWU5" s="72"/>
      <c r="UWV5" s="72"/>
      <c r="UWW5" s="72"/>
      <c r="UWX5" s="72"/>
      <c r="UWY5" s="72"/>
      <c r="UWZ5" s="72"/>
      <c r="UXA5" s="72"/>
      <c r="UXB5" s="72"/>
      <c r="UXC5" s="72"/>
      <c r="UXD5" s="72"/>
      <c r="UXE5" s="72"/>
      <c r="UXF5" s="72"/>
      <c r="UXG5" s="72"/>
      <c r="UXH5" s="72"/>
      <c r="UXI5" s="72"/>
      <c r="UXJ5" s="72"/>
      <c r="UXK5" s="72"/>
      <c r="UXL5" s="72"/>
      <c r="UXM5" s="72"/>
      <c r="UXN5" s="72"/>
      <c r="UXO5" s="72"/>
      <c r="UXP5" s="72"/>
      <c r="UXQ5" s="72"/>
      <c r="UXR5" s="72"/>
      <c r="UXS5" s="72"/>
      <c r="UXT5" s="72"/>
      <c r="UXU5" s="72"/>
      <c r="UXV5" s="72"/>
      <c r="UXW5" s="72"/>
      <c r="UXX5" s="72"/>
      <c r="UXY5" s="72"/>
      <c r="UXZ5" s="72"/>
      <c r="UYA5" s="72"/>
      <c r="UYB5" s="72"/>
      <c r="UYC5" s="72"/>
      <c r="UYD5" s="72"/>
      <c r="UYE5" s="72"/>
      <c r="UYF5" s="72"/>
      <c r="UYG5" s="72"/>
      <c r="UYH5" s="72"/>
      <c r="UYI5" s="72"/>
      <c r="UYJ5" s="72"/>
      <c r="UYK5" s="72"/>
      <c r="UYL5" s="72"/>
      <c r="UYM5" s="72"/>
      <c r="UYN5" s="72"/>
      <c r="UYO5" s="72"/>
      <c r="UYP5" s="72"/>
      <c r="UYQ5" s="72"/>
      <c r="UYR5" s="72"/>
      <c r="UYS5" s="72"/>
      <c r="UYT5" s="72"/>
      <c r="UYU5" s="72"/>
      <c r="UYV5" s="72"/>
      <c r="UYW5" s="72"/>
      <c r="UYX5" s="72"/>
      <c r="UYY5" s="72"/>
      <c r="UYZ5" s="72"/>
      <c r="UZA5" s="72"/>
      <c r="UZB5" s="72"/>
      <c r="UZC5" s="72"/>
      <c r="UZD5" s="72"/>
      <c r="UZE5" s="72"/>
      <c r="UZF5" s="72"/>
      <c r="UZG5" s="72"/>
      <c r="UZH5" s="72"/>
      <c r="UZI5" s="72"/>
      <c r="UZJ5" s="72"/>
      <c r="UZK5" s="72"/>
      <c r="UZL5" s="72"/>
      <c r="UZM5" s="72"/>
      <c r="UZN5" s="72"/>
      <c r="UZO5" s="72"/>
      <c r="UZP5" s="72"/>
      <c r="UZQ5" s="72"/>
      <c r="UZR5" s="72"/>
      <c r="UZS5" s="72"/>
      <c r="UZT5" s="72"/>
      <c r="UZU5" s="72"/>
      <c r="UZV5" s="72"/>
      <c r="UZW5" s="72"/>
      <c r="UZX5" s="72"/>
      <c r="UZY5" s="72"/>
      <c r="UZZ5" s="72"/>
      <c r="VAA5" s="72"/>
      <c r="VAB5" s="72"/>
      <c r="VAC5" s="72"/>
      <c r="VAD5" s="72"/>
      <c r="VAE5" s="72"/>
      <c r="VAF5" s="72"/>
      <c r="VAG5" s="72"/>
      <c r="VAH5" s="72"/>
      <c r="VAI5" s="72"/>
      <c r="VAJ5" s="72"/>
      <c r="VAK5" s="72"/>
      <c r="VAL5" s="72"/>
      <c r="VAM5" s="72"/>
      <c r="VAN5" s="72"/>
      <c r="VAO5" s="72"/>
      <c r="VAP5" s="72"/>
      <c r="VAQ5" s="72"/>
      <c r="VAR5" s="72"/>
      <c r="VAS5" s="72"/>
      <c r="VAT5" s="72"/>
      <c r="VAU5" s="72"/>
      <c r="VAV5" s="72"/>
      <c r="VAW5" s="72"/>
      <c r="VAX5" s="72"/>
      <c r="VAY5" s="72"/>
      <c r="VAZ5" s="72"/>
      <c r="VBA5" s="72"/>
      <c r="VBB5" s="72"/>
      <c r="VBC5" s="72"/>
      <c r="VBD5" s="72"/>
      <c r="VBE5" s="72"/>
      <c r="VBF5" s="72"/>
      <c r="VBG5" s="72"/>
      <c r="VBH5" s="72"/>
      <c r="VBI5" s="72"/>
      <c r="VBJ5" s="72"/>
      <c r="VBK5" s="72"/>
      <c r="VBL5" s="72"/>
      <c r="VBM5" s="72"/>
      <c r="VBN5" s="72"/>
      <c r="VBO5" s="72"/>
      <c r="VBP5" s="72"/>
      <c r="VBQ5" s="72"/>
      <c r="VBR5" s="72"/>
      <c r="VBS5" s="72"/>
      <c r="VBT5" s="72"/>
      <c r="VBU5" s="72"/>
      <c r="VBV5" s="72"/>
      <c r="VBW5" s="72"/>
      <c r="VBX5" s="72"/>
      <c r="VBY5" s="72"/>
      <c r="VBZ5" s="72"/>
      <c r="VCA5" s="72"/>
      <c r="VCB5" s="72"/>
      <c r="VCC5" s="72"/>
      <c r="VCD5" s="72"/>
      <c r="VCE5" s="72"/>
      <c r="VCF5" s="72"/>
      <c r="VCG5" s="72"/>
      <c r="VCH5" s="72"/>
      <c r="VCI5" s="72"/>
      <c r="VCJ5" s="72"/>
      <c r="VCK5" s="72"/>
      <c r="VCL5" s="72"/>
      <c r="VCM5" s="72"/>
      <c r="VCN5" s="72"/>
      <c r="VCO5" s="72"/>
      <c r="VCP5" s="72"/>
      <c r="VCQ5" s="72"/>
      <c r="VCR5" s="72"/>
      <c r="VCS5" s="72"/>
      <c r="VCT5" s="72"/>
      <c r="VCU5" s="72"/>
      <c r="VCV5" s="72"/>
      <c r="VCW5" s="72"/>
      <c r="VCX5" s="72"/>
      <c r="VCY5" s="72"/>
      <c r="VCZ5" s="72"/>
      <c r="VDA5" s="72"/>
      <c r="VDB5" s="72"/>
      <c r="VDC5" s="72"/>
      <c r="VDD5" s="72"/>
      <c r="VDE5" s="72"/>
      <c r="VDF5" s="72"/>
      <c r="VDG5" s="72"/>
      <c r="VDH5" s="72"/>
      <c r="VDI5" s="72"/>
      <c r="VDJ5" s="72"/>
      <c r="VDK5" s="72"/>
      <c r="VDL5" s="72"/>
      <c r="VDM5" s="72"/>
      <c r="VDN5" s="72"/>
      <c r="VDO5" s="72"/>
      <c r="VDP5" s="72"/>
      <c r="VDQ5" s="72"/>
      <c r="VDR5" s="72"/>
      <c r="VDS5" s="72"/>
      <c r="VDT5" s="72"/>
      <c r="VDU5" s="72"/>
      <c r="VDV5" s="72"/>
      <c r="VDW5" s="72"/>
      <c r="VDX5" s="72"/>
      <c r="VDY5" s="72"/>
      <c r="VDZ5" s="72"/>
      <c r="VEA5" s="72"/>
      <c r="VEB5" s="72"/>
      <c r="VEC5" s="72"/>
      <c r="VED5" s="72"/>
      <c r="VEE5" s="72"/>
      <c r="VEF5" s="72"/>
      <c r="VEG5" s="72"/>
      <c r="VEH5" s="72"/>
      <c r="VEI5" s="72"/>
      <c r="VEJ5" s="72"/>
      <c r="VEK5" s="72"/>
      <c r="VEL5" s="72"/>
      <c r="VEM5" s="72"/>
      <c r="VEN5" s="72"/>
      <c r="VEO5" s="72"/>
      <c r="VEP5" s="72"/>
      <c r="VEQ5" s="72"/>
      <c r="VER5" s="72"/>
      <c r="VES5" s="72"/>
      <c r="VET5" s="72"/>
      <c r="VEU5" s="72"/>
      <c r="VEV5" s="72"/>
      <c r="VEW5" s="72"/>
      <c r="VEX5" s="72"/>
      <c r="VEY5" s="72"/>
      <c r="VEZ5" s="72"/>
      <c r="VFA5" s="72"/>
      <c r="VFB5" s="72"/>
      <c r="VFC5" s="72"/>
      <c r="VFD5" s="72"/>
      <c r="VFE5" s="72"/>
      <c r="VFF5" s="72"/>
      <c r="VFG5" s="72"/>
      <c r="VFH5" s="72"/>
      <c r="VFI5" s="72"/>
      <c r="VFJ5" s="72"/>
      <c r="VFK5" s="72"/>
      <c r="VFL5" s="72"/>
      <c r="VFM5" s="72"/>
      <c r="VFN5" s="72"/>
      <c r="VFO5" s="72"/>
      <c r="VFP5" s="72"/>
      <c r="VFQ5" s="72"/>
      <c r="VFR5" s="72"/>
      <c r="VFS5" s="72"/>
      <c r="VFT5" s="72"/>
      <c r="VFU5" s="72"/>
      <c r="VFV5" s="72"/>
      <c r="VFW5" s="72"/>
      <c r="VFX5" s="72"/>
      <c r="VFY5" s="72"/>
      <c r="VFZ5" s="72"/>
      <c r="VGA5" s="72"/>
      <c r="VGB5" s="72"/>
      <c r="VGC5" s="72"/>
      <c r="VGD5" s="72"/>
      <c r="VGE5" s="72"/>
      <c r="VGF5" s="72"/>
      <c r="VGG5" s="72"/>
      <c r="VGH5" s="72"/>
      <c r="VGI5" s="72"/>
      <c r="VGJ5" s="72"/>
      <c r="VGK5" s="72"/>
      <c r="VGL5" s="72"/>
      <c r="VGM5" s="72"/>
      <c r="VGN5" s="72"/>
      <c r="VGO5" s="72"/>
      <c r="VGP5" s="72"/>
      <c r="VGQ5" s="72"/>
      <c r="VGR5" s="72"/>
      <c r="VGS5" s="72"/>
      <c r="VGT5" s="72"/>
      <c r="VGU5" s="72"/>
      <c r="VGV5" s="72"/>
      <c r="VGW5" s="72"/>
      <c r="VGX5" s="72"/>
      <c r="VGY5" s="72"/>
      <c r="VGZ5" s="72"/>
      <c r="VHA5" s="72"/>
      <c r="VHB5" s="72"/>
      <c r="VHC5" s="72"/>
      <c r="VHD5" s="72"/>
      <c r="VHE5" s="72"/>
      <c r="VHF5" s="72"/>
      <c r="VHG5" s="72"/>
      <c r="VHH5" s="72"/>
      <c r="VHI5" s="72"/>
      <c r="VHJ5" s="72"/>
      <c r="VHK5" s="72"/>
      <c r="VHL5" s="72"/>
      <c r="VHM5" s="72"/>
      <c r="VHN5" s="72"/>
      <c r="VHO5" s="72"/>
      <c r="VHP5" s="72"/>
      <c r="VHQ5" s="72"/>
      <c r="VHR5" s="72"/>
      <c r="VHS5" s="72"/>
      <c r="VHT5" s="72"/>
      <c r="VHU5" s="72"/>
      <c r="VHV5" s="72"/>
      <c r="VHW5" s="72"/>
      <c r="VHX5" s="72"/>
      <c r="VHY5" s="72"/>
      <c r="VHZ5" s="72"/>
      <c r="VIA5" s="72"/>
      <c r="VIB5" s="72"/>
      <c r="VIC5" s="72"/>
      <c r="VID5" s="72"/>
      <c r="VIE5" s="72"/>
      <c r="VIF5" s="72"/>
      <c r="VIG5" s="72"/>
      <c r="VIH5" s="72"/>
      <c r="VII5" s="72"/>
      <c r="VIJ5" s="72"/>
      <c r="VIK5" s="72"/>
      <c r="VIL5" s="72"/>
      <c r="VIM5" s="72"/>
      <c r="VIN5" s="72"/>
      <c r="VIO5" s="72"/>
      <c r="VIP5" s="72"/>
      <c r="VIQ5" s="72"/>
      <c r="VIR5" s="72"/>
      <c r="VIS5" s="72"/>
      <c r="VIT5" s="72"/>
      <c r="VIU5" s="72"/>
      <c r="VIV5" s="72"/>
      <c r="VIW5" s="72"/>
      <c r="VIX5" s="72"/>
      <c r="VIY5" s="72"/>
      <c r="VIZ5" s="72"/>
      <c r="VJA5" s="72"/>
      <c r="VJB5" s="72"/>
      <c r="VJC5" s="72"/>
      <c r="VJD5" s="72"/>
      <c r="VJE5" s="72"/>
      <c r="VJF5" s="72"/>
      <c r="VJG5" s="72"/>
      <c r="VJH5" s="72"/>
      <c r="VJI5" s="72"/>
      <c r="VJJ5" s="72"/>
      <c r="VJK5" s="72"/>
      <c r="VJL5" s="72"/>
      <c r="VJM5" s="72"/>
      <c r="VJN5" s="72"/>
      <c r="VJO5" s="72"/>
      <c r="VJP5" s="72"/>
      <c r="VJQ5" s="72"/>
      <c r="VJR5" s="72"/>
      <c r="VJS5" s="72"/>
      <c r="VJT5" s="72"/>
      <c r="VJU5" s="72"/>
      <c r="VJV5" s="72"/>
      <c r="VJW5" s="72"/>
      <c r="VJX5" s="72"/>
      <c r="VJY5" s="72"/>
      <c r="VJZ5" s="72"/>
      <c r="VKA5" s="72"/>
      <c r="VKB5" s="72"/>
      <c r="VKC5" s="72"/>
      <c r="VKD5" s="72"/>
      <c r="VKE5" s="72"/>
      <c r="VKF5" s="72"/>
      <c r="VKG5" s="72"/>
      <c r="VKH5" s="72"/>
      <c r="VKI5" s="72"/>
      <c r="VKJ5" s="72"/>
      <c r="VKK5" s="72"/>
      <c r="VKL5" s="72"/>
      <c r="VKM5" s="72"/>
      <c r="VKN5" s="72"/>
      <c r="VKO5" s="72"/>
      <c r="VKP5" s="72"/>
      <c r="VKQ5" s="72"/>
      <c r="VKR5" s="72"/>
      <c r="VKS5" s="72"/>
      <c r="VKT5" s="72"/>
      <c r="VKU5" s="72"/>
      <c r="VKV5" s="72"/>
      <c r="VKW5" s="72"/>
      <c r="VKX5" s="72"/>
      <c r="VKY5" s="72"/>
      <c r="VKZ5" s="72"/>
      <c r="VLA5" s="72"/>
      <c r="VLB5" s="72"/>
      <c r="VLC5" s="72"/>
      <c r="VLD5" s="72"/>
      <c r="VLE5" s="72"/>
      <c r="VLF5" s="72"/>
      <c r="VLG5" s="72"/>
      <c r="VLH5" s="72"/>
      <c r="VLI5" s="72"/>
      <c r="VLJ5" s="72"/>
      <c r="VLK5" s="72"/>
      <c r="VLL5" s="72"/>
      <c r="VLM5" s="72"/>
      <c r="VLN5" s="72"/>
      <c r="VLO5" s="72"/>
      <c r="VLP5" s="72"/>
      <c r="VLQ5" s="72"/>
      <c r="VLR5" s="72"/>
      <c r="VLS5" s="72"/>
      <c r="VLT5" s="72"/>
      <c r="VLU5" s="72"/>
      <c r="VLV5" s="72"/>
      <c r="VLW5" s="72"/>
      <c r="VLX5" s="72"/>
      <c r="VLY5" s="72"/>
      <c r="VLZ5" s="72"/>
      <c r="VMA5" s="72"/>
      <c r="VMB5" s="72"/>
      <c r="VMC5" s="72"/>
      <c r="VMD5" s="72"/>
      <c r="VME5" s="72"/>
      <c r="VMF5" s="72"/>
      <c r="VMG5" s="72"/>
      <c r="VMH5" s="72"/>
      <c r="VMI5" s="72"/>
      <c r="VMJ5" s="72"/>
      <c r="VMK5" s="72"/>
      <c r="VML5" s="72"/>
      <c r="VMM5" s="72"/>
      <c r="VMN5" s="72"/>
      <c r="VMO5" s="72"/>
      <c r="VMP5" s="72"/>
      <c r="VMQ5" s="72"/>
      <c r="VMR5" s="72"/>
      <c r="VMS5" s="72"/>
      <c r="VMT5" s="72"/>
      <c r="VMU5" s="72"/>
      <c r="VMV5" s="72"/>
      <c r="VMW5" s="72"/>
      <c r="VMX5" s="72"/>
      <c r="VMY5" s="72"/>
      <c r="VMZ5" s="72"/>
      <c r="VNA5" s="72"/>
      <c r="VNB5" s="72"/>
      <c r="VNC5" s="72"/>
      <c r="VND5" s="72"/>
      <c r="VNE5" s="72"/>
      <c r="VNF5" s="72"/>
      <c r="VNG5" s="72"/>
      <c r="VNH5" s="72"/>
      <c r="VNI5" s="72"/>
      <c r="VNJ5" s="72"/>
      <c r="VNK5" s="72"/>
      <c r="VNL5" s="72"/>
      <c r="VNM5" s="72"/>
      <c r="VNN5" s="72"/>
      <c r="VNO5" s="72"/>
      <c r="VNP5" s="72"/>
      <c r="VNQ5" s="72"/>
      <c r="VNR5" s="72"/>
      <c r="VNS5" s="72"/>
      <c r="VNT5" s="72"/>
      <c r="VNU5" s="72"/>
      <c r="VNV5" s="72"/>
      <c r="VNW5" s="72"/>
      <c r="VNX5" s="72"/>
      <c r="VNY5" s="72"/>
      <c r="VNZ5" s="72"/>
      <c r="VOA5" s="72"/>
      <c r="VOB5" s="72"/>
      <c r="VOC5" s="72"/>
      <c r="VOD5" s="72"/>
      <c r="VOE5" s="72"/>
      <c r="VOF5" s="72"/>
      <c r="VOG5" s="72"/>
      <c r="VOH5" s="72"/>
      <c r="VOI5" s="72"/>
      <c r="VOJ5" s="72"/>
      <c r="VOK5" s="72"/>
      <c r="VOL5" s="72"/>
      <c r="VOM5" s="72"/>
      <c r="VON5" s="72"/>
      <c r="VOO5" s="72"/>
      <c r="VOP5" s="72"/>
      <c r="VOQ5" s="72"/>
      <c r="VOR5" s="72"/>
      <c r="VOS5" s="72"/>
      <c r="VOT5" s="72"/>
      <c r="VOU5" s="72"/>
      <c r="VOV5" s="72"/>
      <c r="VOW5" s="72"/>
      <c r="VOX5" s="72"/>
      <c r="VOY5" s="72"/>
      <c r="VOZ5" s="72"/>
      <c r="VPA5" s="72"/>
      <c r="VPB5" s="72"/>
      <c r="VPC5" s="72"/>
      <c r="VPD5" s="72"/>
      <c r="VPE5" s="72"/>
      <c r="VPF5" s="72"/>
      <c r="VPG5" s="72"/>
      <c r="VPH5" s="72"/>
      <c r="VPI5" s="72"/>
      <c r="VPJ5" s="72"/>
      <c r="VPK5" s="72"/>
      <c r="VPL5" s="72"/>
      <c r="VPM5" s="72"/>
      <c r="VPN5" s="72"/>
      <c r="VPO5" s="72"/>
      <c r="VPP5" s="72"/>
      <c r="VPQ5" s="72"/>
      <c r="VPR5" s="72"/>
      <c r="VPS5" s="72"/>
      <c r="VPT5" s="72"/>
      <c r="VPU5" s="72"/>
      <c r="VPV5" s="72"/>
      <c r="VPW5" s="72"/>
      <c r="VPX5" s="72"/>
      <c r="VPY5" s="72"/>
      <c r="VPZ5" s="72"/>
      <c r="VQA5" s="72"/>
      <c r="VQB5" s="72"/>
      <c r="VQC5" s="72"/>
      <c r="VQD5" s="72"/>
      <c r="VQE5" s="72"/>
      <c r="VQF5" s="72"/>
      <c r="VQG5" s="72"/>
      <c r="VQH5" s="72"/>
      <c r="VQI5" s="72"/>
      <c r="VQJ5" s="72"/>
      <c r="VQK5" s="72"/>
      <c r="VQL5" s="72"/>
      <c r="VQM5" s="72"/>
      <c r="VQN5" s="72"/>
      <c r="VQO5" s="72"/>
      <c r="VQP5" s="72"/>
      <c r="VQQ5" s="72"/>
      <c r="VQR5" s="72"/>
      <c r="VQS5" s="72"/>
      <c r="VQT5" s="72"/>
      <c r="VQU5" s="72"/>
      <c r="VQV5" s="72"/>
      <c r="VQW5" s="72"/>
      <c r="VQX5" s="72"/>
      <c r="VQY5" s="72"/>
      <c r="VQZ5" s="72"/>
      <c r="VRA5" s="72"/>
      <c r="VRB5" s="72"/>
      <c r="VRC5" s="72"/>
      <c r="VRD5" s="72"/>
      <c r="VRE5" s="72"/>
      <c r="VRF5" s="72"/>
      <c r="VRG5" s="72"/>
      <c r="VRH5" s="72"/>
      <c r="VRI5" s="72"/>
      <c r="VRJ5" s="72"/>
      <c r="VRK5" s="72"/>
      <c r="VRL5" s="72"/>
      <c r="VRM5" s="72"/>
      <c r="VRN5" s="72"/>
      <c r="VRO5" s="72"/>
      <c r="VRP5" s="72"/>
      <c r="VRQ5" s="72"/>
      <c r="VRR5" s="72"/>
      <c r="VRS5" s="72"/>
      <c r="VRT5" s="72"/>
      <c r="VRU5" s="72"/>
      <c r="VRV5" s="72"/>
      <c r="VRW5" s="72"/>
      <c r="VRX5" s="72"/>
      <c r="VRY5" s="72"/>
      <c r="VRZ5" s="72"/>
      <c r="VSA5" s="72"/>
      <c r="VSB5" s="72"/>
      <c r="VSC5" s="72"/>
      <c r="VSD5" s="72"/>
      <c r="VSE5" s="72"/>
      <c r="VSF5" s="72"/>
      <c r="VSG5" s="72"/>
      <c r="VSH5" s="72"/>
      <c r="VSI5" s="72"/>
      <c r="VSJ5" s="72"/>
      <c r="VSK5" s="72"/>
      <c r="VSL5" s="72"/>
      <c r="VSM5" s="72"/>
      <c r="VSN5" s="72"/>
      <c r="VSO5" s="72"/>
      <c r="VSP5" s="72"/>
      <c r="VSQ5" s="72"/>
      <c r="VSR5" s="72"/>
      <c r="VSS5" s="72"/>
      <c r="VST5" s="72"/>
      <c r="VSU5" s="72"/>
      <c r="VSV5" s="72"/>
      <c r="VSW5" s="72"/>
      <c r="VSX5" s="72"/>
      <c r="VSY5" s="72"/>
      <c r="VSZ5" s="72"/>
      <c r="VTA5" s="72"/>
      <c r="VTB5" s="72"/>
      <c r="VTC5" s="72"/>
      <c r="VTD5" s="72"/>
      <c r="VTE5" s="72"/>
      <c r="VTF5" s="72"/>
      <c r="VTG5" s="72"/>
      <c r="VTH5" s="72"/>
      <c r="VTI5" s="72"/>
      <c r="VTJ5" s="72"/>
      <c r="VTK5" s="72"/>
      <c r="VTL5" s="72"/>
      <c r="VTM5" s="72"/>
      <c r="VTN5" s="72"/>
      <c r="VTO5" s="72"/>
      <c r="VTP5" s="72"/>
      <c r="VTQ5" s="72"/>
      <c r="VTR5" s="72"/>
      <c r="VTS5" s="72"/>
      <c r="VTT5" s="72"/>
      <c r="VTU5" s="72"/>
      <c r="VTV5" s="72"/>
      <c r="VTW5" s="72"/>
      <c r="VTX5" s="72"/>
      <c r="VTY5" s="72"/>
      <c r="VTZ5" s="72"/>
      <c r="VUA5" s="72"/>
      <c r="VUB5" s="72"/>
      <c r="VUC5" s="72"/>
      <c r="VUD5" s="72"/>
      <c r="VUE5" s="72"/>
      <c r="VUF5" s="72"/>
      <c r="VUG5" s="72"/>
      <c r="VUH5" s="72"/>
      <c r="VUI5" s="72"/>
      <c r="VUJ5" s="72"/>
      <c r="VUK5" s="72"/>
      <c r="VUL5" s="72"/>
      <c r="VUM5" s="72"/>
      <c r="VUN5" s="72"/>
      <c r="VUO5" s="72"/>
      <c r="VUP5" s="72"/>
      <c r="VUQ5" s="72"/>
      <c r="VUR5" s="72"/>
      <c r="VUS5" s="72"/>
      <c r="VUT5" s="72"/>
      <c r="VUU5" s="72"/>
      <c r="VUV5" s="72"/>
      <c r="VUW5" s="72"/>
      <c r="VUX5" s="72"/>
      <c r="VUY5" s="72"/>
      <c r="VUZ5" s="72"/>
      <c r="VVA5" s="72"/>
      <c r="VVB5" s="72"/>
      <c r="VVC5" s="72"/>
      <c r="VVD5" s="72"/>
      <c r="VVE5" s="72"/>
      <c r="VVF5" s="72"/>
      <c r="VVG5" s="72"/>
      <c r="VVH5" s="72"/>
      <c r="VVI5" s="72"/>
      <c r="VVJ5" s="72"/>
      <c r="VVK5" s="72"/>
      <c r="VVL5" s="72"/>
      <c r="VVM5" s="72"/>
      <c r="VVN5" s="72"/>
      <c r="VVO5" s="72"/>
      <c r="VVP5" s="72"/>
      <c r="VVQ5" s="72"/>
      <c r="VVR5" s="72"/>
      <c r="VVS5" s="72"/>
      <c r="VVT5" s="72"/>
      <c r="VVU5" s="72"/>
      <c r="VVV5" s="72"/>
      <c r="VVW5" s="72"/>
      <c r="VVX5" s="72"/>
      <c r="VVY5" s="72"/>
      <c r="VVZ5" s="72"/>
      <c r="VWA5" s="72"/>
      <c r="VWB5" s="72"/>
      <c r="VWC5" s="72"/>
      <c r="VWD5" s="72"/>
      <c r="VWE5" s="72"/>
      <c r="VWF5" s="72"/>
      <c r="VWG5" s="72"/>
      <c r="VWH5" s="72"/>
      <c r="VWI5" s="72"/>
      <c r="VWJ5" s="72"/>
      <c r="VWK5" s="72"/>
      <c r="VWL5" s="72"/>
      <c r="VWM5" s="72"/>
      <c r="VWN5" s="72"/>
      <c r="VWO5" s="72"/>
      <c r="VWP5" s="72"/>
      <c r="VWQ5" s="72"/>
      <c r="VWR5" s="72"/>
      <c r="VWS5" s="72"/>
      <c r="VWT5" s="72"/>
      <c r="VWU5" s="72"/>
      <c r="VWV5" s="72"/>
      <c r="VWW5" s="72"/>
      <c r="VWX5" s="72"/>
      <c r="VWY5" s="72"/>
      <c r="VWZ5" s="72"/>
      <c r="VXA5" s="72"/>
      <c r="VXB5" s="72"/>
      <c r="VXC5" s="72"/>
      <c r="VXD5" s="72"/>
      <c r="VXE5" s="72"/>
      <c r="VXF5" s="72"/>
      <c r="VXG5" s="72"/>
      <c r="VXH5" s="72"/>
      <c r="VXI5" s="72"/>
      <c r="VXJ5" s="72"/>
      <c r="VXK5" s="72"/>
      <c r="VXL5" s="72"/>
      <c r="VXM5" s="72"/>
      <c r="VXN5" s="72"/>
      <c r="VXO5" s="72"/>
      <c r="VXP5" s="72"/>
      <c r="VXQ5" s="72"/>
      <c r="VXR5" s="72"/>
      <c r="VXS5" s="72"/>
      <c r="VXT5" s="72"/>
      <c r="VXU5" s="72"/>
      <c r="VXV5" s="72"/>
      <c r="VXW5" s="72"/>
      <c r="VXX5" s="72"/>
      <c r="VXY5" s="72"/>
      <c r="VXZ5" s="72"/>
      <c r="VYA5" s="72"/>
      <c r="VYB5" s="72"/>
      <c r="VYC5" s="72"/>
      <c r="VYD5" s="72"/>
      <c r="VYE5" s="72"/>
      <c r="VYF5" s="72"/>
      <c r="VYG5" s="72"/>
      <c r="VYH5" s="72"/>
      <c r="VYI5" s="72"/>
      <c r="VYJ5" s="72"/>
      <c r="VYK5" s="72"/>
      <c r="VYL5" s="72"/>
      <c r="VYM5" s="72"/>
      <c r="VYN5" s="72"/>
      <c r="VYO5" s="72"/>
      <c r="VYP5" s="72"/>
      <c r="VYQ5" s="72"/>
      <c r="VYR5" s="72"/>
      <c r="VYS5" s="72"/>
      <c r="VYT5" s="72"/>
      <c r="VYU5" s="72"/>
      <c r="VYV5" s="72"/>
      <c r="VYW5" s="72"/>
      <c r="VYX5" s="72"/>
      <c r="VYY5" s="72"/>
      <c r="VYZ5" s="72"/>
      <c r="VZA5" s="72"/>
      <c r="VZB5" s="72"/>
      <c r="VZC5" s="72"/>
      <c r="VZD5" s="72"/>
      <c r="VZE5" s="72"/>
      <c r="VZF5" s="72"/>
      <c r="VZG5" s="72"/>
      <c r="VZH5" s="72"/>
      <c r="VZI5" s="72"/>
      <c r="VZJ5" s="72"/>
      <c r="VZK5" s="72"/>
      <c r="VZL5" s="72"/>
      <c r="VZM5" s="72"/>
      <c r="VZN5" s="72"/>
      <c r="VZO5" s="72"/>
      <c r="VZP5" s="72"/>
      <c r="VZQ5" s="72"/>
      <c r="VZR5" s="72"/>
      <c r="VZS5" s="72"/>
      <c r="VZT5" s="72"/>
      <c r="VZU5" s="72"/>
      <c r="VZV5" s="72"/>
      <c r="VZW5" s="72"/>
      <c r="VZX5" s="72"/>
      <c r="VZY5" s="72"/>
      <c r="VZZ5" s="72"/>
      <c r="WAA5" s="72"/>
      <c r="WAB5" s="72"/>
      <c r="WAC5" s="72"/>
      <c r="WAD5" s="72"/>
      <c r="WAE5" s="72"/>
      <c r="WAF5" s="72"/>
      <c r="WAG5" s="72"/>
      <c r="WAH5" s="72"/>
      <c r="WAI5" s="72"/>
      <c r="WAJ5" s="72"/>
      <c r="WAK5" s="72"/>
      <c r="WAL5" s="72"/>
      <c r="WAM5" s="72"/>
      <c r="WAN5" s="72"/>
      <c r="WAO5" s="72"/>
      <c r="WAP5" s="72"/>
      <c r="WAQ5" s="72"/>
      <c r="WAR5" s="72"/>
      <c r="WAS5" s="72"/>
      <c r="WAT5" s="72"/>
      <c r="WAU5" s="72"/>
      <c r="WAV5" s="72"/>
      <c r="WAW5" s="72"/>
      <c r="WAX5" s="72"/>
      <c r="WAY5" s="72"/>
      <c r="WAZ5" s="72"/>
      <c r="WBA5" s="72"/>
      <c r="WBB5" s="72"/>
      <c r="WBC5" s="72"/>
      <c r="WBD5" s="72"/>
      <c r="WBE5" s="72"/>
      <c r="WBF5" s="72"/>
      <c r="WBG5" s="72"/>
      <c r="WBH5" s="72"/>
      <c r="WBI5" s="72"/>
      <c r="WBJ5" s="72"/>
      <c r="WBK5" s="72"/>
      <c r="WBL5" s="72"/>
      <c r="WBM5" s="72"/>
      <c r="WBN5" s="72"/>
      <c r="WBO5" s="72"/>
      <c r="WBP5" s="72"/>
      <c r="WBQ5" s="72"/>
      <c r="WBR5" s="72"/>
      <c r="WBS5" s="72"/>
      <c r="WBT5" s="72"/>
      <c r="WBU5" s="72"/>
      <c r="WBV5" s="72"/>
      <c r="WBW5" s="72"/>
      <c r="WBX5" s="72"/>
      <c r="WBY5" s="72"/>
      <c r="WBZ5" s="72"/>
      <c r="WCA5" s="72"/>
      <c r="WCB5" s="72"/>
      <c r="WCC5" s="72"/>
      <c r="WCD5" s="72"/>
      <c r="WCE5" s="72"/>
      <c r="WCF5" s="72"/>
      <c r="WCG5" s="72"/>
      <c r="WCH5" s="72"/>
      <c r="WCI5" s="72"/>
      <c r="WCJ5" s="72"/>
      <c r="WCK5" s="72"/>
      <c r="WCL5" s="72"/>
      <c r="WCM5" s="72"/>
      <c r="WCN5" s="72"/>
      <c r="WCO5" s="72"/>
      <c r="WCP5" s="72"/>
      <c r="WCQ5" s="72"/>
      <c r="WCR5" s="72"/>
      <c r="WCS5" s="72"/>
      <c r="WCT5" s="72"/>
      <c r="WCU5" s="72"/>
      <c r="WCV5" s="72"/>
      <c r="WCW5" s="72"/>
      <c r="WCX5" s="72"/>
      <c r="WCY5" s="72"/>
      <c r="WCZ5" s="72"/>
      <c r="WDA5" s="72"/>
      <c r="WDB5" s="72"/>
      <c r="WDC5" s="72"/>
      <c r="WDD5" s="72"/>
      <c r="WDE5" s="72"/>
      <c r="WDF5" s="72"/>
      <c r="WDG5" s="72"/>
      <c r="WDH5" s="72"/>
      <c r="WDI5" s="72"/>
      <c r="WDJ5" s="72"/>
      <c r="WDK5" s="72"/>
      <c r="WDL5" s="72"/>
      <c r="WDM5" s="72"/>
      <c r="WDN5" s="72"/>
      <c r="WDO5" s="72"/>
      <c r="WDP5" s="72"/>
      <c r="WDQ5" s="72"/>
      <c r="WDR5" s="72"/>
      <c r="WDS5" s="72"/>
      <c r="WDT5" s="72"/>
      <c r="WDU5" s="72"/>
      <c r="WDV5" s="72"/>
      <c r="WDW5" s="72"/>
      <c r="WDX5" s="72"/>
      <c r="WDY5" s="72"/>
      <c r="WDZ5" s="72"/>
      <c r="WEA5" s="72"/>
      <c r="WEB5" s="72"/>
      <c r="WEC5" s="72"/>
      <c r="WED5" s="72"/>
      <c r="WEE5" s="72"/>
      <c r="WEF5" s="72"/>
      <c r="WEG5" s="72"/>
      <c r="WEH5" s="72"/>
      <c r="WEI5" s="72"/>
      <c r="WEJ5" s="72"/>
      <c r="WEK5" s="72"/>
      <c r="WEL5" s="72"/>
      <c r="WEM5" s="72"/>
      <c r="WEN5" s="72"/>
      <c r="WEO5" s="72"/>
      <c r="WEP5" s="72"/>
      <c r="WEQ5" s="72"/>
      <c r="WER5" s="72"/>
      <c r="WES5" s="72"/>
      <c r="WET5" s="72"/>
      <c r="WEU5" s="72"/>
      <c r="WEV5" s="72"/>
      <c r="WEW5" s="72"/>
      <c r="WEX5" s="72"/>
      <c r="WEY5" s="72"/>
      <c r="WEZ5" s="72"/>
      <c r="WFA5" s="72"/>
      <c r="WFB5" s="72"/>
      <c r="WFC5" s="72"/>
      <c r="WFD5" s="72"/>
      <c r="WFE5" s="72"/>
      <c r="WFF5" s="72"/>
      <c r="WFG5" s="72"/>
      <c r="WFH5" s="72"/>
      <c r="WFI5" s="72"/>
      <c r="WFJ5" s="72"/>
      <c r="WFK5" s="72"/>
      <c r="WFL5" s="72"/>
      <c r="WFM5" s="72"/>
      <c r="WFN5" s="72"/>
      <c r="WFO5" s="72"/>
      <c r="WFP5" s="72"/>
      <c r="WFQ5" s="72"/>
      <c r="WFR5" s="72"/>
      <c r="WFS5" s="72"/>
      <c r="WFT5" s="72"/>
      <c r="WFU5" s="72"/>
      <c r="WFV5" s="72"/>
      <c r="WFW5" s="72"/>
      <c r="WFX5" s="72"/>
      <c r="WFY5" s="72"/>
      <c r="WFZ5" s="72"/>
      <c r="WGA5" s="72"/>
      <c r="WGB5" s="72"/>
      <c r="WGC5" s="72"/>
      <c r="WGD5" s="72"/>
      <c r="WGE5" s="72"/>
      <c r="WGF5" s="72"/>
      <c r="WGG5" s="72"/>
      <c r="WGH5" s="72"/>
      <c r="WGI5" s="72"/>
      <c r="WGJ5" s="72"/>
      <c r="WGK5" s="72"/>
      <c r="WGL5" s="72"/>
      <c r="WGM5" s="72"/>
      <c r="WGN5" s="72"/>
      <c r="WGO5" s="72"/>
      <c r="WGP5" s="72"/>
      <c r="WGQ5" s="72"/>
      <c r="WGR5" s="72"/>
      <c r="WGS5" s="72"/>
      <c r="WGT5" s="72"/>
      <c r="WGU5" s="72"/>
      <c r="WGV5" s="72"/>
      <c r="WGW5" s="72"/>
      <c r="WGX5" s="72"/>
      <c r="WGY5" s="72"/>
      <c r="WGZ5" s="72"/>
      <c r="WHA5" s="72"/>
      <c r="WHB5" s="72"/>
      <c r="WHC5" s="72"/>
      <c r="WHD5" s="72"/>
      <c r="WHE5" s="72"/>
      <c r="WHF5" s="72"/>
      <c r="WHG5" s="72"/>
      <c r="WHH5" s="72"/>
      <c r="WHI5" s="72"/>
      <c r="WHJ5" s="72"/>
      <c r="WHK5" s="72"/>
      <c r="WHL5" s="72"/>
      <c r="WHM5" s="72"/>
      <c r="WHN5" s="72"/>
      <c r="WHO5" s="72"/>
      <c r="WHP5" s="72"/>
      <c r="WHQ5" s="72"/>
      <c r="WHR5" s="72"/>
      <c r="WHS5" s="72"/>
      <c r="WHT5" s="72"/>
      <c r="WHU5" s="72"/>
      <c r="WHV5" s="72"/>
      <c r="WHW5" s="72"/>
      <c r="WHX5" s="72"/>
      <c r="WHY5" s="72"/>
      <c r="WHZ5" s="72"/>
      <c r="WIA5" s="72"/>
      <c r="WIB5" s="72"/>
      <c r="WIC5" s="72"/>
      <c r="WID5" s="72"/>
      <c r="WIE5" s="72"/>
      <c r="WIF5" s="72"/>
      <c r="WIG5" s="72"/>
      <c r="WIH5" s="72"/>
      <c r="WII5" s="72"/>
      <c r="WIJ5" s="72"/>
      <c r="WIK5" s="72"/>
      <c r="WIL5" s="72"/>
      <c r="WIM5" s="72"/>
      <c r="WIN5" s="72"/>
      <c r="WIO5" s="72"/>
      <c r="WIP5" s="72"/>
      <c r="WIQ5" s="72"/>
      <c r="WIR5" s="72"/>
      <c r="WIS5" s="72"/>
      <c r="WIT5" s="72"/>
      <c r="WIU5" s="72"/>
      <c r="WIV5" s="72"/>
      <c r="WIW5" s="72"/>
      <c r="WIX5" s="72"/>
      <c r="WIY5" s="72"/>
      <c r="WIZ5" s="72"/>
      <c r="WJA5" s="72"/>
      <c r="WJB5" s="72"/>
      <c r="WJC5" s="72"/>
      <c r="WJD5" s="72"/>
      <c r="WJE5" s="72"/>
      <c r="WJF5" s="72"/>
      <c r="WJG5" s="72"/>
      <c r="WJH5" s="72"/>
      <c r="WJI5" s="72"/>
      <c r="WJJ5" s="72"/>
      <c r="WJK5" s="72"/>
      <c r="WJL5" s="72"/>
      <c r="WJM5" s="72"/>
      <c r="WJN5" s="72"/>
      <c r="WJO5" s="72"/>
      <c r="WJP5" s="72"/>
      <c r="WJQ5" s="72"/>
      <c r="WJR5" s="72"/>
      <c r="WJS5" s="72"/>
      <c r="WJT5" s="72"/>
      <c r="WJU5" s="72"/>
      <c r="WJV5" s="72"/>
      <c r="WJW5" s="72"/>
      <c r="WJX5" s="72"/>
      <c r="WJY5" s="72"/>
      <c r="WJZ5" s="72"/>
      <c r="WKA5" s="72"/>
      <c r="WKB5" s="72"/>
      <c r="WKC5" s="72"/>
      <c r="WKD5" s="72"/>
      <c r="WKE5" s="72"/>
      <c r="WKF5" s="72"/>
      <c r="WKG5" s="72"/>
      <c r="WKH5" s="72"/>
      <c r="WKI5" s="72"/>
      <c r="WKJ5" s="72"/>
      <c r="WKK5" s="72"/>
      <c r="WKL5" s="72"/>
      <c r="WKM5" s="72"/>
      <c r="WKN5" s="72"/>
      <c r="WKO5" s="72"/>
      <c r="WKP5" s="72"/>
      <c r="WKQ5" s="72"/>
      <c r="WKR5" s="72"/>
      <c r="WKS5" s="72"/>
      <c r="WKT5" s="72"/>
      <c r="WKU5" s="72"/>
      <c r="WKV5" s="72"/>
      <c r="WKW5" s="72"/>
      <c r="WKX5" s="72"/>
      <c r="WKY5" s="72"/>
      <c r="WKZ5" s="72"/>
      <c r="WLA5" s="72"/>
      <c r="WLB5" s="72"/>
      <c r="WLC5" s="72"/>
      <c r="WLD5" s="72"/>
      <c r="WLE5" s="72"/>
      <c r="WLF5" s="72"/>
      <c r="WLG5" s="72"/>
      <c r="WLH5" s="72"/>
      <c r="WLI5" s="72"/>
      <c r="WLJ5" s="72"/>
      <c r="WLK5" s="72"/>
      <c r="WLL5" s="72"/>
      <c r="WLM5" s="72"/>
      <c r="WLN5" s="72"/>
      <c r="WLO5" s="72"/>
      <c r="WLP5" s="72"/>
      <c r="WLQ5" s="72"/>
      <c r="WLR5" s="72"/>
      <c r="WLS5" s="72"/>
      <c r="WLT5" s="72"/>
      <c r="WLU5" s="72"/>
      <c r="WLV5" s="72"/>
      <c r="WLW5" s="72"/>
      <c r="WLX5" s="72"/>
      <c r="WLY5" s="72"/>
      <c r="WLZ5" s="72"/>
      <c r="WMA5" s="72"/>
      <c r="WMB5" s="72"/>
      <c r="WMC5" s="72"/>
      <c r="WMD5" s="72"/>
      <c r="WME5" s="72"/>
      <c r="WMF5" s="72"/>
      <c r="WMG5" s="72"/>
      <c r="WMH5" s="72"/>
      <c r="WMI5" s="72"/>
      <c r="WMJ5" s="72"/>
      <c r="WMK5" s="72"/>
      <c r="WML5" s="72"/>
      <c r="WMM5" s="72"/>
      <c r="WMN5" s="72"/>
      <c r="WMO5" s="72"/>
      <c r="WMP5" s="72"/>
      <c r="WMQ5" s="72"/>
      <c r="WMR5" s="72"/>
      <c r="WMS5" s="72"/>
      <c r="WMT5" s="72"/>
      <c r="WMU5" s="72"/>
      <c r="WMV5" s="72"/>
      <c r="WMW5" s="72"/>
      <c r="WMX5" s="72"/>
      <c r="WMY5" s="72"/>
      <c r="WMZ5" s="72"/>
      <c r="WNA5" s="72"/>
      <c r="WNB5" s="72"/>
      <c r="WNC5" s="72"/>
      <c r="WND5" s="72"/>
      <c r="WNE5" s="72"/>
      <c r="WNF5" s="72"/>
      <c r="WNG5" s="72"/>
      <c r="WNH5" s="72"/>
      <c r="WNI5" s="72"/>
      <c r="WNJ5" s="72"/>
      <c r="WNK5" s="72"/>
      <c r="WNL5" s="72"/>
      <c r="WNM5" s="72"/>
      <c r="WNN5" s="72"/>
      <c r="WNO5" s="72"/>
      <c r="WNP5" s="72"/>
      <c r="WNQ5" s="72"/>
      <c r="WNR5" s="72"/>
      <c r="WNS5" s="72"/>
      <c r="WNT5" s="72"/>
      <c r="WNU5" s="72"/>
      <c r="WNV5" s="72"/>
      <c r="WNW5" s="72"/>
      <c r="WNX5" s="72"/>
      <c r="WNY5" s="72"/>
      <c r="WNZ5" s="72"/>
      <c r="WOA5" s="72"/>
      <c r="WOB5" s="72"/>
      <c r="WOC5" s="72"/>
      <c r="WOD5" s="72"/>
      <c r="WOE5" s="72"/>
      <c r="WOF5" s="72"/>
      <c r="WOG5" s="72"/>
      <c r="WOH5" s="72"/>
      <c r="WOI5" s="72"/>
      <c r="WOJ5" s="72"/>
      <c r="WOK5" s="72"/>
      <c r="WOL5" s="72"/>
      <c r="WOM5" s="72"/>
      <c r="WON5" s="72"/>
      <c r="WOO5" s="72"/>
      <c r="WOP5" s="72"/>
      <c r="WOQ5" s="72"/>
      <c r="WOR5" s="72"/>
      <c r="WOS5" s="72"/>
      <c r="WOT5" s="72"/>
      <c r="WOU5" s="72"/>
      <c r="WOV5" s="72"/>
      <c r="WOW5" s="72"/>
      <c r="WOX5" s="72"/>
      <c r="WOY5" s="72"/>
      <c r="WOZ5" s="72"/>
      <c r="WPA5" s="72"/>
      <c r="WPB5" s="72"/>
      <c r="WPC5" s="72"/>
      <c r="WPD5" s="72"/>
      <c r="WPE5" s="72"/>
      <c r="WPF5" s="72"/>
      <c r="WPG5" s="72"/>
      <c r="WPH5" s="72"/>
      <c r="WPI5" s="72"/>
      <c r="WPJ5" s="72"/>
      <c r="WPK5" s="72"/>
      <c r="WPL5" s="72"/>
      <c r="WPM5" s="72"/>
      <c r="WPN5" s="72"/>
      <c r="WPO5" s="72"/>
      <c r="WPP5" s="72"/>
      <c r="WPQ5" s="72"/>
      <c r="WPR5" s="72"/>
      <c r="WPS5" s="72"/>
      <c r="WPT5" s="72"/>
      <c r="WPU5" s="72"/>
      <c r="WPV5" s="72"/>
      <c r="WPW5" s="72"/>
      <c r="WPX5" s="72"/>
      <c r="WPY5" s="72"/>
      <c r="WPZ5" s="72"/>
      <c r="WQA5" s="72"/>
      <c r="WQB5" s="72"/>
      <c r="WQC5" s="72"/>
      <c r="WQD5" s="72"/>
      <c r="WQE5" s="72"/>
      <c r="WQF5" s="72"/>
      <c r="WQG5" s="72"/>
      <c r="WQH5" s="72"/>
      <c r="WQI5" s="72"/>
      <c r="WQJ5" s="72"/>
      <c r="WQK5" s="72"/>
      <c r="WQL5" s="72"/>
      <c r="WQM5" s="72"/>
      <c r="WQN5" s="72"/>
      <c r="WQO5" s="72"/>
      <c r="WQP5" s="72"/>
      <c r="WQQ5" s="72"/>
      <c r="WQR5" s="72"/>
      <c r="WQS5" s="72"/>
      <c r="WQT5" s="72"/>
      <c r="WQU5" s="72"/>
      <c r="WQV5" s="72"/>
      <c r="WQW5" s="72"/>
      <c r="WQX5" s="72"/>
      <c r="WQY5" s="72"/>
      <c r="WQZ5" s="72"/>
      <c r="WRA5" s="72"/>
      <c r="WRB5" s="72"/>
      <c r="WRC5" s="72"/>
      <c r="WRD5" s="72"/>
      <c r="WRE5" s="72"/>
      <c r="WRF5" s="72"/>
      <c r="WRG5" s="72"/>
      <c r="WRH5" s="72"/>
      <c r="WRI5" s="72"/>
      <c r="WRJ5" s="72"/>
      <c r="WRK5" s="72"/>
      <c r="WRL5" s="72"/>
      <c r="WRM5" s="72"/>
      <c r="WRN5" s="72"/>
      <c r="WRO5" s="72"/>
      <c r="WRP5" s="72"/>
      <c r="WRQ5" s="72"/>
      <c r="WRR5" s="72"/>
      <c r="WRS5" s="72"/>
      <c r="WRT5" s="72"/>
      <c r="WRU5" s="72"/>
      <c r="WRV5" s="72"/>
      <c r="WRW5" s="72"/>
      <c r="WRX5" s="72"/>
      <c r="WRY5" s="72"/>
      <c r="WRZ5" s="72"/>
      <c r="WSA5" s="72"/>
      <c r="WSB5" s="72"/>
      <c r="WSC5" s="72"/>
      <c r="WSD5" s="72"/>
      <c r="WSE5" s="72"/>
      <c r="WSF5" s="72"/>
      <c r="WSG5" s="72"/>
      <c r="WSH5" s="72"/>
      <c r="WSI5" s="72"/>
      <c r="WSJ5" s="72"/>
      <c r="WSK5" s="72"/>
      <c r="WSL5" s="72"/>
      <c r="WSM5" s="72"/>
      <c r="WSN5" s="72"/>
      <c r="WSO5" s="72"/>
      <c r="WSP5" s="72"/>
      <c r="WSQ5" s="72"/>
      <c r="WSR5" s="72"/>
      <c r="WSS5" s="72"/>
      <c r="WST5" s="72"/>
      <c r="WSU5" s="72"/>
      <c r="WSV5" s="72"/>
      <c r="WSW5" s="72"/>
      <c r="WSX5" s="72"/>
      <c r="WSY5" s="72"/>
      <c r="WSZ5" s="72"/>
      <c r="WTA5" s="72"/>
      <c r="WTB5" s="72"/>
      <c r="WTC5" s="72"/>
      <c r="WTD5" s="72"/>
      <c r="WTE5" s="72"/>
      <c r="WTF5" s="72"/>
      <c r="WTG5" s="72"/>
      <c r="WTH5" s="72"/>
      <c r="WTI5" s="72"/>
      <c r="WTJ5" s="72"/>
      <c r="WTK5" s="72"/>
      <c r="WTL5" s="72"/>
      <c r="WTM5" s="72"/>
      <c r="WTN5" s="72"/>
      <c r="WTO5" s="72"/>
      <c r="WTP5" s="72"/>
      <c r="WTQ5" s="72"/>
      <c r="WTR5" s="72"/>
      <c r="WTS5" s="72"/>
      <c r="WTT5" s="72"/>
      <c r="WTU5" s="72"/>
      <c r="WTV5" s="72"/>
      <c r="WTW5" s="72"/>
      <c r="WTX5" s="72"/>
      <c r="WTY5" s="72"/>
      <c r="WTZ5" s="72"/>
      <c r="WUA5" s="72"/>
      <c r="WUB5" s="72"/>
      <c r="WUC5" s="72"/>
      <c r="WUD5" s="72"/>
      <c r="WUE5" s="72"/>
      <c r="WUF5" s="72"/>
      <c r="WUG5" s="72"/>
      <c r="WUH5" s="72"/>
      <c r="WUI5" s="72"/>
      <c r="WUJ5" s="72"/>
      <c r="WUK5" s="72"/>
      <c r="WUL5" s="72"/>
      <c r="WUM5" s="72"/>
      <c r="WUN5" s="72"/>
      <c r="WUO5" s="72"/>
      <c r="WUP5" s="72"/>
      <c r="WUQ5" s="72"/>
      <c r="WUR5" s="72"/>
      <c r="WUS5" s="72"/>
      <c r="WUT5" s="72"/>
      <c r="WUU5" s="72"/>
      <c r="WUV5" s="72"/>
      <c r="WUW5" s="72"/>
      <c r="WUX5" s="72"/>
      <c r="WUY5" s="72"/>
      <c r="WUZ5" s="72"/>
      <c r="WVA5" s="72"/>
      <c r="WVB5" s="72"/>
      <c r="WVC5" s="72"/>
      <c r="WVD5" s="72"/>
      <c r="WVE5" s="72"/>
      <c r="WVF5" s="72"/>
      <c r="WVG5" s="72"/>
      <c r="WVH5" s="72"/>
      <c r="WVI5" s="72"/>
      <c r="WVJ5" s="72"/>
      <c r="WVK5" s="72"/>
      <c r="WVL5" s="72"/>
      <c r="WVM5" s="72"/>
      <c r="WVN5" s="72"/>
      <c r="WVO5" s="72"/>
      <c r="WVP5" s="72"/>
      <c r="WVQ5" s="72"/>
      <c r="WVR5" s="72"/>
      <c r="WVS5" s="72"/>
      <c r="WVT5" s="72"/>
      <c r="WVU5" s="72"/>
      <c r="WVV5" s="72"/>
      <c r="WVW5" s="72"/>
      <c r="WVX5" s="72"/>
      <c r="WVY5" s="72"/>
      <c r="WVZ5" s="72"/>
      <c r="WWA5" s="72"/>
      <c r="WWB5" s="72"/>
      <c r="WWC5" s="72"/>
      <c r="WWD5" s="72"/>
      <c r="WWE5" s="72"/>
      <c r="WWF5" s="72"/>
      <c r="WWG5" s="72"/>
      <c r="WWH5" s="72"/>
      <c r="WWI5" s="72"/>
      <c r="WWJ5" s="72"/>
      <c r="WWK5" s="72"/>
      <c r="WWL5" s="72"/>
      <c r="WWM5" s="72"/>
      <c r="WWN5" s="72"/>
      <c r="WWO5" s="72"/>
      <c r="WWP5" s="72"/>
      <c r="WWQ5" s="72"/>
      <c r="WWR5" s="72"/>
      <c r="WWS5" s="72"/>
      <c r="WWT5" s="72"/>
      <c r="WWU5" s="72"/>
      <c r="WWV5" s="72"/>
      <c r="WWW5" s="72"/>
      <c r="WWX5" s="72"/>
      <c r="WWY5" s="72"/>
      <c r="WWZ5" s="72"/>
      <c r="WXA5" s="72"/>
      <c r="WXB5" s="72"/>
      <c r="WXC5" s="72"/>
      <c r="WXD5" s="72"/>
      <c r="WXE5" s="72"/>
      <c r="WXF5" s="72"/>
      <c r="WXG5" s="72"/>
      <c r="WXH5" s="72"/>
      <c r="WXI5" s="72"/>
      <c r="WXJ5" s="72"/>
      <c r="WXK5" s="72"/>
      <c r="WXL5" s="72"/>
      <c r="WXM5" s="72"/>
      <c r="WXN5" s="72"/>
      <c r="WXO5" s="72"/>
      <c r="WXP5" s="72"/>
      <c r="WXQ5" s="72"/>
      <c r="WXR5" s="72"/>
      <c r="WXS5" s="72"/>
      <c r="WXT5" s="72"/>
      <c r="WXU5" s="72"/>
      <c r="WXV5" s="72"/>
      <c r="WXW5" s="72"/>
      <c r="WXX5" s="72"/>
      <c r="WXY5" s="72"/>
      <c r="WXZ5" s="72"/>
      <c r="WYA5" s="72"/>
      <c r="WYB5" s="72"/>
      <c r="WYC5" s="72"/>
      <c r="WYD5" s="72"/>
      <c r="WYE5" s="72"/>
      <c r="WYF5" s="72"/>
      <c r="WYG5" s="72"/>
      <c r="WYH5" s="72"/>
      <c r="WYI5" s="72"/>
      <c r="WYJ5" s="72"/>
      <c r="WYK5" s="72"/>
      <c r="WYL5" s="72"/>
      <c r="WYM5" s="72"/>
      <c r="WYN5" s="72"/>
      <c r="WYO5" s="72"/>
      <c r="WYP5" s="72"/>
      <c r="WYQ5" s="72"/>
      <c r="WYR5" s="72"/>
      <c r="WYS5" s="72"/>
      <c r="WYT5" s="72"/>
      <c r="WYU5" s="72"/>
      <c r="WYV5" s="72"/>
      <c r="WYW5" s="72"/>
      <c r="WYX5" s="72"/>
      <c r="WYY5" s="72"/>
      <c r="WYZ5" s="72"/>
      <c r="WZA5" s="72"/>
      <c r="WZB5" s="72"/>
      <c r="WZC5" s="72"/>
      <c r="WZD5" s="72"/>
      <c r="WZE5" s="72"/>
      <c r="WZF5" s="72"/>
      <c r="WZG5" s="72"/>
      <c r="WZH5" s="72"/>
      <c r="WZI5" s="72"/>
      <c r="WZJ5" s="72"/>
      <c r="WZK5" s="72"/>
      <c r="WZL5" s="72"/>
      <c r="WZM5" s="72"/>
      <c r="WZN5" s="72"/>
      <c r="WZO5" s="72"/>
      <c r="WZP5" s="72"/>
      <c r="WZQ5" s="72"/>
      <c r="WZR5" s="72"/>
      <c r="WZS5" s="72"/>
      <c r="WZT5" s="72"/>
      <c r="WZU5" s="72"/>
      <c r="WZV5" s="72"/>
      <c r="WZW5" s="72"/>
      <c r="WZX5" s="72"/>
      <c r="WZY5" s="72"/>
      <c r="WZZ5" s="72"/>
      <c r="XAA5" s="72"/>
      <c r="XAB5" s="72"/>
      <c r="XAC5" s="72"/>
      <c r="XAD5" s="72"/>
      <c r="XAE5" s="72"/>
      <c r="XAF5" s="72"/>
      <c r="XAG5" s="72"/>
      <c r="XAH5" s="72"/>
      <c r="XAI5" s="72"/>
      <c r="XAJ5" s="72"/>
      <c r="XAK5" s="72"/>
      <c r="XAL5" s="72"/>
      <c r="XAM5" s="72"/>
      <c r="XAN5" s="72"/>
      <c r="XAO5" s="72"/>
      <c r="XAP5" s="72"/>
      <c r="XAQ5" s="72"/>
      <c r="XAR5" s="72"/>
      <c r="XAS5" s="72"/>
      <c r="XAT5" s="72"/>
      <c r="XAU5" s="72"/>
      <c r="XAV5" s="72"/>
      <c r="XAW5" s="72"/>
      <c r="XAX5" s="72"/>
      <c r="XAY5" s="72"/>
      <c r="XAZ5" s="72"/>
      <c r="XBA5" s="72"/>
      <c r="XBB5" s="72"/>
      <c r="XBC5" s="72"/>
      <c r="XBD5" s="72"/>
      <c r="XBE5" s="72"/>
      <c r="XBF5" s="72"/>
      <c r="XBG5" s="72"/>
      <c r="XBH5" s="72"/>
      <c r="XBI5" s="72"/>
      <c r="XBJ5" s="72"/>
      <c r="XBK5" s="72"/>
      <c r="XBL5" s="72"/>
      <c r="XBM5" s="72"/>
      <c r="XBN5" s="72"/>
      <c r="XBO5" s="72"/>
      <c r="XBP5" s="72"/>
      <c r="XBQ5" s="72"/>
      <c r="XBR5" s="72"/>
      <c r="XBS5" s="72"/>
      <c r="XBT5" s="72"/>
      <c r="XBU5" s="72"/>
      <c r="XBV5" s="72"/>
      <c r="XBW5" s="72"/>
      <c r="XBX5" s="72"/>
      <c r="XBY5" s="72"/>
      <c r="XBZ5" s="72"/>
      <c r="XCA5" s="72"/>
      <c r="XCB5" s="72"/>
      <c r="XCC5" s="72"/>
      <c r="XCD5" s="72"/>
      <c r="XCE5" s="72"/>
      <c r="XCF5" s="72"/>
      <c r="XCG5" s="72"/>
      <c r="XCH5" s="72"/>
      <c r="XCI5" s="72"/>
      <c r="XCJ5" s="72"/>
      <c r="XCK5" s="72"/>
      <c r="XCL5" s="72"/>
      <c r="XCM5" s="72"/>
      <c r="XCN5" s="72"/>
      <c r="XCO5" s="72"/>
      <c r="XCP5" s="72"/>
      <c r="XCQ5" s="72"/>
      <c r="XCR5" s="72"/>
      <c r="XCS5" s="72"/>
      <c r="XCT5" s="72"/>
      <c r="XCU5" s="72"/>
      <c r="XCV5" s="72"/>
      <c r="XCW5" s="72"/>
      <c r="XCX5" s="72"/>
      <c r="XCY5" s="72"/>
      <c r="XCZ5" s="72"/>
      <c r="XDA5" s="72"/>
      <c r="XDB5" s="72"/>
      <c r="XDC5" s="72"/>
      <c r="XDD5" s="72"/>
      <c r="XDE5" s="72"/>
      <c r="XDF5" s="72"/>
      <c r="XDG5" s="72"/>
      <c r="XDH5" s="72"/>
      <c r="XDI5" s="72"/>
      <c r="XDJ5" s="72"/>
      <c r="XDK5" s="72"/>
      <c r="XDL5" s="72"/>
      <c r="XDM5" s="72"/>
      <c r="XDN5" s="72"/>
      <c r="XDO5" s="72"/>
      <c r="XDP5" s="72"/>
      <c r="XDQ5" s="72"/>
      <c r="XDR5" s="72"/>
      <c r="XDS5" s="72"/>
      <c r="XDT5" s="72"/>
      <c r="XDU5" s="72"/>
      <c r="XDV5" s="72"/>
      <c r="XDW5" s="72"/>
      <c r="XDX5" s="72"/>
      <c r="XDY5" s="72"/>
      <c r="XDZ5" s="72"/>
      <c r="XEA5" s="72"/>
      <c r="XEB5" s="72"/>
      <c r="XEC5" s="72"/>
      <c r="XED5" s="72"/>
      <c r="XEE5" s="72"/>
      <c r="XEF5" s="72"/>
      <c r="XEG5" s="72"/>
      <c r="XEH5" s="72"/>
      <c r="XEI5" s="72"/>
      <c r="XEJ5" s="72"/>
      <c r="XEK5" s="72"/>
      <c r="XEL5" s="72"/>
      <c r="XEM5" s="72"/>
      <c r="XEN5" s="72"/>
      <c r="XEO5" s="72"/>
      <c r="XEP5" s="72"/>
      <c r="XEQ5" s="72"/>
      <c r="XER5" s="72"/>
      <c r="XES5" s="72"/>
      <c r="XET5" s="72"/>
      <c r="XEU5" s="72"/>
      <c r="XEV5" s="72"/>
      <c r="XEW5" s="72"/>
      <c r="XEX5" s="72"/>
      <c r="XEY5" s="72"/>
      <c r="XEZ5" s="72"/>
    </row>
    <row r="6" spans="1:16380">
      <c r="A6" s="180">
        <f>DATE(B1,VLOOKUP(A1,$J$1:$K$12,2,0),1)</f>
        <v>45717</v>
      </c>
      <c r="B6" s="180"/>
      <c r="C6" s="180"/>
      <c r="D6" s="180"/>
      <c r="E6" s="180"/>
      <c r="F6" s="180"/>
      <c r="G6" s="180"/>
      <c r="H6" s="72"/>
      <c r="J6" s="68" t="s">
        <v>168</v>
      </c>
      <c r="K6" s="68">
        <v>6</v>
      </c>
      <c r="M6" s="68">
        <v>2016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2"/>
      <c r="XEY6" s="72"/>
      <c r="XEZ6" s="72"/>
    </row>
    <row r="7" spans="1:16380">
      <c r="A7" s="74"/>
      <c r="B7" s="75"/>
      <c r="C7" s="75"/>
      <c r="D7" s="75"/>
      <c r="E7" s="75"/>
      <c r="F7" s="75"/>
      <c r="G7" s="76"/>
      <c r="H7" s="72"/>
      <c r="I7" s="72"/>
      <c r="J7" s="68" t="s">
        <v>169</v>
      </c>
      <c r="K7" s="68">
        <v>7</v>
      </c>
      <c r="L7" s="73"/>
      <c r="M7" s="68">
        <v>2017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</row>
    <row r="8" spans="1:16380" s="2" customFormat="1" ht="20.25" customHeight="1">
      <c r="A8" s="182" t="s">
        <v>114</v>
      </c>
      <c r="B8" s="184" t="s">
        <v>229</v>
      </c>
      <c r="C8" s="184"/>
      <c r="D8" s="184"/>
      <c r="E8" s="184" t="s">
        <v>170</v>
      </c>
      <c r="F8" s="184"/>
      <c r="G8" s="185"/>
      <c r="H8" s="77"/>
      <c r="I8" s="78"/>
      <c r="J8" s="68" t="s">
        <v>171</v>
      </c>
      <c r="K8" s="68">
        <v>8</v>
      </c>
      <c r="L8" s="79"/>
      <c r="M8" s="68">
        <v>2018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16380" s="2" customFormat="1" ht="38.25" customHeight="1">
      <c r="A9" s="183"/>
      <c r="B9" s="80" t="s">
        <v>172</v>
      </c>
      <c r="C9" s="119" t="s">
        <v>173</v>
      </c>
      <c r="D9" s="81" t="s">
        <v>174</v>
      </c>
      <c r="E9" s="119" t="s">
        <v>175</v>
      </c>
      <c r="F9" s="119" t="s">
        <v>176</v>
      </c>
      <c r="G9" s="120" t="s">
        <v>177</v>
      </c>
      <c r="I9" s="82"/>
      <c r="J9" s="68" t="s">
        <v>162</v>
      </c>
      <c r="K9" s="68">
        <v>9</v>
      </c>
      <c r="L9" s="79"/>
      <c r="M9" s="68">
        <v>2025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16380" ht="15.75" customHeight="1">
      <c r="A10" s="83" t="s">
        <v>120</v>
      </c>
      <c r="B10" s="84"/>
      <c r="C10" s="84"/>
      <c r="D10" s="84"/>
      <c r="E10" s="85"/>
      <c r="F10" s="85"/>
      <c r="G10" s="86"/>
      <c r="H10" s="87"/>
      <c r="I10" s="87"/>
      <c r="J10" s="68" t="s">
        <v>178</v>
      </c>
      <c r="K10" s="68">
        <v>10</v>
      </c>
      <c r="L10" s="88"/>
      <c r="M10" s="68">
        <v>2020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16380">
      <c r="A11" s="89" t="s">
        <v>115</v>
      </c>
      <c r="B11" s="90">
        <f>IF(ISERROR(VLOOKUP($A$6,Україна!$A$10:$AC$200,2,0)),"–",VLOOKUP($A$6,Україна!$A$10:$AC$200,2,0))</f>
        <v>804408.58701043006</v>
      </c>
      <c r="C11" s="90">
        <f>IF(ISERROR(VLOOKUP($A$6,'Кредити НФК'!$A$10:$M$200,2,0)),"–",VLOOKUP($A$6,'Кредити НФК'!$A$10:$M$200,2,0))</f>
        <v>2439.2270745800001</v>
      </c>
      <c r="D11" s="91">
        <f t="shared" ref="D11:D16" si="0">IF(ISERROR(C11/B11*100),"–",C11/B11*100)</f>
        <v>0.3032323515646872</v>
      </c>
      <c r="E11" s="9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9.2175234674207474</v>
      </c>
      <c r="F11" s="92">
        <f ca="1">IF(ISERROR((C11/VLOOKUP(DATE(VLOOKUP($B$1,Years,1,0)-1,12,1),'Кредити НФК'!$A$10:$M$200,2,0)*100-100)),"–",(C11/VLOOKUP(DATE(VLOOKUP($B$1,Years,1,0)-1,12,1),'Кредити НФК'!$A$10:$M$200,2,0)*100-100))</f>
        <v>-6.0960235851278242</v>
      </c>
      <c r="G11" s="9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4.8111680158345678</v>
      </c>
      <c r="H11" s="93"/>
      <c r="I11" s="87"/>
      <c r="J11" s="68" t="s">
        <v>179</v>
      </c>
      <c r="K11" s="68">
        <v>11</v>
      </c>
      <c r="L11" s="88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1:16380">
      <c r="A12" s="94" t="s">
        <v>17</v>
      </c>
      <c r="B12" s="90">
        <f>IF(ISERROR(VLOOKUP($A$6,Україна!$A$10:$AC$200,3,0)),"–",VLOOKUP($A$6,Україна!$A$10:$AC$200,3,0))</f>
        <v>563629.86224885995</v>
      </c>
      <c r="C12" s="90">
        <f>IF(ISERROR(VLOOKUP($A$6,'Кредити НФК'!$A$10:$M$200,6,0)),"–",VLOOKUP($A$6,'Кредити НФК'!$A$10:$M$200,6,0))</f>
        <v>1889.1322145500001</v>
      </c>
      <c r="D12" s="91">
        <f t="shared" si="0"/>
        <v>0.33517248483116924</v>
      </c>
      <c r="E12" s="9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18.671855974116596</v>
      </c>
      <c r="F12" s="92">
        <f ca="1">IF(ISERROR((C12/VLOOKUP(DATE(VLOOKUP($B$1,Years,1,0)-1,12,1),'Кредити НФК'!$A$10:$M$200,6,0)*100-100)),"–",(C12/VLOOKUP(DATE(VLOOKUP($B$1,Years,1,0)-1,12,1),'Кредити НФК'!$A$10:$M$200,6,0)*100-100))</f>
        <v>-1.1081264409592109</v>
      </c>
      <c r="G12" s="9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2.873839547395221</v>
      </c>
      <c r="H12" s="87"/>
      <c r="I12" s="87"/>
      <c r="J12" s="68" t="s">
        <v>180</v>
      </c>
      <c r="K12" s="68">
        <v>12</v>
      </c>
      <c r="L12" s="88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spans="1:16380">
      <c r="A13" s="95" t="s">
        <v>9</v>
      </c>
      <c r="B13" s="90">
        <f>IF(ISERROR(VLOOKUP($A$6,Україна!$A$10:$AC$200,4,0)),"–",VLOOKUP($A$6,Україна!$A$10:$AC$200,4,0))</f>
        <v>240778.72476156999</v>
      </c>
      <c r="C13" s="90">
        <f>IF(ISERROR(VLOOKUP($A$6,'Кредити НФК'!$A$10:$M$200,10,0)),"–",VLOOKUP($A$6,'Кредити НФК'!$A$10:$M$200,10,0))</f>
        <v>550.09486002999995</v>
      </c>
      <c r="D13" s="91">
        <f t="shared" si="0"/>
        <v>0.2284648947180565</v>
      </c>
      <c r="E13" s="9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-14.244687623585804</v>
      </c>
      <c r="F13" s="92">
        <f ca="1">IF(ISERROR((C13/VLOOKUP(DATE(VLOOKUP($B$1,Years,1,0)-1,12,1),'Кредити НФК'!$A$10:$M$200,10,0)*100-100)),"–",(C13/VLOOKUP(DATE(VLOOKUP($B$1,Years,1,0)-1,12,1),'Кредити НФК'!$A$10:$M$200,10,0)*100-100))</f>
        <v>-19.96002504252327</v>
      </c>
      <c r="G13" s="9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12.058316715269029</v>
      </c>
      <c r="H13" s="87"/>
      <c r="I13" s="87"/>
      <c r="J13" s="68"/>
      <c r="K13" s="68"/>
      <c r="L13" s="8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16380">
      <c r="A14" s="89" t="s">
        <v>116</v>
      </c>
      <c r="B14" s="90">
        <f>IF(ISERROR(VLOOKUP($A$6,Україна!$A$10:$AC$200,5,0)),"–",VLOOKUP($A$6,Україна!$A$10:$AC$200,5,0))</f>
        <v>307384.70912314003</v>
      </c>
      <c r="C14" s="90">
        <f>IF(ISERROR(VLOOKUP($A$6,'Кредити ДГ'!$A$10:$M$200,2,0)),"–",VLOOKUP($A$6,'Кредити ДГ'!$A$10:$M$200,2,0))</f>
        <v>4716.4894835799996</v>
      </c>
      <c r="D14" s="91">
        <f t="shared" si="0"/>
        <v>1.5343930077180734</v>
      </c>
      <c r="E14" s="9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24.391664648539518</v>
      </c>
      <c r="F14" s="92">
        <f ca="1">IF(ISERROR((C14/VLOOKUP(DATE(VLOOKUP($B$1,Years,1,0)-1,12,1),'Кредити ДГ'!$A$10:$M$200,2,0)*100-100)),"–",(C14/VLOOKUP(DATE(VLOOKUP($B$1,Years,1,0)-1,12,1),'Кредити ДГ'!$A$10:$M$200,2,0)*100-100))</f>
        <v>5.7049578191109163</v>
      </c>
      <c r="G14" s="9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2.350113038524924</v>
      </c>
      <c r="H14" s="87"/>
      <c r="I14" s="87"/>
      <c r="J14" s="68"/>
      <c r="K14" s="68"/>
      <c r="L14" s="88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</row>
    <row r="15" spans="1:16380">
      <c r="A15" s="94" t="s">
        <v>17</v>
      </c>
      <c r="B15" s="90">
        <f>IF(ISERROR(VLOOKUP($A$6,Україна!$A$10:$AC$200,6,0)),"–",VLOOKUP($A$6,Україна!$A$10:$AC$200,6,0))</f>
        <v>296992.76599540003</v>
      </c>
      <c r="C15" s="90">
        <f>IF(ISERROR(VLOOKUP($A$6,'Кредити ДГ'!$A$10:$M$200,6,0)),"–",VLOOKUP($A$6,'Кредити ДГ'!$A$10:$M$200,6,0))</f>
        <v>4529.3482874600004</v>
      </c>
      <c r="D15" s="91">
        <f t="shared" si="0"/>
        <v>1.5250702394314053</v>
      </c>
      <c r="E15" s="9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28.45764307633749</v>
      </c>
      <c r="F15" s="92">
        <f ca="1">IF(ISERROR((C15/VLOOKUP(DATE(VLOOKUP($B$1,Years,1,0)-1,12,1),'Кредити ДГ'!$A$10:$M$200,6,0)*100-100)),"–",(C15/VLOOKUP(DATE(VLOOKUP($B$1,Years,1,0)-1,12,1),'Кредити ДГ'!$A$10:$M$200,6,0)*100-100))</f>
        <v>6.0577951327120729</v>
      </c>
      <c r="G15" s="9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2.4367804574636693</v>
      </c>
      <c r="H15" s="87"/>
      <c r="I15" s="87"/>
      <c r="J15" s="68"/>
      <c r="K15" s="68"/>
      <c r="L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</row>
    <row r="16" spans="1:16380">
      <c r="A16" s="96" t="s">
        <v>9</v>
      </c>
      <c r="B16" s="97">
        <f>IF(ISERROR(VLOOKUP($A$6,Україна!$A$10:$AC$200,7,0)),"–",VLOOKUP($A$6,Україна!$A$10:$AC$200,7,0))</f>
        <v>10391.94312774</v>
      </c>
      <c r="C16" s="97">
        <f>IF(ISERROR(VLOOKUP($A$6,'Кредити ДГ'!$A$10:$M$200,10,0)),"–",VLOOKUP($A$6,'Кредити ДГ'!$A$10:$M$200,10,0))</f>
        <v>187.14119611999999</v>
      </c>
      <c r="D16" s="98">
        <f t="shared" si="0"/>
        <v>1.8008296794893903</v>
      </c>
      <c r="E16" s="9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-29.566045412944248</v>
      </c>
      <c r="F16" s="99">
        <f ca="1">IF(ISERROR((C16/VLOOKUP(DATE(VLOOKUP($B$1,Years,1,0)-1,12,1),'Кредити ДГ'!$A$10:$M$200,10,0)*100-100)),"–",(C16/VLOOKUP(DATE(VLOOKUP($B$1,Years,1,0)-1,12,1),'Кредити ДГ'!$A$10:$M$200,10,0)*100-100))</f>
        <v>-2.1720484114140959</v>
      </c>
      <c r="G16" s="9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0.29634511668592722</v>
      </c>
      <c r="H16" s="87"/>
      <c r="I16" s="87"/>
      <c r="K16" s="68"/>
      <c r="L16" s="88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</row>
    <row r="17" spans="1:13">
      <c r="A17" s="100" t="s">
        <v>121</v>
      </c>
      <c r="B17" s="101"/>
      <c r="C17" s="102"/>
      <c r="D17" s="102"/>
      <c r="E17" s="103"/>
      <c r="F17" s="103"/>
      <c r="G17" s="104"/>
      <c r="K17" s="68"/>
    </row>
    <row r="18" spans="1:13">
      <c r="A18" s="89" t="s">
        <v>33</v>
      </c>
      <c r="B18" s="90">
        <f>IF(ISERROR(VLOOKUP($A$6,Україна!$A$10:$AC$200,8,0)),"–",VLOOKUP($A$6,Україна!$A$10:$AC$200,8,0))</f>
        <v>1204815.6092614001</v>
      </c>
      <c r="C18" s="90">
        <f>IF(ISERROR(VLOOKUP($A$6,'Депозити НФК'!$A$10:$S$200,2,0)),"–",VLOOKUP($A$6,'Депозити НФК'!$A$10:$S$200,2,0))</f>
        <v>4822.3449416200001</v>
      </c>
      <c r="D18" s="91">
        <f>IF(ISERROR(C18/B18*100),"–",C18/B18*100)</f>
        <v>0.40025584865855857</v>
      </c>
      <c r="E18" s="9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0.71779078147883979</v>
      </c>
      <c r="F18" s="92">
        <f ca="1">IF(ISERROR((C18/VLOOKUP(DATE(VLOOKUP($B$1,Years,1,0)-1,12,1),'Депозити НФК'!$A$10:$S$200,2,0)*100-100)),"–",(C18/VLOOKUP(DATE(VLOOKUP($B$1,Years,1,0)-1,12,1),'Депозити НФК'!$A$10:$S$200,2,0)*100-100))</f>
        <v>-11.393784004740169</v>
      </c>
      <c r="G18" s="9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1.2668808530377902</v>
      </c>
      <c r="K18" s="68"/>
      <c r="L18" s="88"/>
    </row>
    <row r="19" spans="1:13">
      <c r="A19" s="94" t="s">
        <v>17</v>
      </c>
      <c r="B19" s="90">
        <f>IF(ISERROR(VLOOKUP($A$6,Україна!$A$10:$AC$200,9,0)),"–",VLOOKUP($A$6,Україна!$A$10:$AC$200,9,0))</f>
        <v>895419.61400735995</v>
      </c>
      <c r="C19" s="90">
        <f>IF(ISERROR(VLOOKUP($A$6,'Депозити НФК'!$A$10:$S$200,8,0)),"–",VLOOKUP($A$6,'Депозити НФК'!$A$10:$S$200,8,0))</f>
        <v>3650.41765029</v>
      </c>
      <c r="D19" s="91">
        <f t="shared" ref="D19:D23" si="1">IF(ISERROR(C19/B19*100),"–",C19/B19*100)</f>
        <v>0.4076767577106028</v>
      </c>
      <c r="E19" s="9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-2.5182513059994136</v>
      </c>
      <c r="F19" s="92">
        <f ca="1">IF(ISERROR((C19/VLOOKUP(DATE(VLOOKUP($B$1,Years,1,0)-1,12,1),'Депозити НФК'!$A$10:$S$200,8,0)*100-100)),"–",(C19/VLOOKUP(DATE(VLOOKUP($B$1,Years,1,0)-1,12,1),'Депозити НФК'!$A$10:$S$200,8,0)*100-100))</f>
        <v>-12.159950687287534</v>
      </c>
      <c r="G19" s="9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1.1932449354069803</v>
      </c>
      <c r="K19" s="68"/>
      <c r="L19" s="88"/>
    </row>
    <row r="20" spans="1:13">
      <c r="A20" s="94" t="s">
        <v>9</v>
      </c>
      <c r="B20" s="90">
        <f>IF(ISERROR(VLOOKUP($A$6,Україна!$A$10:$AC$200,10,0)),"–",VLOOKUP($A$6,Україна!$A$10:$AC$200,10,0))</f>
        <v>309395.99525404006</v>
      </c>
      <c r="C20" s="90">
        <f>IF(ISERROR(VLOOKUP($A$6,'Депозити НФК'!$A$10:$S$200,14,0)),"–",VLOOKUP($A$6,'Депозити НФК'!$A$10:$S$200,14,0))</f>
        <v>1171.9272913300001</v>
      </c>
      <c r="D20" s="91">
        <f t="shared" si="1"/>
        <v>0.37877907578207326</v>
      </c>
      <c r="E20" s="9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12.333389525670938</v>
      </c>
      <c r="F20" s="92">
        <f ca="1">IF(ISERROR((C20/VLOOKUP(DATE(VLOOKUP($B$1,Years,1,0)-1,12,1),'Депозити НФК'!$A$10:$S$200,14,0)*100-100)),"–",(C20/VLOOKUP(DATE(VLOOKUP($B$1,Years,1,0)-1,12,1),'Депозити НФК'!$A$10:$S$200,14,0)*100-100))</f>
        <v>-8.9192163165140954</v>
      </c>
      <c r="G20" s="9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1.4969365554460268</v>
      </c>
      <c r="K20" s="68"/>
      <c r="L20" s="88"/>
    </row>
    <row r="21" spans="1:13">
      <c r="A21" s="89" t="s">
        <v>198</v>
      </c>
      <c r="B21" s="90">
        <f>IF(ISERROR(VLOOKUP($A$6,Україна!$A$10:$AC$200,11,0)),"–",VLOOKUP($A$6,Україна!$A$10:$AC$200,11,0))</f>
        <v>1379104.5950466397</v>
      </c>
      <c r="C21" s="90">
        <f>IF(ISERROR(VLOOKUP($A$6,'Депозити ДГ'!$A$10:$S$200,2,0)),"–",VLOOKUP($A$6,'Депозити ДГ'!$A$10:$S$200,2,0))</f>
        <v>12922.85726561</v>
      </c>
      <c r="D21" s="91">
        <f t="shared" si="1"/>
        <v>0.9370469297271079</v>
      </c>
      <c r="E21" s="9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8.060391155149162</v>
      </c>
      <c r="F21" s="92">
        <f ca="1">IF(ISERROR((C21/VLOOKUP(DATE(VLOOKUP($B$1,Years,1,0)-1,12,1),'Депозити ДГ'!$A$10:$S$200,2,0)*100-100)),"–",(C21/VLOOKUP(DATE(VLOOKUP($B$1,Years,1,0)-1,12,1),'Депозити ДГ'!$A$10:$S$200,2,0)*100-100))</f>
        <v>-4.6999879334318422</v>
      </c>
      <c r="G21" s="9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-0.89449659718596308</v>
      </c>
      <c r="J21" s="88"/>
      <c r="K21" s="88"/>
      <c r="L21" s="88"/>
    </row>
    <row r="22" spans="1:13">
      <c r="A22" s="94" t="s">
        <v>17</v>
      </c>
      <c r="B22" s="90">
        <f>IF(ISERROR(VLOOKUP($A$6,Україна!$A$10:$AC$200,12,0)),"–",VLOOKUP($A$6,Україна!$A$10:$AC$200,12,0))</f>
        <v>888654.94525830005</v>
      </c>
      <c r="C22" s="90">
        <f>IF(ISERROR(VLOOKUP($A$6,'Депозити ДГ'!$A$10:$S$200,8,0)),"–",VLOOKUP($A$6,'Депозити ДГ'!$A$10:$S$200,8,0))</f>
        <v>9947.6052711000011</v>
      </c>
      <c r="D22" s="91">
        <f t="shared" si="1"/>
        <v>1.1194002041150617</v>
      </c>
      <c r="E22" s="9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10.712036522394726</v>
      </c>
      <c r="F22" s="92">
        <f ca="1">IF(ISERROR((C22/VLOOKUP(DATE(VLOOKUP($B$1,Years,1,0)-1,12,1),'Депозити ДГ'!$A$10:$S$200,8,0)*100-100)),"–",(C22/VLOOKUP(DATE(VLOOKUP($B$1,Years,1,0)-1,12,1),'Депозити ДГ'!$A$10:$S$200,8,0)*100-100))</f>
        <v>-5.0406757745315929</v>
      </c>
      <c r="G22" s="9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-1.2027460815018856</v>
      </c>
      <c r="J22" s="88"/>
      <c r="K22" s="88"/>
      <c r="L22" s="88"/>
    </row>
    <row r="23" spans="1:13">
      <c r="A23" s="96" t="s">
        <v>9</v>
      </c>
      <c r="B23" s="97">
        <f>IF(ISERROR(VLOOKUP($A$6,Україна!$A$10:$AC$200,13,0)),"–",VLOOKUP($A$6,Україна!$A$10:$AC$200,13,0))</f>
        <v>490449.64978833997</v>
      </c>
      <c r="C23" s="97">
        <f>IF(ISERROR(VLOOKUP($A$6,'Депозити ДГ'!$A$10:$S$200,14,0)),"–",VLOOKUP($A$6,'Депозити ДГ'!$A$10:$S$200,14,0))</f>
        <v>2975.2519945100003</v>
      </c>
      <c r="D23" s="98">
        <f t="shared" si="1"/>
        <v>0.60663760200338801</v>
      </c>
      <c r="E23" s="9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4.8654896837291517E-2</v>
      </c>
      <c r="F23" s="99">
        <f ca="1">IF(ISERROR((C23/VLOOKUP(DATE(VLOOKUP($B$1,Years,1,0)-1,12,1),'Депозити ДГ'!$A$10:$S$200,14,0)*100-100)),"–",(C23/VLOOKUP(DATE(VLOOKUP($B$1,Years,1,0)-1,12,1),'Депозити ДГ'!$A$10:$S$200,14,0)*100-100))</f>
        <v>-3.542949499335819</v>
      </c>
      <c r="G23" s="9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0.15023382553225417</v>
      </c>
      <c r="J23" s="88"/>
      <c r="K23" s="88"/>
      <c r="L23" s="88"/>
    </row>
    <row r="24" spans="1:13">
      <c r="A24" s="105"/>
      <c r="B24" s="105"/>
      <c r="C24" s="106"/>
      <c r="D24" s="106"/>
      <c r="E24" s="107"/>
      <c r="F24" s="107"/>
      <c r="G24" s="71"/>
    </row>
    <row r="25" spans="1:13" s="2" customFormat="1" ht="26.25" customHeight="1">
      <c r="A25" s="186" t="s">
        <v>114</v>
      </c>
      <c r="B25" s="187"/>
      <c r="C25" s="187"/>
      <c r="D25" s="187"/>
      <c r="E25" s="188" t="s">
        <v>123</v>
      </c>
      <c r="F25" s="188"/>
      <c r="G25" s="189"/>
      <c r="J25" s="108"/>
      <c r="K25" s="108"/>
      <c r="L25" s="108"/>
      <c r="M25" s="68"/>
    </row>
    <row r="26" spans="1:13" s="2" customFormat="1" ht="27.75" customHeight="1">
      <c r="A26" s="186"/>
      <c r="B26" s="187"/>
      <c r="C26" s="187"/>
      <c r="D26" s="187"/>
      <c r="E26" s="119" t="s">
        <v>172</v>
      </c>
      <c r="F26" s="119" t="s">
        <v>173</v>
      </c>
      <c r="G26" s="121" t="s">
        <v>181</v>
      </c>
      <c r="J26" s="109"/>
      <c r="K26" s="109"/>
      <c r="L26" s="109"/>
      <c r="M26" s="68"/>
    </row>
    <row r="27" spans="1:13" ht="33" customHeight="1">
      <c r="A27" s="190" t="s">
        <v>124</v>
      </c>
      <c r="B27" s="190"/>
      <c r="C27" s="190"/>
      <c r="D27" s="190"/>
      <c r="E27" s="190"/>
      <c r="F27" s="190"/>
      <c r="G27" s="71"/>
    </row>
    <row r="28" spans="1:13">
      <c r="A28" s="89" t="s">
        <v>24</v>
      </c>
      <c r="B28" s="71"/>
      <c r="C28" s="71"/>
      <c r="D28" s="71"/>
      <c r="E28" s="92">
        <f>IF(ISERROR(VLOOKUP($A$6,Україна!$A$10:$AC$200,14,0)),"–",VLOOKUP($A$6,Україна!$A$10:$AC$200,14,0))</f>
        <v>14.518599999999999</v>
      </c>
      <c r="F28" s="92">
        <f>IF(ISERROR(VLOOKUP($A$6,'% ставки за кредитами НФК'!$A$10:$S$200,2,0)),"–",VLOOKUP($A$6,'% ставки за кредитами НФК'!$A$10:$S$200,2,0))</f>
        <v>16.0869</v>
      </c>
      <c r="G28" s="92">
        <f>IF(ISERROR(IF(F28=0,"–",F28-E28)),"–",IF(F28=0,"–",F28-E28))</f>
        <v>1.5683000000000007</v>
      </c>
    </row>
    <row r="29" spans="1:13">
      <c r="A29" s="94" t="s">
        <v>17</v>
      </c>
      <c r="B29" s="71"/>
      <c r="C29" s="71"/>
      <c r="D29" s="71"/>
      <c r="E29" s="92">
        <f>IF(ISERROR(VLOOKUP($A$6,Україна!$A$10:$AC$200,15,0)),"–",VLOOKUP($A$6,Україна!$A$10:$AC$200,15,0))</f>
        <v>15.743399999999999</v>
      </c>
      <c r="F29" s="92">
        <f>IF(ISERROR(VLOOKUP($A$6,'% ставки за кредитами НФК'!$A$10:$S$200,8,0)),"–",VLOOKUP($A$6,'% ставки за кредитами НФК'!$A$10:$S$200,8,0))</f>
        <v>17.4191</v>
      </c>
      <c r="G29" s="92">
        <f t="shared" ref="G29:G44" si="2">IF(ISERROR(IF(F29=0,"–",F29-E29)),"–",IF(F29=0,"–",F29-E29))</f>
        <v>1.6757000000000009</v>
      </c>
    </row>
    <row r="30" spans="1:13">
      <c r="A30" s="110" t="s">
        <v>117</v>
      </c>
      <c r="B30" s="71"/>
      <c r="C30" s="71"/>
      <c r="D30" s="71"/>
      <c r="E30" s="92">
        <f>IF(ISERROR(VLOOKUP($A$6,Україна!$A$10:$AC$200,16,0)),"–",VLOOKUP($A$6,Україна!$A$10:$AC$200,16,0))</f>
        <v>15.5357</v>
      </c>
      <c r="F30" s="92">
        <f>IF(ISERROR(VLOOKUP($A$6,'% ставки за кредитами НФК'!$A$10:$S$200,10,0)),"–",VLOOKUP($A$6,'% ставки за кредитами НФК'!$A$10:$S$200,10,0))</f>
        <v>18.339300000000001</v>
      </c>
      <c r="G30" s="92">
        <f t="shared" si="2"/>
        <v>2.8036000000000012</v>
      </c>
    </row>
    <row r="31" spans="1:13">
      <c r="A31" s="94" t="s">
        <v>9</v>
      </c>
      <c r="B31" s="71"/>
      <c r="C31" s="71"/>
      <c r="D31" s="71"/>
      <c r="E31" s="92">
        <f>IF(ISERROR(VLOOKUP($A$6,Україна!$A$10:$AC$200,17,0)),"–",VLOOKUP($A$6,Україна!$A$10:$AC$200,17,0))</f>
        <v>6.2683</v>
      </c>
      <c r="F31" s="92">
        <f>IF(ISERROR(VLOOKUP($A$6,'% ставки за кредитами НФК'!$A$10:$S$200,14,0)),"–",VLOOKUP($A$6,'% ставки за кредитами НФК'!$A$10:$S$200,14,0))</f>
        <v>5.8746999999999998</v>
      </c>
      <c r="G31" s="92">
        <f t="shared" si="2"/>
        <v>-0.39360000000000017</v>
      </c>
    </row>
    <row r="32" spans="1:13">
      <c r="A32" s="110" t="s">
        <v>117</v>
      </c>
      <c r="B32" s="71"/>
      <c r="C32" s="71"/>
      <c r="D32" s="71"/>
      <c r="E32" s="92">
        <f>IF(ISERROR(VLOOKUP($A$6,Україна!$A$10:$AC$200,18,0)),"–",VLOOKUP($A$6,Україна!$A$10:$AC$200,18,0))</f>
        <v>6.2676999999999996</v>
      </c>
      <c r="F32" s="92">
        <f>IF(ISERROR(VLOOKUP($A$6,'% ставки за кредитами НФК'!$A$10:$S$200,16,0)),"–",VLOOKUP($A$6,'% ставки за кредитами НФК'!$A$10:$S$200,16,0))</f>
        <v>5.8746999999999998</v>
      </c>
      <c r="G32" s="92">
        <f t="shared" si="2"/>
        <v>-0.39299999999999979</v>
      </c>
    </row>
    <row r="33" spans="1:13">
      <c r="A33" s="89" t="s">
        <v>199</v>
      </c>
      <c r="B33" s="71"/>
      <c r="C33" s="71"/>
      <c r="D33" s="71"/>
      <c r="E33" s="92">
        <f>IF(ISERROR(VLOOKUP($A$6,Україна!$A$10:$AC$200,19,0)),"–",VLOOKUP($A$6,Україна!$A$10:$AC$200,19,0))</f>
        <v>28.789899999999999</v>
      </c>
      <c r="F33" s="92">
        <f>IF(ISERROR(VLOOKUP($A$6,'% ставки за кредитами ДГ'!$A$10:$S$200,2,0)),"–",VLOOKUP($A$6,'% ставки за кредитами ДГ'!$A$10:$S$200,2,0))</f>
        <v>36.506300000000003</v>
      </c>
      <c r="G33" s="92">
        <f t="shared" si="2"/>
        <v>7.7164000000000037</v>
      </c>
    </row>
    <row r="34" spans="1:13">
      <c r="A34" s="94" t="s">
        <v>17</v>
      </c>
      <c r="B34" s="71"/>
      <c r="C34" s="71"/>
      <c r="D34" s="71"/>
      <c r="E34" s="92">
        <f>IF(ISERROR(VLOOKUP($A$6,Україна!$A$10:$AC$200,20,0)),"–",VLOOKUP($A$6,Україна!$A$10:$AC$200,20,0))</f>
        <v>28.810500000000001</v>
      </c>
      <c r="F34" s="92">
        <f>IF(ISERROR(VLOOKUP($A$6,'% ставки за кредитами ДГ'!$A$10:$S$200,8,0)),"–",VLOOKUP($A$6,'% ставки за кредитами ДГ'!$A$10:$S$200,8,0))</f>
        <v>36.505400000000002</v>
      </c>
      <c r="G34" s="92">
        <f t="shared" si="2"/>
        <v>7.6949000000000005</v>
      </c>
    </row>
    <row r="35" spans="1:13">
      <c r="A35" s="110" t="s">
        <v>117</v>
      </c>
      <c r="B35" s="71"/>
      <c r="C35" s="71"/>
      <c r="D35" s="71"/>
      <c r="E35" s="92">
        <f>IF(ISERROR(VLOOKUP($A$6,Україна!$A$10:$AC$200,21,0)),"–",VLOOKUP($A$6,Україна!$A$10:$AC$200,21,0))</f>
        <v>35.416600000000003</v>
      </c>
      <c r="F35" s="92">
        <f>IF(ISERROR(VLOOKUP($A$6,'% ставки за кредитами ДГ'!$A$10:$S$200,10,0)),"–",VLOOKUP($A$6,'% ставки за кредитами ДГ'!$A$10:$S$200,10,0))</f>
        <v>36.432600000000001</v>
      </c>
      <c r="G35" s="92">
        <f t="shared" si="2"/>
        <v>1.0159999999999982</v>
      </c>
    </row>
    <row r="36" spans="1:13">
      <c r="A36" s="94" t="s">
        <v>9</v>
      </c>
      <c r="B36" s="71"/>
      <c r="C36" s="71"/>
      <c r="D36" s="71"/>
      <c r="E36" s="92">
        <f>IF(ISERROR(VLOOKUP($A$6,Україна!$A$10:$AC$200,22,0)),"–",VLOOKUP($A$6,Україна!$A$10:$AC$200,22,0))</f>
        <v>10.429600000000001</v>
      </c>
      <c r="F36" s="92">
        <f>IF(ISERROR(VLOOKUP($A$6,'% ставки за кредитами ДГ'!$A$10:$S$200,14,0)),"–",VLOOKUP($A$6,'% ставки за кредитами ДГ'!$A$10:$S$200,14,0))</f>
        <v>54.110700000000001</v>
      </c>
      <c r="G36" s="92">
        <f t="shared" si="2"/>
        <v>43.681100000000001</v>
      </c>
    </row>
    <row r="37" spans="1:13">
      <c r="A37" s="110" t="s">
        <v>117</v>
      </c>
      <c r="B37" s="71"/>
      <c r="C37" s="71"/>
      <c r="D37" s="71"/>
      <c r="E37" s="99">
        <f>IF(ISERROR(VLOOKUP($A$6,Україна!$A$10:$AC$200,23,0)),"–",VLOOKUP($A$6,Україна!$A$10:$AC$200,23,0))</f>
        <v>6.3913000000000002</v>
      </c>
      <c r="F37" s="99">
        <f>IF(ISERROR(VLOOKUP($A$6,'% ставки за кредитами ДГ'!$A$10:$S$200,16,0)),"–",VLOOKUP($A$6,'% ставки за кредитами ДГ'!$A$10:$S$200,16,0))</f>
        <v>0</v>
      </c>
      <c r="G37" s="99" t="str">
        <f t="shared" si="2"/>
        <v>–</v>
      </c>
    </row>
    <row r="38" spans="1:13" ht="30.75" customHeight="1">
      <c r="A38" s="191" t="s">
        <v>125</v>
      </c>
      <c r="B38" s="191"/>
      <c r="C38" s="191"/>
      <c r="D38" s="191"/>
      <c r="E38" s="190"/>
      <c r="F38" s="190"/>
      <c r="G38" s="71"/>
    </row>
    <row r="39" spans="1:13">
      <c r="A39" s="89" t="s">
        <v>24</v>
      </c>
      <c r="B39" s="71"/>
      <c r="C39" s="71"/>
      <c r="D39" s="71"/>
      <c r="E39" s="92">
        <f>IF(ISERROR(VLOOKUP($A$6,Україна!$A$10:$AC$200,24,0)),"–",VLOOKUP($A$6,Україна!$A$10:$AC$200,24,0))</f>
        <v>8.2809000000000008</v>
      </c>
      <c r="F39" s="92">
        <f>IF(ISERROR(VLOOKUP($A$6,'% ставки за депозитами НФК'!$A$10:$P$200,2,0)),"–",VLOOKUP($A$6,'% ставки за депозитами НФК'!$A$10:$P$200,2,0))</f>
        <v>7.2716000000000003</v>
      </c>
      <c r="G39" s="92">
        <f t="shared" si="2"/>
        <v>-1.0093000000000005</v>
      </c>
    </row>
    <row r="40" spans="1:13">
      <c r="A40" s="94" t="s">
        <v>17</v>
      </c>
      <c r="B40" s="71"/>
      <c r="C40" s="71"/>
      <c r="D40" s="71"/>
      <c r="E40" s="92">
        <f>IF(ISERROR(VLOOKUP($A$6,Україна!$A$10:$AC$200,25,0)),"–",VLOOKUP($A$6,Україна!$A$10:$AC$200,25,0))</f>
        <v>9.3148</v>
      </c>
      <c r="F40" s="92">
        <f>IF(ISERROR(VLOOKUP($A$6,'% ставки за депозитами НФК'!$A$10:$P$200,7,0)),"–",VLOOKUP($A$6,'% ставки за депозитами НФК'!$A$10:$P$200,7,0))</f>
        <v>7.6875999999999998</v>
      </c>
      <c r="G40" s="92">
        <f t="shared" si="2"/>
        <v>-1.6272000000000002</v>
      </c>
    </row>
    <row r="41" spans="1:13">
      <c r="A41" s="94" t="s">
        <v>9</v>
      </c>
      <c r="B41" s="71"/>
      <c r="C41" s="71"/>
      <c r="D41" s="71"/>
      <c r="E41" s="92">
        <f>IF(ISERROR(VLOOKUP($A$6,Україна!$A$10:$AC$200,26,0)),"–",VLOOKUP($A$6,Україна!$A$10:$AC$200,26,0))</f>
        <v>0.74719999999999998</v>
      </c>
      <c r="F41" s="92">
        <f>IF(ISERROR(VLOOKUP($A$6,'% ставки за депозитами НФК'!$A$10:$P$200,12,0)),"–",VLOOKUP($A$6,'% ставки за депозитами НФК'!$A$10:$P$200,12,0))</f>
        <v>4.5199999999999997E-2</v>
      </c>
      <c r="G41" s="92">
        <f t="shared" si="2"/>
        <v>-0.70199999999999996</v>
      </c>
    </row>
    <row r="42" spans="1:13">
      <c r="A42" s="89" t="s">
        <v>199</v>
      </c>
      <c r="B42" s="71"/>
      <c r="C42" s="71"/>
      <c r="D42" s="71"/>
      <c r="E42" s="92">
        <f>IF(ISERROR(VLOOKUP($A$6,Україна!$A$10:$AC$200,27,0)),"–",VLOOKUP($A$6,Україна!$A$10:$AC$200,27,0))</f>
        <v>7.6886000000000001</v>
      </c>
      <c r="F42" s="92">
        <f>IF(ISERROR(VLOOKUP($A$6,'% ставки за депозитами ДГ'!$A$10:$P$200,2,0)),"–",VLOOKUP($A$6,'% ставки за депозитами ДГ'!$A$10:$P$200,2,0))</f>
        <v>9.9107000000000003</v>
      </c>
      <c r="G42" s="92">
        <f t="shared" si="2"/>
        <v>2.2221000000000002</v>
      </c>
    </row>
    <row r="43" spans="1:13">
      <c r="A43" s="95" t="s">
        <v>17</v>
      </c>
      <c r="B43" s="71"/>
      <c r="C43" s="71"/>
      <c r="D43" s="71"/>
      <c r="E43" s="92">
        <f>IF(ISERROR(VLOOKUP($A$6,Україна!$A$10:$AC$200,28,0)),"–",VLOOKUP($A$6,Україна!$A$10:$AC$200,28,0))</f>
        <v>10.2525</v>
      </c>
      <c r="F43" s="92">
        <f>IF(ISERROR(VLOOKUP($A$6,'% ставки за депозитами ДГ'!$A$10:$P$200,7,0)),"–",VLOOKUP($A$6,'% ставки за депозитами ДГ'!$A$10:$P$200,7,0))</f>
        <v>12.326599999999999</v>
      </c>
      <c r="G43" s="92">
        <f t="shared" si="2"/>
        <v>2.0740999999999996</v>
      </c>
    </row>
    <row r="44" spans="1:13">
      <c r="A44" s="96" t="s">
        <v>9</v>
      </c>
      <c r="B44" s="111"/>
      <c r="C44" s="111"/>
      <c r="D44" s="111"/>
      <c r="E44" s="99">
        <f>IF(ISERROR(VLOOKUP($A$6,Україна!$A$10:$AC$200,29,0)),"–",VLOOKUP($A$6,Україна!$A$10:$AC$200,29,0))</f>
        <v>0.9929</v>
      </c>
      <c r="F44" s="99">
        <f>IF(ISERROR(VLOOKUP($A$6,'% ставки за депозитами ДГ'!$A$10:$P$200,12,0)),"–",VLOOKUP($A$6,'% ставки за депозитами ДГ'!$A$10:$P$200,12,0))</f>
        <v>1.1449</v>
      </c>
      <c r="G44" s="99">
        <f t="shared" si="2"/>
        <v>0.15200000000000002</v>
      </c>
    </row>
    <row r="45" spans="1:13">
      <c r="A45" s="105"/>
      <c r="B45" s="105"/>
      <c r="C45" s="106"/>
      <c r="D45" s="106"/>
      <c r="E45" s="107"/>
      <c r="F45" s="107"/>
      <c r="G45" s="71"/>
    </row>
    <row r="46" spans="1:13" s="2" customFormat="1" ht="22.5" customHeight="1">
      <c r="A46" s="186" t="s">
        <v>114</v>
      </c>
      <c r="B46" s="187"/>
      <c r="C46" s="187"/>
      <c r="D46" s="187"/>
      <c r="E46" s="187"/>
      <c r="F46" s="187"/>
      <c r="G46" s="121" t="s">
        <v>173</v>
      </c>
      <c r="J46" s="108"/>
      <c r="K46" s="108"/>
      <c r="L46" s="108"/>
      <c r="M46" s="68"/>
    </row>
    <row r="47" spans="1:13">
      <c r="A47" s="112" t="s">
        <v>118</v>
      </c>
      <c r="B47" s="113"/>
      <c r="C47" s="114"/>
      <c r="D47" s="114"/>
      <c r="E47" s="107"/>
      <c r="F47" s="107"/>
      <c r="G47" s="71"/>
    </row>
    <row r="48" spans="1:13">
      <c r="A48" s="115" t="s">
        <v>113</v>
      </c>
      <c r="B48" s="115"/>
      <c r="C48" s="107"/>
      <c r="D48" s="107"/>
      <c r="E48" s="116"/>
      <c r="F48" s="71"/>
      <c r="G48" s="132">
        <f>IF(ISERROR(VLOOKUP($A$6,'Банки та філії'!$A$10:$C$200,2,0)),,VLOOKUP($A$6,'Банки та філії'!$A$10:$C$200,2,0))</f>
        <v>0</v>
      </c>
    </row>
    <row r="49" spans="1:7">
      <c r="A49" s="115" t="s">
        <v>62</v>
      </c>
      <c r="B49" s="115"/>
      <c r="C49" s="107"/>
      <c r="D49" s="107"/>
      <c r="E49" s="116"/>
      <c r="F49" s="154"/>
      <c r="G49" s="155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9" t="s">
        <v>190</v>
      </c>
      <c r="B51" s="179"/>
      <c r="C51" s="179"/>
      <c r="D51" s="179"/>
      <c r="E51" s="179"/>
      <c r="F51" s="179"/>
      <c r="G51" s="153">
        <f>IF(ISERROR(VLOOKUP($A$6,'Банки та філії'!$A$11:$D$200,4,0)),,VLOOKUP($A$6,'Банки та філії'!$A$11:$D$200,4,0))</f>
        <v>119</v>
      </c>
    </row>
    <row r="107" spans="20:31"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20:31"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20:31"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20:31"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20:31"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20:31"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20:31"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20:31"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20:31"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20:31"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20:31"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20:31"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20:31"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20:31"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20:31"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20:31"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20:31"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20:31"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20:31"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20:31"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</row>
    <row r="127" spans="20:31"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</row>
    <row r="128" spans="20:31"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</row>
    <row r="129" spans="20:31"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</row>
    <row r="130" spans="20:31"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</row>
    <row r="131" spans="20:31"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20:31"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</row>
    <row r="133" spans="20:31"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</row>
    <row r="134" spans="20:31"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</row>
    <row r="135" spans="20:31"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</row>
    <row r="136" spans="20:31"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</row>
    <row r="137" spans="20:31"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</row>
    <row r="138" spans="20:31"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</row>
    <row r="139" spans="20:31"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</row>
    <row r="140" spans="20:31"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</row>
    <row r="141" spans="20:31"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</row>
    <row r="142" spans="20:31"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</row>
    <row r="143" spans="20:31"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</row>
    <row r="144" spans="20:31"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</row>
    <row r="145" spans="20:31"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</row>
    <row r="146" spans="20:31"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</row>
    <row r="147" spans="20:31"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</row>
    <row r="148" spans="20:31"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</row>
    <row r="149" spans="20:31"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</row>
    <row r="150" spans="20:31"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</row>
    <row r="151" spans="20:31"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</row>
    <row r="152" spans="20:31"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</row>
    <row r="153" spans="20:31"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</row>
    <row r="154" spans="20:31"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</row>
    <row r="155" spans="20:31"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</row>
    <row r="156" spans="20:31"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</row>
    <row r="157" spans="20:31"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</row>
    <row r="158" spans="20:31"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</row>
    <row r="159" spans="20:31"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</row>
    <row r="160" spans="20:31"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</row>
    <row r="161" spans="20:31"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</row>
    <row r="162" spans="20:31"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</row>
    <row r="163" spans="20:31"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</row>
    <row r="164" spans="20:31"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</row>
    <row r="165" spans="20:31"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</row>
    <row r="166" spans="20:31"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</row>
    <row r="167" spans="20:31"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</row>
    <row r="168" spans="20:31"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</row>
    <row r="169" spans="20:31"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</row>
    <row r="170" spans="20:31"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</row>
    <row r="171" spans="20:31"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</row>
    <row r="172" spans="20:31"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</row>
    <row r="173" spans="20:31"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</row>
    <row r="174" spans="20:31"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</row>
    <row r="175" spans="20:31"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</row>
    <row r="176" spans="20:31"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</row>
    <row r="177" spans="20:31"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</row>
    <row r="178" spans="20:31"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</row>
    <row r="179" spans="20:31"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</row>
    <row r="180" spans="20:31"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</row>
    <row r="181" spans="20:31"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6" width="10.109375" style="15" customWidth="1"/>
    <col min="7" max="7" width="12" style="15" customWidth="1"/>
    <col min="8" max="9" width="10.109375" style="15" customWidth="1"/>
    <col min="10" max="11" width="10.5546875" style="15" customWidth="1"/>
    <col min="12" max="13" width="10.109375" style="15" customWidth="1"/>
    <col min="14" max="14" width="12" style="15" customWidth="1"/>
    <col min="15" max="16" width="10.109375" style="15" customWidth="1"/>
    <col min="17" max="16384" width="9.109375" style="15"/>
  </cols>
  <sheetData>
    <row r="1" spans="1:19" ht="14.4">
      <c r="A1" s="14" t="s">
        <v>157</v>
      </c>
    </row>
    <row r="2" spans="1:19" ht="5.25" customHeight="1"/>
    <row r="3" spans="1:19">
      <c r="A3" s="118" t="s">
        <v>32</v>
      </c>
    </row>
    <row r="4" spans="1:19" ht="12.75" customHeight="1">
      <c r="A4" s="17" t="s">
        <v>130</v>
      </c>
    </row>
    <row r="5" spans="1:19" ht="12.75" customHeight="1">
      <c r="A5" s="18" t="s">
        <v>230</v>
      </c>
    </row>
    <row r="6" spans="1:19" ht="12.75" customHeight="1">
      <c r="A6" s="194" t="s">
        <v>0</v>
      </c>
      <c r="B6" s="196" t="s">
        <v>200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 t="s">
        <v>65</v>
      </c>
      <c r="P6" s="197" t="s">
        <v>67</v>
      </c>
    </row>
    <row r="7" spans="1:19" s="19" customFormat="1" ht="12.75" customHeight="1">
      <c r="A7" s="195"/>
      <c r="B7" s="192" t="s">
        <v>1</v>
      </c>
      <c r="C7" s="200" t="s">
        <v>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98"/>
      <c r="P7" s="199"/>
    </row>
    <row r="8" spans="1:19" s="20" customFormat="1" ht="28.5" customHeight="1">
      <c r="A8" s="195"/>
      <c r="B8" s="192"/>
      <c r="C8" s="192" t="s">
        <v>22</v>
      </c>
      <c r="D8" s="193"/>
      <c r="E8" s="193"/>
      <c r="F8" s="192" t="s">
        <v>23</v>
      </c>
      <c r="G8" s="193"/>
      <c r="H8" s="193"/>
      <c r="I8" s="192" t="s">
        <v>24</v>
      </c>
      <c r="J8" s="193"/>
      <c r="K8" s="193"/>
      <c r="L8" s="192" t="s">
        <v>25</v>
      </c>
      <c r="M8" s="193"/>
      <c r="N8" s="193"/>
      <c r="O8" s="198"/>
      <c r="P8" s="199"/>
    </row>
    <row r="9" spans="1:19" s="20" customFormat="1" ht="90" customHeight="1">
      <c r="A9" s="195"/>
      <c r="B9" s="192"/>
      <c r="C9" s="170" t="s">
        <v>13</v>
      </c>
      <c r="D9" s="170" t="s">
        <v>26</v>
      </c>
      <c r="E9" s="170" t="s">
        <v>27</v>
      </c>
      <c r="F9" s="170" t="s">
        <v>13</v>
      </c>
      <c r="G9" s="170" t="s">
        <v>28</v>
      </c>
      <c r="H9" s="170" t="s">
        <v>29</v>
      </c>
      <c r="I9" s="170" t="s">
        <v>13</v>
      </c>
      <c r="J9" s="170" t="s">
        <v>30</v>
      </c>
      <c r="K9" s="170" t="s">
        <v>187</v>
      </c>
      <c r="L9" s="170" t="s">
        <v>13</v>
      </c>
      <c r="M9" s="170" t="s">
        <v>66</v>
      </c>
      <c r="N9" s="170" t="s">
        <v>31</v>
      </c>
      <c r="O9" s="198"/>
      <c r="P9" s="199"/>
    </row>
    <row r="10" spans="1:19" s="20" customFormat="1" ht="12.75" customHeight="1" collapsed="1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</row>
    <row r="11" spans="1:19" hidden="1" outlineLevel="1">
      <c r="A11" s="22">
        <v>40544</v>
      </c>
      <c r="B11" s="15">
        <v>5601.1775941100004</v>
      </c>
      <c r="C11" s="15">
        <v>1.70167253</v>
      </c>
      <c r="D11" s="15">
        <v>0</v>
      </c>
      <c r="E11" s="15">
        <v>1.70167253</v>
      </c>
      <c r="F11" s="15">
        <v>0</v>
      </c>
      <c r="G11" s="15">
        <v>0</v>
      </c>
      <c r="H11" s="15">
        <v>0</v>
      </c>
      <c r="I11" s="15">
        <v>1366.9351742199999</v>
      </c>
      <c r="J11" s="15">
        <v>43.231808979999997</v>
      </c>
      <c r="K11" s="15">
        <v>1323.70336524</v>
      </c>
      <c r="L11" s="15">
        <v>4232.5407473599998</v>
      </c>
      <c r="M11" s="15">
        <v>4229.6436502200004</v>
      </c>
      <c r="N11" s="15">
        <v>2.8970971400000001</v>
      </c>
      <c r="O11" s="15">
        <v>228.99270540000001</v>
      </c>
      <c r="P11" s="15">
        <v>0.27573149000000002</v>
      </c>
    </row>
    <row r="12" spans="1:19" hidden="1" outlineLevel="1">
      <c r="A12" s="22">
        <v>40575</v>
      </c>
      <c r="B12" s="122">
        <v>5578.5312709</v>
      </c>
      <c r="C12" s="122">
        <v>1.70043425</v>
      </c>
      <c r="D12" s="122">
        <v>2.2000000000000001E-7</v>
      </c>
      <c r="E12" s="122">
        <v>1.70043403</v>
      </c>
      <c r="F12" s="122">
        <v>0</v>
      </c>
      <c r="G12" s="122">
        <v>0</v>
      </c>
      <c r="H12" s="122">
        <v>0</v>
      </c>
      <c r="I12" s="122">
        <v>1357.3828647</v>
      </c>
      <c r="J12" s="122">
        <v>14.087677149999999</v>
      </c>
      <c r="K12" s="122">
        <v>1343.29518755</v>
      </c>
      <c r="L12" s="122">
        <v>4219.4479719499996</v>
      </c>
      <c r="M12" s="122">
        <v>4216.7635513200003</v>
      </c>
      <c r="N12" s="122">
        <v>2.68442063</v>
      </c>
      <c r="O12" s="122">
        <v>244.07994694000001</v>
      </c>
      <c r="P12" s="122">
        <v>0.27261352</v>
      </c>
      <c r="Q12" s="122"/>
      <c r="R12" s="122"/>
      <c r="S12" s="122"/>
    </row>
    <row r="13" spans="1:19" hidden="1" outlineLevel="1">
      <c r="A13" s="22">
        <v>40603</v>
      </c>
      <c r="B13" s="122">
        <v>5590.7542011699998</v>
      </c>
      <c r="C13" s="122">
        <v>1.6980835400000001</v>
      </c>
      <c r="D13" s="122">
        <v>0</v>
      </c>
      <c r="E13" s="122">
        <v>1.6980835400000001</v>
      </c>
      <c r="F13" s="122">
        <v>0</v>
      </c>
      <c r="G13" s="122">
        <v>0</v>
      </c>
      <c r="H13" s="122">
        <v>0</v>
      </c>
      <c r="I13" s="122">
        <v>1375.9253084899999</v>
      </c>
      <c r="J13" s="122">
        <v>13.809196030000001</v>
      </c>
      <c r="K13" s="122">
        <v>1362.1161124600001</v>
      </c>
      <c r="L13" s="122">
        <v>4213.1308091399997</v>
      </c>
      <c r="M13" s="122">
        <v>4210.4221863700004</v>
      </c>
      <c r="N13" s="122">
        <v>2.7086227699999998</v>
      </c>
      <c r="O13" s="122">
        <v>256.40567897</v>
      </c>
      <c r="P13" s="122">
        <v>0.27249124000000002</v>
      </c>
      <c r="Q13" s="122"/>
      <c r="R13" s="122"/>
      <c r="S13" s="122"/>
    </row>
    <row r="14" spans="1:19" hidden="1" outlineLevel="1">
      <c r="A14" s="22">
        <v>40634</v>
      </c>
      <c r="B14" s="122">
        <v>5583.3677635000004</v>
      </c>
      <c r="C14" s="122">
        <v>1.6969969199999999</v>
      </c>
      <c r="D14" s="122">
        <v>1.0020000000000001E-5</v>
      </c>
      <c r="E14" s="122">
        <v>1.6969869</v>
      </c>
      <c r="F14" s="122">
        <v>0</v>
      </c>
      <c r="G14" s="122">
        <v>0</v>
      </c>
      <c r="H14" s="122">
        <v>0</v>
      </c>
      <c r="I14" s="122">
        <v>1367.82130125</v>
      </c>
      <c r="J14" s="122">
        <v>13.43085746</v>
      </c>
      <c r="K14" s="122">
        <v>1354.3904437900001</v>
      </c>
      <c r="L14" s="122">
        <v>4213.8494653300004</v>
      </c>
      <c r="M14" s="122">
        <v>4211.1167008399998</v>
      </c>
      <c r="N14" s="122">
        <v>2.7327644900000001</v>
      </c>
      <c r="O14" s="122">
        <v>234.86301273000001</v>
      </c>
      <c r="P14" s="122">
        <v>9.4598300000000007E-3</v>
      </c>
      <c r="Q14" s="122"/>
      <c r="R14" s="122"/>
      <c r="S14" s="122"/>
    </row>
    <row r="15" spans="1:19" hidden="1" outlineLevel="1">
      <c r="A15" s="22">
        <v>40664</v>
      </c>
      <c r="B15" s="122">
        <v>5570.1016376500002</v>
      </c>
      <c r="C15" s="122">
        <v>1.9142057100000001</v>
      </c>
      <c r="D15" s="122">
        <v>0</v>
      </c>
      <c r="E15" s="122">
        <v>1.9142057100000001</v>
      </c>
      <c r="F15" s="122">
        <v>0</v>
      </c>
      <c r="G15" s="122">
        <v>0</v>
      </c>
      <c r="H15" s="122">
        <v>0</v>
      </c>
      <c r="I15" s="122">
        <v>1364.3325594600001</v>
      </c>
      <c r="J15" s="122">
        <v>11.815896240000001</v>
      </c>
      <c r="K15" s="122">
        <v>1352.5166632200001</v>
      </c>
      <c r="L15" s="122">
        <v>4203.8548724800003</v>
      </c>
      <c r="M15" s="122">
        <v>4201.0978060400003</v>
      </c>
      <c r="N15" s="122">
        <v>2.75706644</v>
      </c>
      <c r="O15" s="122">
        <v>226.63408681000001</v>
      </c>
      <c r="P15" s="122">
        <v>9.3623899999999999E-3</v>
      </c>
      <c r="Q15" s="122"/>
      <c r="R15" s="122"/>
      <c r="S15" s="122"/>
    </row>
    <row r="16" spans="1:19" hidden="1" outlineLevel="1">
      <c r="A16" s="22">
        <v>40695</v>
      </c>
      <c r="B16" s="122">
        <v>5351.7523307399997</v>
      </c>
      <c r="C16" s="122">
        <v>1.91415793</v>
      </c>
      <c r="D16" s="122">
        <v>0</v>
      </c>
      <c r="E16" s="122">
        <v>1.91415793</v>
      </c>
      <c r="F16" s="122">
        <v>0</v>
      </c>
      <c r="G16" s="122">
        <v>0</v>
      </c>
      <c r="H16" s="122">
        <v>0</v>
      </c>
      <c r="I16" s="122">
        <v>1165.9737315</v>
      </c>
      <c r="J16" s="122">
        <v>11.22690195</v>
      </c>
      <c r="K16" s="122">
        <v>1154.74682955</v>
      </c>
      <c r="L16" s="122">
        <v>4183.8644413100001</v>
      </c>
      <c r="M16" s="122">
        <v>4181.08512161</v>
      </c>
      <c r="N16" s="122">
        <v>2.7793196999999998</v>
      </c>
      <c r="O16" s="122">
        <v>204.20205079999999</v>
      </c>
      <c r="P16" s="122">
        <v>1.253257E-2</v>
      </c>
      <c r="Q16" s="122"/>
      <c r="R16" s="122"/>
      <c r="S16" s="122"/>
    </row>
    <row r="17" spans="1:19" hidden="1" outlineLevel="1">
      <c r="A17" s="22">
        <v>40725</v>
      </c>
      <c r="B17" s="122">
        <v>5330.5784560000002</v>
      </c>
      <c r="C17" s="122">
        <v>1.8977379000000001</v>
      </c>
      <c r="D17" s="122">
        <v>0</v>
      </c>
      <c r="E17" s="122">
        <v>1.8977379000000001</v>
      </c>
      <c r="F17" s="122">
        <v>0</v>
      </c>
      <c r="G17" s="122">
        <v>0</v>
      </c>
      <c r="H17" s="122">
        <v>0</v>
      </c>
      <c r="I17" s="122">
        <v>1172.3825734300001</v>
      </c>
      <c r="J17" s="122">
        <v>11.050125359999999</v>
      </c>
      <c r="K17" s="122">
        <v>1161.3324480700001</v>
      </c>
      <c r="L17" s="122">
        <v>4156.2981446699996</v>
      </c>
      <c r="M17" s="122">
        <v>4153.4957987999996</v>
      </c>
      <c r="N17" s="122">
        <v>2.8023458699999999</v>
      </c>
      <c r="O17" s="122">
        <v>209.87179850000001</v>
      </c>
      <c r="P17" s="122">
        <v>1.2522409999999999E-2</v>
      </c>
      <c r="Q17" s="122"/>
      <c r="R17" s="122"/>
      <c r="S17" s="122"/>
    </row>
    <row r="18" spans="1:19" hidden="1" outlineLevel="1">
      <c r="A18" s="22">
        <v>40756</v>
      </c>
      <c r="B18" s="122">
        <v>5311.3618599000001</v>
      </c>
      <c r="C18" s="122">
        <v>0.69457477999999995</v>
      </c>
      <c r="D18" s="122">
        <v>0</v>
      </c>
      <c r="E18" s="122">
        <v>0.69457477999999995</v>
      </c>
      <c r="F18" s="122">
        <v>0</v>
      </c>
      <c r="G18" s="122">
        <v>0</v>
      </c>
      <c r="H18" s="122">
        <v>0</v>
      </c>
      <c r="I18" s="122">
        <v>1192.20295274</v>
      </c>
      <c r="J18" s="122">
        <v>16.1211424</v>
      </c>
      <c r="K18" s="122">
        <v>1176.0818103399999</v>
      </c>
      <c r="L18" s="122">
        <v>4118.4643323800001</v>
      </c>
      <c r="M18" s="122">
        <v>4115.6369046099999</v>
      </c>
      <c r="N18" s="122">
        <v>2.8274277699999999</v>
      </c>
      <c r="O18" s="122">
        <v>217.03456484</v>
      </c>
      <c r="P18" s="122">
        <v>5.5833799999999998E-3</v>
      </c>
      <c r="Q18" s="122"/>
      <c r="R18" s="122"/>
      <c r="S18" s="122"/>
    </row>
    <row r="19" spans="1:19" hidden="1" outlineLevel="1">
      <c r="A19" s="22">
        <v>40787</v>
      </c>
      <c r="B19" s="122">
        <v>5229.4568099899998</v>
      </c>
      <c r="C19" s="122">
        <v>0.61170446000000001</v>
      </c>
      <c r="D19" s="122">
        <v>0</v>
      </c>
      <c r="E19" s="122">
        <v>0.61170446000000001</v>
      </c>
      <c r="F19" s="122">
        <v>0</v>
      </c>
      <c r="G19" s="122">
        <v>0</v>
      </c>
      <c r="H19" s="122">
        <v>0</v>
      </c>
      <c r="I19" s="122">
        <v>1167.56027479</v>
      </c>
      <c r="J19" s="122">
        <v>16.17251225</v>
      </c>
      <c r="K19" s="122">
        <v>1151.38776254</v>
      </c>
      <c r="L19" s="122">
        <v>4061.28483074</v>
      </c>
      <c r="M19" s="122">
        <v>4058.4339179399999</v>
      </c>
      <c r="N19" s="122">
        <v>2.8509128000000001</v>
      </c>
      <c r="O19" s="122">
        <v>205.33566289999999</v>
      </c>
      <c r="P19" s="122">
        <v>5.4874099999999999E-3</v>
      </c>
      <c r="Q19" s="122"/>
      <c r="R19" s="122"/>
      <c r="S19" s="122"/>
    </row>
    <row r="20" spans="1:19" hidden="1" outlineLevel="1">
      <c r="A20" s="22">
        <v>40817</v>
      </c>
      <c r="B20" s="122">
        <v>5245.8965091299997</v>
      </c>
      <c r="C20" s="122">
        <v>0.53479765999999995</v>
      </c>
      <c r="D20" s="122">
        <v>0</v>
      </c>
      <c r="E20" s="122">
        <v>0.53479765999999995</v>
      </c>
      <c r="F20" s="122">
        <v>0</v>
      </c>
      <c r="G20" s="122">
        <v>0</v>
      </c>
      <c r="H20" s="122">
        <v>0</v>
      </c>
      <c r="I20" s="122">
        <v>1195.1730224600001</v>
      </c>
      <c r="J20" s="122">
        <v>20.93831569</v>
      </c>
      <c r="K20" s="122">
        <v>1174.23470677</v>
      </c>
      <c r="L20" s="122">
        <v>4050.18868901</v>
      </c>
      <c r="M20" s="122">
        <v>4050.0307937399998</v>
      </c>
      <c r="N20" s="122">
        <v>0.15789527</v>
      </c>
      <c r="O20" s="122">
        <v>214.34980166</v>
      </c>
      <c r="P20" s="122">
        <v>5.8802699999999999E-3</v>
      </c>
      <c r="Q20" s="122"/>
      <c r="R20" s="122"/>
      <c r="S20" s="122"/>
    </row>
    <row r="21" spans="1:19" hidden="1" outlineLevel="1">
      <c r="A21" s="22">
        <v>40848</v>
      </c>
      <c r="B21" s="122">
        <v>5129.62449982</v>
      </c>
      <c r="C21" s="122">
        <v>0.51106735999999997</v>
      </c>
      <c r="D21" s="122">
        <v>0</v>
      </c>
      <c r="E21" s="122">
        <v>0.51106735999999997</v>
      </c>
      <c r="F21" s="122">
        <v>0</v>
      </c>
      <c r="G21" s="122">
        <v>0</v>
      </c>
      <c r="H21" s="122">
        <v>0</v>
      </c>
      <c r="I21" s="122">
        <v>1167.8126732999999</v>
      </c>
      <c r="J21" s="122">
        <v>28.798667120000001</v>
      </c>
      <c r="K21" s="122">
        <v>1139.01400618</v>
      </c>
      <c r="L21" s="122">
        <v>3961.3007591599999</v>
      </c>
      <c r="M21" s="122">
        <v>3961.1453159299999</v>
      </c>
      <c r="N21" s="122">
        <v>0.15544322999999999</v>
      </c>
      <c r="O21" s="122">
        <v>205.87637476</v>
      </c>
      <c r="P21" s="122">
        <v>5.70967E-3</v>
      </c>
      <c r="Q21" s="122"/>
      <c r="R21" s="122"/>
      <c r="S21" s="122"/>
    </row>
    <row r="22" spans="1:19" hidden="1" outlineLevel="1">
      <c r="A22" s="22">
        <v>40878</v>
      </c>
      <c r="B22" s="122">
        <v>4859.8951909799998</v>
      </c>
      <c r="C22" s="122">
        <v>0.49762029000000002</v>
      </c>
      <c r="D22" s="122">
        <v>0</v>
      </c>
      <c r="E22" s="122">
        <v>0.49762029000000002</v>
      </c>
      <c r="F22" s="122">
        <v>0</v>
      </c>
      <c r="G22" s="122">
        <v>0</v>
      </c>
      <c r="H22" s="122">
        <v>0</v>
      </c>
      <c r="I22" s="122">
        <v>1139.0146013399999</v>
      </c>
      <c r="J22" s="122">
        <v>33.736752029999998</v>
      </c>
      <c r="K22" s="122">
        <v>1105.27784931</v>
      </c>
      <c r="L22" s="122">
        <v>3720.3829693500002</v>
      </c>
      <c r="M22" s="122">
        <v>3720.2290487300002</v>
      </c>
      <c r="N22" s="122">
        <v>0.15392062000000001</v>
      </c>
      <c r="O22" s="122">
        <v>253.73085143</v>
      </c>
      <c r="P22" s="122">
        <v>5.6176000000000004E-3</v>
      </c>
      <c r="Q22" s="122"/>
      <c r="R22" s="122"/>
      <c r="S22" s="122"/>
    </row>
    <row r="23" spans="1:19" hidden="1" outlineLevel="1">
      <c r="A23" s="22">
        <v>40909</v>
      </c>
      <c r="B23" s="122">
        <v>4812.1904106399998</v>
      </c>
      <c r="C23" s="122">
        <v>0.47495844999999998</v>
      </c>
      <c r="D23" s="122">
        <v>0</v>
      </c>
      <c r="E23" s="122">
        <v>0.47495844999999998</v>
      </c>
      <c r="F23" s="122">
        <v>0.16009817000000001</v>
      </c>
      <c r="G23" s="122">
        <v>0</v>
      </c>
      <c r="H23" s="122">
        <v>0.16009817000000001</v>
      </c>
      <c r="I23" s="122">
        <v>1126.65877703</v>
      </c>
      <c r="J23" s="122">
        <v>34.124889369999998</v>
      </c>
      <c r="K23" s="122">
        <v>1092.5338876599999</v>
      </c>
      <c r="L23" s="122">
        <v>3684.8965769900001</v>
      </c>
      <c r="M23" s="122">
        <v>3684.7458610200001</v>
      </c>
      <c r="N23" s="122">
        <v>0.15071597</v>
      </c>
      <c r="O23" s="122">
        <v>260.60854726999997</v>
      </c>
      <c r="P23" s="122">
        <v>5.9114199999999997E-3</v>
      </c>
      <c r="Q23" s="122"/>
      <c r="R23" s="122"/>
      <c r="S23" s="122"/>
    </row>
    <row r="24" spans="1:19" hidden="1" outlineLevel="1">
      <c r="A24" s="22">
        <v>40940</v>
      </c>
      <c r="B24" s="122">
        <v>4756.3844006400004</v>
      </c>
      <c r="C24" s="122">
        <v>0.64897846000000003</v>
      </c>
      <c r="D24" s="122">
        <v>0</v>
      </c>
      <c r="E24" s="122">
        <v>0.64897846000000003</v>
      </c>
      <c r="F24" s="122">
        <v>0.15205423000000001</v>
      </c>
      <c r="G24" s="122">
        <v>0</v>
      </c>
      <c r="H24" s="122">
        <v>0.15205423000000001</v>
      </c>
      <c r="I24" s="122">
        <v>1103.5623218200001</v>
      </c>
      <c r="J24" s="122">
        <v>34.476026730000001</v>
      </c>
      <c r="K24" s="122">
        <v>1069.08629509</v>
      </c>
      <c r="L24" s="122">
        <v>3652.0210461299998</v>
      </c>
      <c r="M24" s="122">
        <v>3651.8724596299999</v>
      </c>
      <c r="N24" s="122">
        <v>0.14858650000000001</v>
      </c>
      <c r="O24" s="122">
        <v>239.74038499</v>
      </c>
      <c r="P24" s="122">
        <v>6.2845000000000002E-3</v>
      </c>
      <c r="Q24" s="122"/>
      <c r="R24" s="122"/>
      <c r="S24" s="122"/>
    </row>
    <row r="25" spans="1:19" hidden="1" outlineLevel="1">
      <c r="A25" s="22">
        <v>40969</v>
      </c>
      <c r="B25" s="122">
        <v>4615.5160420900002</v>
      </c>
      <c r="C25" s="122">
        <v>0.70251593999999995</v>
      </c>
      <c r="D25" s="122">
        <v>0</v>
      </c>
      <c r="E25" s="122">
        <v>0.70251593999999995</v>
      </c>
      <c r="F25" s="122">
        <v>0.14410386</v>
      </c>
      <c r="G25" s="122">
        <v>0</v>
      </c>
      <c r="H25" s="122">
        <v>0.14410386</v>
      </c>
      <c r="I25" s="122">
        <v>1015.58835033</v>
      </c>
      <c r="J25" s="122">
        <v>32.902353069999997</v>
      </c>
      <c r="K25" s="122">
        <v>982.68599726000002</v>
      </c>
      <c r="L25" s="122">
        <v>3599.0810719599999</v>
      </c>
      <c r="M25" s="122">
        <v>3598.9343241400002</v>
      </c>
      <c r="N25" s="122">
        <v>0.14674782</v>
      </c>
      <c r="O25" s="122">
        <v>266.8705329</v>
      </c>
      <c r="P25" s="122">
        <v>6.4429800000000001E-3</v>
      </c>
      <c r="Q25" s="122"/>
      <c r="R25" s="122"/>
      <c r="S25" s="122"/>
    </row>
    <row r="26" spans="1:19" hidden="1" outlineLevel="1">
      <c r="A26" s="22">
        <v>41000</v>
      </c>
      <c r="B26" s="122">
        <v>4515.7230805299996</v>
      </c>
      <c r="C26" s="122">
        <v>0.76394081999999996</v>
      </c>
      <c r="D26" s="122">
        <v>0</v>
      </c>
      <c r="E26" s="122">
        <v>0.76394081999999996</v>
      </c>
      <c r="F26" s="122">
        <v>0.13606024999999999</v>
      </c>
      <c r="G26" s="122">
        <v>0</v>
      </c>
      <c r="H26" s="122">
        <v>0.13606024999999999</v>
      </c>
      <c r="I26" s="122">
        <v>982.48343578000004</v>
      </c>
      <c r="J26" s="122">
        <v>30.553432430000001</v>
      </c>
      <c r="K26" s="122">
        <v>951.93000334999999</v>
      </c>
      <c r="L26" s="122">
        <v>3532.3396436799999</v>
      </c>
      <c r="M26" s="122">
        <v>3532.1953262799998</v>
      </c>
      <c r="N26" s="122">
        <v>0.14431740000000001</v>
      </c>
      <c r="O26" s="122">
        <v>248.85736527</v>
      </c>
      <c r="P26" s="122">
        <v>6.5787299999999996E-3</v>
      </c>
      <c r="Q26" s="122"/>
      <c r="R26" s="122"/>
      <c r="S26" s="122"/>
    </row>
    <row r="27" spans="1:19" hidden="1" outlineLevel="1">
      <c r="A27" s="22">
        <v>41030</v>
      </c>
      <c r="B27" s="122">
        <v>4444.5627532500002</v>
      </c>
      <c r="C27" s="122">
        <v>0.75214959000000003</v>
      </c>
      <c r="D27" s="122">
        <v>0</v>
      </c>
      <c r="E27" s="122">
        <v>0.75214959000000003</v>
      </c>
      <c r="F27" s="122">
        <v>0.12799252999999999</v>
      </c>
      <c r="G27" s="122">
        <v>0</v>
      </c>
      <c r="H27" s="122">
        <v>0.12799252999999999</v>
      </c>
      <c r="I27" s="122">
        <v>946.09955456</v>
      </c>
      <c r="J27" s="122">
        <v>19.89839482</v>
      </c>
      <c r="K27" s="122">
        <v>926.20115973999998</v>
      </c>
      <c r="L27" s="122">
        <v>3497.5830565699998</v>
      </c>
      <c r="M27" s="122">
        <v>3497.4418848999999</v>
      </c>
      <c r="N27" s="122">
        <v>0.14117167</v>
      </c>
      <c r="O27" s="122">
        <v>246.79594104</v>
      </c>
      <c r="P27" s="122">
        <v>6.5112700000000004E-3</v>
      </c>
      <c r="Q27" s="122"/>
      <c r="R27" s="122"/>
      <c r="S27" s="122"/>
    </row>
    <row r="28" spans="1:19" hidden="1" outlineLevel="1">
      <c r="A28" s="22">
        <v>41061</v>
      </c>
      <c r="B28" s="122">
        <v>4445.2901955999996</v>
      </c>
      <c r="C28" s="122">
        <v>0.72902208000000002</v>
      </c>
      <c r="D28" s="122">
        <v>0</v>
      </c>
      <c r="E28" s="122">
        <v>0.72902208000000002</v>
      </c>
      <c r="F28" s="122">
        <v>0.11974915</v>
      </c>
      <c r="G28" s="122">
        <v>0</v>
      </c>
      <c r="H28" s="122">
        <v>0.11974915</v>
      </c>
      <c r="I28" s="122">
        <v>976.95026369000004</v>
      </c>
      <c r="J28" s="122">
        <v>19.935218500000001</v>
      </c>
      <c r="K28" s="122">
        <v>957.01504519000002</v>
      </c>
      <c r="L28" s="122">
        <v>3467.4911606800001</v>
      </c>
      <c r="M28" s="122">
        <v>3467.3516224999998</v>
      </c>
      <c r="N28" s="122">
        <v>0.13953818000000001</v>
      </c>
      <c r="O28" s="122">
        <v>256.19465057999997</v>
      </c>
      <c r="P28" s="122">
        <v>1.9954389999999999E-2</v>
      </c>
      <c r="Q28" s="122"/>
      <c r="R28" s="122"/>
      <c r="S28" s="122"/>
    </row>
    <row r="29" spans="1:19" hidden="1" outlineLevel="1">
      <c r="A29" s="22">
        <v>41091</v>
      </c>
      <c r="B29" s="122">
        <v>4426.6451917300001</v>
      </c>
      <c r="C29" s="122">
        <v>0.90645531999999995</v>
      </c>
      <c r="D29" s="122">
        <v>0</v>
      </c>
      <c r="E29" s="122">
        <v>0.90645531999999995</v>
      </c>
      <c r="F29" s="122">
        <v>0.11151922</v>
      </c>
      <c r="G29" s="122">
        <v>0</v>
      </c>
      <c r="H29" s="122">
        <v>0.11151922</v>
      </c>
      <c r="I29" s="122">
        <v>976.95949617999997</v>
      </c>
      <c r="J29" s="122">
        <v>13.417079579999999</v>
      </c>
      <c r="K29" s="122">
        <v>963.54241660000002</v>
      </c>
      <c r="L29" s="122">
        <v>3448.6677210100002</v>
      </c>
      <c r="M29" s="122">
        <v>3448.53131493</v>
      </c>
      <c r="N29" s="122">
        <v>0.13640608000000001</v>
      </c>
      <c r="O29" s="122">
        <v>230.01322493000001</v>
      </c>
      <c r="P29" s="122">
        <v>2.0132810000000001E-2</v>
      </c>
      <c r="Q29" s="122"/>
      <c r="R29" s="122"/>
      <c r="S29" s="122"/>
    </row>
    <row r="30" spans="1:19" hidden="1" outlineLevel="1">
      <c r="A30" s="22">
        <v>41122</v>
      </c>
      <c r="B30" s="122">
        <v>4413.1067420299996</v>
      </c>
      <c r="C30" s="122">
        <v>0.89177530999999999</v>
      </c>
      <c r="D30" s="122">
        <v>0</v>
      </c>
      <c r="E30" s="122">
        <v>0.89177530999999999</v>
      </c>
      <c r="F30" s="122">
        <v>0.10318860000000001</v>
      </c>
      <c r="G30" s="122">
        <v>0</v>
      </c>
      <c r="H30" s="122">
        <v>0.10318860000000001</v>
      </c>
      <c r="I30" s="122">
        <v>996.36531170000001</v>
      </c>
      <c r="J30" s="122">
        <v>11.10032509</v>
      </c>
      <c r="K30" s="122">
        <v>985.26498661000005</v>
      </c>
      <c r="L30" s="122">
        <v>3415.7464664200002</v>
      </c>
      <c r="M30" s="122">
        <v>3415.61243337</v>
      </c>
      <c r="N30" s="122">
        <v>0.13403304999999999</v>
      </c>
      <c r="O30" s="122">
        <v>213.92274015999999</v>
      </c>
      <c r="P30" s="122">
        <v>2.0794650000000001E-2</v>
      </c>
      <c r="Q30" s="122"/>
      <c r="R30" s="122"/>
      <c r="S30" s="122"/>
    </row>
    <row r="31" spans="1:19" hidden="1" outlineLevel="1">
      <c r="A31" s="22">
        <v>41153</v>
      </c>
      <c r="B31" s="122">
        <v>4148.13065448</v>
      </c>
      <c r="C31" s="122">
        <v>0.85900412000000004</v>
      </c>
      <c r="D31" s="122">
        <v>0</v>
      </c>
      <c r="E31" s="122">
        <v>0.85900412000000004</v>
      </c>
      <c r="F31" s="122">
        <v>9.3518100000000007E-2</v>
      </c>
      <c r="G31" s="122">
        <v>0</v>
      </c>
      <c r="H31" s="122">
        <v>9.3518100000000007E-2</v>
      </c>
      <c r="I31" s="122">
        <v>845.51764888000002</v>
      </c>
      <c r="J31" s="122">
        <v>11.13724073</v>
      </c>
      <c r="K31" s="122">
        <v>834.38040814999999</v>
      </c>
      <c r="L31" s="122">
        <v>3301.6604833800002</v>
      </c>
      <c r="M31" s="122">
        <v>3301.5299059700001</v>
      </c>
      <c r="N31" s="122">
        <v>0.13057741</v>
      </c>
      <c r="O31" s="122">
        <v>162.40723851999999</v>
      </c>
      <c r="P31" s="122">
        <v>2.1480570000000001E-2</v>
      </c>
      <c r="Q31" s="122"/>
      <c r="R31" s="122"/>
      <c r="S31" s="122"/>
    </row>
    <row r="32" spans="1:19" hidden="1" outlineLevel="1">
      <c r="A32" s="22">
        <v>41183</v>
      </c>
      <c r="B32" s="122">
        <v>4170.3828214699997</v>
      </c>
      <c r="C32" s="122">
        <v>0.82870796999999996</v>
      </c>
      <c r="D32" s="122">
        <v>0</v>
      </c>
      <c r="E32" s="122">
        <v>0.82870796999999996</v>
      </c>
      <c r="F32" s="122">
        <v>8.9398229999999995E-2</v>
      </c>
      <c r="G32" s="122">
        <v>0</v>
      </c>
      <c r="H32" s="122">
        <v>8.9398229999999995E-2</v>
      </c>
      <c r="I32" s="122">
        <v>874.30276875000004</v>
      </c>
      <c r="J32" s="122">
        <v>15.327201909999999</v>
      </c>
      <c r="K32" s="122">
        <v>858.97556684000006</v>
      </c>
      <c r="L32" s="122">
        <v>3295.1619465200001</v>
      </c>
      <c r="M32" s="122">
        <v>3295.0726163700001</v>
      </c>
      <c r="N32" s="122">
        <v>8.9330149999999997E-2</v>
      </c>
      <c r="O32" s="122">
        <v>123.22440516</v>
      </c>
      <c r="P32" s="122">
        <v>2.135747E-2</v>
      </c>
      <c r="Q32" s="122"/>
      <c r="R32" s="122"/>
      <c r="S32" s="122"/>
    </row>
    <row r="33" spans="1:19" hidden="1" outlineLevel="1">
      <c r="A33" s="22">
        <v>41214</v>
      </c>
      <c r="B33" s="122">
        <v>4158.0943089800003</v>
      </c>
      <c r="C33" s="122">
        <v>0.81666753000000003</v>
      </c>
      <c r="D33" s="122">
        <v>0</v>
      </c>
      <c r="E33" s="122">
        <v>0.81666753000000003</v>
      </c>
      <c r="F33" s="122">
        <v>7.0267350000000006E-2</v>
      </c>
      <c r="G33" s="122">
        <v>0</v>
      </c>
      <c r="H33" s="122">
        <v>7.0267350000000006E-2</v>
      </c>
      <c r="I33" s="122">
        <v>888.81945377</v>
      </c>
      <c r="J33" s="122">
        <v>35.329783849999998</v>
      </c>
      <c r="K33" s="122">
        <v>853.48966991999998</v>
      </c>
      <c r="L33" s="122">
        <v>3268.3879203299998</v>
      </c>
      <c r="M33" s="122">
        <v>3267.8818352200001</v>
      </c>
      <c r="N33" s="122">
        <v>0.50608511</v>
      </c>
      <c r="O33" s="122">
        <v>123.27553137</v>
      </c>
      <c r="P33" s="122">
        <v>2.2664009999999998E-2</v>
      </c>
      <c r="Q33" s="122"/>
      <c r="R33" s="122"/>
      <c r="S33" s="122"/>
    </row>
    <row r="34" spans="1:19" hidden="1" outlineLevel="1">
      <c r="A34" s="22">
        <v>41244</v>
      </c>
      <c r="B34" s="122">
        <v>4114.0302366400001</v>
      </c>
      <c r="C34" s="122">
        <v>0.83687794999999998</v>
      </c>
      <c r="D34" s="122">
        <v>0</v>
      </c>
      <c r="E34" s="122">
        <v>0.83687794999999998</v>
      </c>
      <c r="F34" s="122">
        <v>6.7151340000000004E-2</v>
      </c>
      <c r="G34" s="122">
        <v>0</v>
      </c>
      <c r="H34" s="122">
        <v>6.7151340000000004E-2</v>
      </c>
      <c r="I34" s="122">
        <v>892.04250249999996</v>
      </c>
      <c r="J34" s="122">
        <v>38.364311989999997</v>
      </c>
      <c r="K34" s="122">
        <v>853.67819051000004</v>
      </c>
      <c r="L34" s="122">
        <v>3221.0837048499998</v>
      </c>
      <c r="M34" s="122">
        <v>3220.6205534000001</v>
      </c>
      <c r="N34" s="122">
        <v>0.46315145000000002</v>
      </c>
      <c r="O34" s="122">
        <v>132.92690375000001</v>
      </c>
      <c r="P34" s="122">
        <v>2.341006E-2</v>
      </c>
      <c r="Q34" s="122"/>
      <c r="R34" s="122"/>
      <c r="S34" s="122"/>
    </row>
    <row r="35" spans="1:19" hidden="1" outlineLevel="1">
      <c r="A35" s="22">
        <v>41275</v>
      </c>
      <c r="B35" s="122">
        <v>4085.2737438300001</v>
      </c>
      <c r="C35" s="122">
        <v>0.49580660999999998</v>
      </c>
      <c r="D35" s="122">
        <v>2.9459999999999999E-5</v>
      </c>
      <c r="E35" s="122">
        <v>0.49577715</v>
      </c>
      <c r="F35" s="122">
        <v>5.3787689999999999E-2</v>
      </c>
      <c r="G35" s="122">
        <v>0</v>
      </c>
      <c r="H35" s="122">
        <v>5.3787689999999999E-2</v>
      </c>
      <c r="I35" s="122">
        <v>883.49453918999995</v>
      </c>
      <c r="J35" s="122">
        <v>30.994508020000001</v>
      </c>
      <c r="K35" s="122">
        <v>852.50003117000006</v>
      </c>
      <c r="L35" s="122">
        <v>3201.2296103399999</v>
      </c>
      <c r="M35" s="122">
        <v>3200.78488079</v>
      </c>
      <c r="N35" s="122">
        <v>0.44472954999999997</v>
      </c>
      <c r="O35" s="122">
        <v>156.99341833</v>
      </c>
      <c r="P35" s="122">
        <v>2.4230229999999998E-2</v>
      </c>
      <c r="Q35" s="122"/>
      <c r="R35" s="122"/>
      <c r="S35" s="122"/>
    </row>
    <row r="36" spans="1:19" hidden="1" outlineLevel="1">
      <c r="A36" s="22">
        <v>41306</v>
      </c>
      <c r="B36" s="122">
        <v>4044.3863786699999</v>
      </c>
      <c r="C36" s="122">
        <v>0.50923194000000005</v>
      </c>
      <c r="D36" s="122">
        <v>2.9459999999999999E-5</v>
      </c>
      <c r="E36" s="122">
        <v>0.50920248000000001</v>
      </c>
      <c r="F36" s="122">
        <v>4.537538E-2</v>
      </c>
      <c r="G36" s="122">
        <v>0</v>
      </c>
      <c r="H36" s="122">
        <v>4.537538E-2</v>
      </c>
      <c r="I36" s="122">
        <v>860.39435490999995</v>
      </c>
      <c r="J36" s="122">
        <v>12.95441317</v>
      </c>
      <c r="K36" s="122">
        <v>847.43994173999999</v>
      </c>
      <c r="L36" s="122">
        <v>3183.4374164400001</v>
      </c>
      <c r="M36" s="122">
        <v>3183.0224076700001</v>
      </c>
      <c r="N36" s="122">
        <v>0.41500877000000003</v>
      </c>
      <c r="O36" s="122">
        <v>0</v>
      </c>
      <c r="P36" s="122">
        <v>2.4107880000000002E-2</v>
      </c>
      <c r="Q36" s="122"/>
      <c r="R36" s="122"/>
      <c r="S36" s="122"/>
    </row>
    <row r="37" spans="1:19" hidden="1" outlineLevel="1">
      <c r="A37" s="22">
        <v>41334</v>
      </c>
      <c r="B37" s="122">
        <v>4075.4970469499999</v>
      </c>
      <c r="C37" s="122">
        <v>0.47911956999999999</v>
      </c>
      <c r="D37" s="122">
        <v>1.26588E-3</v>
      </c>
      <c r="E37" s="122">
        <v>0.47785369</v>
      </c>
      <c r="F37" s="122">
        <v>3.6545439999999998E-2</v>
      </c>
      <c r="G37" s="122">
        <v>0</v>
      </c>
      <c r="H37" s="122">
        <v>3.6545439999999998E-2</v>
      </c>
      <c r="I37" s="122">
        <v>893.70663631000002</v>
      </c>
      <c r="J37" s="122">
        <v>12.99409036</v>
      </c>
      <c r="K37" s="122">
        <v>880.71254595000005</v>
      </c>
      <c r="L37" s="122">
        <v>3181.2747456299999</v>
      </c>
      <c r="M37" s="122">
        <v>3180.8651031999998</v>
      </c>
      <c r="N37" s="122">
        <v>0.40964243</v>
      </c>
      <c r="O37" s="122">
        <v>0</v>
      </c>
      <c r="P37" s="122">
        <v>2.4856219999999998E-2</v>
      </c>
      <c r="Q37" s="122"/>
      <c r="R37" s="122"/>
      <c r="S37" s="122"/>
    </row>
    <row r="38" spans="1:19" hidden="1" outlineLevel="1">
      <c r="A38" s="22">
        <v>41365</v>
      </c>
      <c r="B38" s="122">
        <v>4135.0111602899997</v>
      </c>
      <c r="C38" s="122">
        <v>0.51159531999999996</v>
      </c>
      <c r="D38" s="122">
        <v>2.9459999999999999E-5</v>
      </c>
      <c r="E38" s="122">
        <v>0.51156586000000004</v>
      </c>
      <c r="F38" s="122">
        <v>2.76788E-2</v>
      </c>
      <c r="G38" s="122">
        <v>0</v>
      </c>
      <c r="H38" s="122">
        <v>2.76788E-2</v>
      </c>
      <c r="I38" s="122">
        <v>951.96544902999995</v>
      </c>
      <c r="J38" s="122">
        <v>27.62952684</v>
      </c>
      <c r="K38" s="122">
        <v>924.33592219000002</v>
      </c>
      <c r="L38" s="122">
        <v>3182.5064371399999</v>
      </c>
      <c r="M38" s="122">
        <v>3182.0928821000002</v>
      </c>
      <c r="N38" s="122">
        <v>0.41355503999999998</v>
      </c>
      <c r="O38" s="122">
        <v>0</v>
      </c>
      <c r="P38" s="122">
        <v>2.5935509999999998E-2</v>
      </c>
      <c r="Q38" s="122"/>
      <c r="R38" s="122"/>
      <c r="S38" s="122"/>
    </row>
    <row r="39" spans="1:19" hidden="1" outlineLevel="1">
      <c r="A39" s="22">
        <v>41395</v>
      </c>
      <c r="B39" s="122">
        <v>4105.3010312400002</v>
      </c>
      <c r="C39" s="122">
        <v>0.45630159999999997</v>
      </c>
      <c r="D39" s="122">
        <v>4.2946E-4</v>
      </c>
      <c r="E39" s="122">
        <v>0.45587213999999998</v>
      </c>
      <c r="F39" s="122">
        <v>1.9074979999999998E-2</v>
      </c>
      <c r="G39" s="122">
        <v>0</v>
      </c>
      <c r="H39" s="122">
        <v>1.9074979999999998E-2</v>
      </c>
      <c r="I39" s="122">
        <v>939.09878722999997</v>
      </c>
      <c r="J39" s="122">
        <v>13.108948030000001</v>
      </c>
      <c r="K39" s="122">
        <v>925.98983920000001</v>
      </c>
      <c r="L39" s="122">
        <v>3165.7268674299999</v>
      </c>
      <c r="M39" s="122">
        <v>3165.3469992400001</v>
      </c>
      <c r="N39" s="122">
        <v>0.37986818999999999</v>
      </c>
      <c r="O39" s="122">
        <v>0</v>
      </c>
      <c r="P39" s="122">
        <v>2.640151E-2</v>
      </c>
      <c r="Q39" s="122"/>
      <c r="R39" s="122"/>
      <c r="S39" s="122"/>
    </row>
    <row r="40" spans="1:19" hidden="1" outlineLevel="1">
      <c r="A40" s="22">
        <v>41426</v>
      </c>
      <c r="B40" s="122">
        <v>4100.7844998500004</v>
      </c>
      <c r="C40" s="122">
        <v>0.43467080000000002</v>
      </c>
      <c r="D40" s="122">
        <v>2.9459999999999999E-5</v>
      </c>
      <c r="E40" s="122">
        <v>0.43464133999999999</v>
      </c>
      <c r="F40" s="122">
        <v>0</v>
      </c>
      <c r="G40" s="122">
        <v>0</v>
      </c>
      <c r="H40" s="122">
        <v>0</v>
      </c>
      <c r="I40" s="122">
        <v>954.27553410999997</v>
      </c>
      <c r="J40" s="122">
        <v>12.9889101</v>
      </c>
      <c r="K40" s="122">
        <v>941.28662400999997</v>
      </c>
      <c r="L40" s="122">
        <v>3146.0742949400001</v>
      </c>
      <c r="M40" s="122">
        <v>3145.7074689900001</v>
      </c>
      <c r="N40" s="122">
        <v>0.36682595000000001</v>
      </c>
      <c r="O40" s="122">
        <v>0</v>
      </c>
      <c r="P40" s="122">
        <v>2.7246570000000001E-2</v>
      </c>
      <c r="Q40" s="122"/>
      <c r="R40" s="122"/>
      <c r="S40" s="122"/>
    </row>
    <row r="41" spans="1:19" hidden="1" outlineLevel="1">
      <c r="A41" s="22">
        <v>41456</v>
      </c>
      <c r="B41" s="122">
        <v>4110.54741517</v>
      </c>
      <c r="C41" s="122">
        <v>0.42825253000000002</v>
      </c>
      <c r="D41" s="122">
        <v>1.3249E-4</v>
      </c>
      <c r="E41" s="122">
        <v>0.42812003999999998</v>
      </c>
      <c r="F41" s="122">
        <v>0</v>
      </c>
      <c r="G41" s="122">
        <v>0</v>
      </c>
      <c r="H41" s="122">
        <v>0</v>
      </c>
      <c r="I41" s="122">
        <v>975.77575186000001</v>
      </c>
      <c r="J41" s="122">
        <v>27.60264733</v>
      </c>
      <c r="K41" s="122">
        <v>948.17310453000005</v>
      </c>
      <c r="L41" s="122">
        <v>3134.3434107799999</v>
      </c>
      <c r="M41" s="122">
        <v>3133.92817616</v>
      </c>
      <c r="N41" s="122">
        <v>0.41523462</v>
      </c>
      <c r="O41" s="122">
        <v>0</v>
      </c>
      <c r="P41" s="122">
        <v>2.8287920000000001E-2</v>
      </c>
      <c r="Q41" s="122"/>
      <c r="R41" s="122"/>
      <c r="S41" s="122"/>
    </row>
    <row r="42" spans="1:19" hidden="1" outlineLevel="1">
      <c r="A42" s="22">
        <v>41487</v>
      </c>
      <c r="B42" s="122">
        <v>4173.1235414599996</v>
      </c>
      <c r="C42" s="122">
        <v>0.43092852999999998</v>
      </c>
      <c r="D42" s="122">
        <v>0</v>
      </c>
      <c r="E42" s="122">
        <v>0.43092852999999998</v>
      </c>
      <c r="F42" s="122">
        <v>0</v>
      </c>
      <c r="G42" s="122">
        <v>0</v>
      </c>
      <c r="H42" s="122">
        <v>0</v>
      </c>
      <c r="I42" s="122">
        <v>1048.5480151300001</v>
      </c>
      <c r="J42" s="122">
        <v>21.310909939999998</v>
      </c>
      <c r="K42" s="122">
        <v>1027.23710519</v>
      </c>
      <c r="L42" s="122">
        <v>3124.1445978000002</v>
      </c>
      <c r="M42" s="122">
        <v>3123.7528973100002</v>
      </c>
      <c r="N42" s="122">
        <v>0.39170049000000001</v>
      </c>
      <c r="O42" s="122">
        <v>0</v>
      </c>
      <c r="P42" s="122">
        <v>2.913338E-2</v>
      </c>
      <c r="Q42" s="122"/>
      <c r="R42" s="122"/>
      <c r="S42" s="122"/>
    </row>
    <row r="43" spans="1:19" hidden="1" outlineLevel="1">
      <c r="A43" s="22">
        <v>41518</v>
      </c>
      <c r="B43" s="122">
        <v>4143.9745094500004</v>
      </c>
      <c r="C43" s="122">
        <v>0.42787264000000003</v>
      </c>
      <c r="D43" s="122">
        <v>2.4026199999999998E-3</v>
      </c>
      <c r="E43" s="122">
        <v>0.42547002</v>
      </c>
      <c r="F43" s="122">
        <v>0</v>
      </c>
      <c r="G43" s="122">
        <v>0</v>
      </c>
      <c r="H43" s="122">
        <v>0</v>
      </c>
      <c r="I43" s="122">
        <v>1020.09689569</v>
      </c>
      <c r="J43" s="122">
        <v>27.84317411</v>
      </c>
      <c r="K43" s="122">
        <v>992.25372158000005</v>
      </c>
      <c r="L43" s="122">
        <v>3123.44974112</v>
      </c>
      <c r="M43" s="122">
        <v>3123.1196809200001</v>
      </c>
      <c r="N43" s="122">
        <v>0.33006020000000003</v>
      </c>
      <c r="O43" s="122">
        <v>6.3224629999999999</v>
      </c>
      <c r="P43" s="122">
        <v>3.006816E-2</v>
      </c>
      <c r="Q43" s="122"/>
      <c r="R43" s="122"/>
      <c r="S43" s="122"/>
    </row>
    <row r="44" spans="1:19" hidden="1" outlineLevel="1">
      <c r="A44" s="22">
        <v>41548</v>
      </c>
      <c r="B44" s="122">
        <v>4234.2982073499998</v>
      </c>
      <c r="C44" s="122">
        <v>0.39993258999999998</v>
      </c>
      <c r="D44" s="122">
        <v>2.6184400000000001E-3</v>
      </c>
      <c r="E44" s="122">
        <v>0.39731414999999998</v>
      </c>
      <c r="F44" s="122">
        <v>1.508206E-2</v>
      </c>
      <c r="G44" s="122">
        <v>0</v>
      </c>
      <c r="H44" s="122">
        <v>1.508206E-2</v>
      </c>
      <c r="I44" s="122">
        <v>1110.40251928</v>
      </c>
      <c r="J44" s="122">
        <v>26.233109389999999</v>
      </c>
      <c r="K44" s="122">
        <v>1084.16940989</v>
      </c>
      <c r="L44" s="122">
        <v>3123.4806734200001</v>
      </c>
      <c r="M44" s="122">
        <v>3123.1535372899998</v>
      </c>
      <c r="N44" s="122">
        <v>0.32713613000000002</v>
      </c>
      <c r="O44" s="122">
        <v>6.5158991200000003</v>
      </c>
      <c r="P44" s="122">
        <v>3.115385E-2</v>
      </c>
      <c r="Q44" s="122"/>
      <c r="R44" s="122"/>
      <c r="S44" s="122"/>
    </row>
    <row r="45" spans="1:19" hidden="1" outlineLevel="1">
      <c r="A45" s="22">
        <v>41579</v>
      </c>
      <c r="B45" s="122">
        <v>4174.51598956</v>
      </c>
      <c r="C45" s="122">
        <v>0.50754018999999995</v>
      </c>
      <c r="D45" s="122">
        <v>0</v>
      </c>
      <c r="E45" s="122">
        <v>0.50754018999999995</v>
      </c>
      <c r="F45" s="122">
        <v>1.551431E-2</v>
      </c>
      <c r="G45" s="122">
        <v>0</v>
      </c>
      <c r="H45" s="122">
        <v>1.551431E-2</v>
      </c>
      <c r="I45" s="122">
        <v>1095.9065011800001</v>
      </c>
      <c r="J45" s="122">
        <v>12.722037630000001</v>
      </c>
      <c r="K45" s="122">
        <v>1083.1844635499999</v>
      </c>
      <c r="L45" s="122">
        <v>3078.0864338800002</v>
      </c>
      <c r="M45" s="122">
        <v>3077.79390797</v>
      </c>
      <c r="N45" s="122">
        <v>0.29252591</v>
      </c>
      <c r="O45" s="122">
        <v>7.7953453399999999</v>
      </c>
      <c r="P45" s="122">
        <v>3.1821330000000002E-2</v>
      </c>
      <c r="Q45" s="122"/>
      <c r="R45" s="122"/>
      <c r="S45" s="122"/>
    </row>
    <row r="46" spans="1:19" hidden="1" outlineLevel="1">
      <c r="A46" s="22">
        <v>41609</v>
      </c>
      <c r="B46" s="122">
        <v>4179.2602983899997</v>
      </c>
      <c r="C46" s="122">
        <v>0.40020589000000001</v>
      </c>
      <c r="D46" s="122">
        <v>0</v>
      </c>
      <c r="E46" s="122">
        <v>0.40020589000000001</v>
      </c>
      <c r="F46" s="122">
        <v>5.2615189999999999E-2</v>
      </c>
      <c r="G46" s="122">
        <v>0</v>
      </c>
      <c r="H46" s="122">
        <v>5.2615189999999999E-2</v>
      </c>
      <c r="I46" s="122">
        <v>1130.78453618</v>
      </c>
      <c r="J46" s="122">
        <v>35.047634700000003</v>
      </c>
      <c r="K46" s="122">
        <v>1095.7369014799999</v>
      </c>
      <c r="L46" s="122">
        <v>3048.0229411300002</v>
      </c>
      <c r="M46" s="122">
        <v>3047.7316719300002</v>
      </c>
      <c r="N46" s="122">
        <v>0.29126920000000001</v>
      </c>
      <c r="O46" s="122">
        <v>7.7931749999999997</v>
      </c>
      <c r="P46" s="122">
        <v>3.2890419999999997E-2</v>
      </c>
      <c r="Q46" s="122"/>
      <c r="R46" s="122"/>
      <c r="S46" s="122"/>
    </row>
    <row r="47" spans="1:19" hidden="1" outlineLevel="1">
      <c r="A47" s="22">
        <v>41640</v>
      </c>
      <c r="B47" s="122">
        <v>4150.82515066</v>
      </c>
      <c r="C47" s="122">
        <v>0.47252724000000002</v>
      </c>
      <c r="D47" s="122">
        <v>3.8489999999999999E-5</v>
      </c>
      <c r="E47" s="122">
        <v>0.47248875000000001</v>
      </c>
      <c r="F47" s="122">
        <v>1.8076829999999999E-2</v>
      </c>
      <c r="G47" s="122">
        <v>3.22522E-3</v>
      </c>
      <c r="H47" s="122">
        <v>1.4851609999999999E-2</v>
      </c>
      <c r="I47" s="122">
        <v>1105.6218684200001</v>
      </c>
      <c r="J47" s="122">
        <v>26.294794660000001</v>
      </c>
      <c r="K47" s="122">
        <v>1079.3270737600001</v>
      </c>
      <c r="L47" s="122">
        <v>3044.7126781699999</v>
      </c>
      <c r="M47" s="122">
        <v>3044.38143932</v>
      </c>
      <c r="N47" s="122">
        <v>0.33123884999999997</v>
      </c>
      <c r="O47" s="122">
        <v>7.7931749999999997</v>
      </c>
      <c r="P47" s="122">
        <v>3.353416E-2</v>
      </c>
      <c r="Q47" s="122"/>
      <c r="R47" s="122"/>
      <c r="S47" s="122"/>
    </row>
    <row r="48" spans="1:19" hidden="1" outlineLevel="1">
      <c r="A48" s="22">
        <v>41671</v>
      </c>
      <c r="B48" s="122">
        <v>4718.0983225299997</v>
      </c>
      <c r="C48" s="122">
        <v>0.44239020000000001</v>
      </c>
      <c r="D48" s="122">
        <v>0</v>
      </c>
      <c r="E48" s="122">
        <v>0.44239020000000001</v>
      </c>
      <c r="F48" s="122">
        <v>0</v>
      </c>
      <c r="G48" s="122">
        <v>0</v>
      </c>
      <c r="H48" s="122">
        <v>0</v>
      </c>
      <c r="I48" s="122">
        <v>1288.7162859600001</v>
      </c>
      <c r="J48" s="122">
        <v>26.56846732</v>
      </c>
      <c r="K48" s="122">
        <v>1262.14781864</v>
      </c>
      <c r="L48" s="122">
        <v>3428.93964637</v>
      </c>
      <c r="M48" s="122">
        <v>3428.6028435500002</v>
      </c>
      <c r="N48" s="122">
        <v>0.33680282</v>
      </c>
      <c r="O48" s="122">
        <v>9.7398048599999996</v>
      </c>
      <c r="P48" s="122">
        <v>3.7452859999999998E-2</v>
      </c>
      <c r="Q48" s="122"/>
      <c r="R48" s="122"/>
      <c r="S48" s="122"/>
    </row>
    <row r="49" spans="1:19" hidden="1" outlineLevel="1">
      <c r="A49" s="22">
        <v>41699</v>
      </c>
      <c r="B49" s="122">
        <v>4926.7335849600004</v>
      </c>
      <c r="C49" s="122">
        <v>0.43701382999999999</v>
      </c>
      <c r="D49" s="122">
        <v>0</v>
      </c>
      <c r="E49" s="122">
        <v>0.43701382999999999</v>
      </c>
      <c r="F49" s="122">
        <v>0</v>
      </c>
      <c r="G49" s="122">
        <v>0</v>
      </c>
      <c r="H49" s="122">
        <v>0</v>
      </c>
      <c r="I49" s="122">
        <v>1334.71815272</v>
      </c>
      <c r="J49" s="122">
        <v>25.9806715</v>
      </c>
      <c r="K49" s="122">
        <v>1308.7374812200001</v>
      </c>
      <c r="L49" s="122">
        <v>3591.5784184099998</v>
      </c>
      <c r="M49" s="122">
        <v>3591.2502125400001</v>
      </c>
      <c r="N49" s="122">
        <v>0.32820587000000001</v>
      </c>
      <c r="O49" s="122">
        <v>12.8442685</v>
      </c>
      <c r="P49" s="122">
        <v>4.0084099999999998E-2</v>
      </c>
      <c r="Q49" s="122"/>
      <c r="R49" s="122"/>
      <c r="S49" s="122"/>
    </row>
    <row r="50" spans="1:19" hidden="1" outlineLevel="1">
      <c r="A50" s="22">
        <v>41730</v>
      </c>
      <c r="B50" s="122">
        <v>4959.0979403499996</v>
      </c>
      <c r="C50" s="122">
        <v>0.42715322999999999</v>
      </c>
      <c r="D50" s="122">
        <v>0</v>
      </c>
      <c r="E50" s="122">
        <v>0.42715322999999999</v>
      </c>
      <c r="F50" s="122">
        <v>0</v>
      </c>
      <c r="G50" s="122">
        <v>0</v>
      </c>
      <c r="H50" s="122">
        <v>0</v>
      </c>
      <c r="I50" s="122">
        <v>1315.9558704599999</v>
      </c>
      <c r="J50" s="122">
        <v>21.42125643</v>
      </c>
      <c r="K50" s="122">
        <v>1294.5346140300001</v>
      </c>
      <c r="L50" s="122">
        <v>3642.7149166600002</v>
      </c>
      <c r="M50" s="122">
        <v>3642.3760097999998</v>
      </c>
      <c r="N50" s="122">
        <v>0.33890685999999998</v>
      </c>
      <c r="O50" s="122">
        <v>79.012441469999999</v>
      </c>
      <c r="P50" s="122">
        <v>4.1960089999999999E-2</v>
      </c>
      <c r="Q50" s="122"/>
      <c r="R50" s="122"/>
      <c r="S50" s="122"/>
    </row>
    <row r="51" spans="1:19" hidden="1" outlineLevel="1">
      <c r="A51" s="22">
        <v>41760</v>
      </c>
      <c r="B51" s="122">
        <v>5024.7768871099997</v>
      </c>
      <c r="C51" s="122">
        <v>0.37930964</v>
      </c>
      <c r="D51" s="122">
        <v>0</v>
      </c>
      <c r="E51" s="122">
        <v>0.37930964</v>
      </c>
      <c r="F51" s="122">
        <v>0</v>
      </c>
      <c r="G51" s="122">
        <v>0</v>
      </c>
      <c r="H51" s="122">
        <v>0</v>
      </c>
      <c r="I51" s="122">
        <v>1361.01802907</v>
      </c>
      <c r="J51" s="122">
        <v>36.695713789999999</v>
      </c>
      <c r="K51" s="122">
        <v>1324.3223152800001</v>
      </c>
      <c r="L51" s="122">
        <v>3663.3795484000002</v>
      </c>
      <c r="M51" s="122">
        <v>3663.0584907799998</v>
      </c>
      <c r="N51" s="122">
        <v>0.32105761999999999</v>
      </c>
      <c r="O51" s="122">
        <v>89.692151069999994</v>
      </c>
      <c r="P51" s="122">
        <v>4.3348560000000001E-2</v>
      </c>
      <c r="Q51" s="122"/>
      <c r="R51" s="122"/>
      <c r="S51" s="122"/>
    </row>
    <row r="52" spans="1:19" hidden="1" outlineLevel="1">
      <c r="A52" s="22">
        <v>41791</v>
      </c>
      <c r="B52" s="122">
        <v>4759.9692679</v>
      </c>
      <c r="C52" s="122">
        <v>0.24124509</v>
      </c>
      <c r="D52" s="122">
        <v>0</v>
      </c>
      <c r="E52" s="122">
        <v>0.24124509</v>
      </c>
      <c r="F52" s="122">
        <v>0</v>
      </c>
      <c r="G52" s="122">
        <v>0</v>
      </c>
      <c r="H52" s="122">
        <v>0</v>
      </c>
      <c r="I52" s="122">
        <v>1333.0321973600001</v>
      </c>
      <c r="J52" s="122">
        <v>36.039444869999997</v>
      </c>
      <c r="K52" s="122">
        <v>1296.9927524899999</v>
      </c>
      <c r="L52" s="122">
        <v>3426.69582545</v>
      </c>
      <c r="M52" s="122">
        <v>3426.5005156699999</v>
      </c>
      <c r="N52" s="122">
        <v>0.19530977999999999</v>
      </c>
      <c r="O52" s="122">
        <v>85.398613470000001</v>
      </c>
      <c r="P52" s="122">
        <v>4.4574900000000001E-2</v>
      </c>
      <c r="Q52" s="122"/>
      <c r="R52" s="122"/>
      <c r="S52" s="122"/>
    </row>
    <row r="53" spans="1:19" hidden="1" outlineLevel="1">
      <c r="A53" s="22">
        <v>41821</v>
      </c>
      <c r="B53" s="122">
        <v>4786.9502761800004</v>
      </c>
      <c r="C53" s="122">
        <v>0.54401544999999996</v>
      </c>
      <c r="D53" s="122">
        <v>0</v>
      </c>
      <c r="E53" s="122">
        <v>0.54401544999999996</v>
      </c>
      <c r="F53" s="122">
        <v>0</v>
      </c>
      <c r="G53" s="122">
        <v>0</v>
      </c>
      <c r="H53" s="122">
        <v>0</v>
      </c>
      <c r="I53" s="122">
        <v>1330.9044086500001</v>
      </c>
      <c r="J53" s="122">
        <v>37.013204709999997</v>
      </c>
      <c r="K53" s="122">
        <v>1293.89120394</v>
      </c>
      <c r="L53" s="122">
        <v>3455.5018520799999</v>
      </c>
      <c r="M53" s="122">
        <v>3455.2938711500001</v>
      </c>
      <c r="N53" s="122">
        <v>0.20798093000000001</v>
      </c>
      <c r="O53" s="122">
        <v>73.416308689999994</v>
      </c>
      <c r="P53" s="122">
        <v>4.6116219999999999E-2</v>
      </c>
      <c r="Q53" s="122"/>
      <c r="R53" s="122"/>
      <c r="S53" s="122"/>
    </row>
    <row r="54" spans="1:19" hidden="1" outlineLevel="1">
      <c r="A54" s="22">
        <v>41852</v>
      </c>
      <c r="B54" s="122">
        <v>5157.5976297400002</v>
      </c>
      <c r="C54" s="122">
        <v>0.54009958000000002</v>
      </c>
      <c r="D54" s="122">
        <v>0</v>
      </c>
      <c r="E54" s="122">
        <v>0.54009958000000002</v>
      </c>
      <c r="F54" s="122">
        <v>0</v>
      </c>
      <c r="G54" s="122">
        <v>0</v>
      </c>
      <c r="H54" s="122">
        <v>0</v>
      </c>
      <c r="I54" s="122">
        <v>1472.3585264200001</v>
      </c>
      <c r="J54" s="122">
        <v>46.211226000000003</v>
      </c>
      <c r="K54" s="122">
        <v>1426.14730042</v>
      </c>
      <c r="L54" s="122">
        <v>3684.6990037400001</v>
      </c>
      <c r="M54" s="122">
        <v>3684.55120296</v>
      </c>
      <c r="N54" s="122">
        <v>0.14780077999999999</v>
      </c>
      <c r="O54" s="122">
        <v>57.246955759999999</v>
      </c>
      <c r="P54" s="122">
        <v>4.9405739999999997E-2</v>
      </c>
      <c r="Q54" s="122"/>
      <c r="R54" s="122"/>
      <c r="S54" s="122"/>
    </row>
    <row r="55" spans="1:19" hidden="1" outlineLevel="1">
      <c r="A55" s="22">
        <v>41883</v>
      </c>
      <c r="B55" s="122">
        <v>4896.6082327699996</v>
      </c>
      <c r="C55" s="122">
        <v>0.53991146999999995</v>
      </c>
      <c r="D55" s="122">
        <v>0</v>
      </c>
      <c r="E55" s="122">
        <v>0.53991146999999995</v>
      </c>
      <c r="F55" s="122">
        <v>0</v>
      </c>
      <c r="G55" s="122">
        <v>0</v>
      </c>
      <c r="H55" s="122">
        <v>0</v>
      </c>
      <c r="I55" s="122">
        <v>1368.9628089</v>
      </c>
      <c r="J55" s="122">
        <v>37.456817479999998</v>
      </c>
      <c r="K55" s="122">
        <v>1331.5059914200001</v>
      </c>
      <c r="L55" s="122">
        <v>3527.1055124</v>
      </c>
      <c r="M55" s="122">
        <v>3526.99090376</v>
      </c>
      <c r="N55" s="122">
        <v>0.11460864</v>
      </c>
      <c r="O55" s="122">
        <v>43.348931870000001</v>
      </c>
      <c r="P55" s="122">
        <v>5.2396959999999999E-2</v>
      </c>
      <c r="Q55" s="122"/>
      <c r="R55" s="122"/>
      <c r="S55" s="122"/>
    </row>
    <row r="56" spans="1:19" hidden="1" outlineLevel="1">
      <c r="A56" s="22">
        <v>41913</v>
      </c>
      <c r="B56" s="122">
        <v>4894.9139708599996</v>
      </c>
      <c r="C56" s="122">
        <v>0.43569024000000001</v>
      </c>
      <c r="D56" s="122">
        <v>4.5359999999999999E-5</v>
      </c>
      <c r="E56" s="122">
        <v>0.43564488000000001</v>
      </c>
      <c r="F56" s="122">
        <v>0</v>
      </c>
      <c r="G56" s="122">
        <v>0</v>
      </c>
      <c r="H56" s="122">
        <v>0</v>
      </c>
      <c r="I56" s="122">
        <v>1388.83986852</v>
      </c>
      <c r="J56" s="122">
        <v>46.452828869999998</v>
      </c>
      <c r="K56" s="122">
        <v>1342.3870396499999</v>
      </c>
      <c r="L56" s="122">
        <v>3505.6384121000001</v>
      </c>
      <c r="M56" s="122">
        <v>3505.5252157099999</v>
      </c>
      <c r="N56" s="122">
        <v>0.11319638999999999</v>
      </c>
      <c r="O56" s="122">
        <v>36.296053260000001</v>
      </c>
      <c r="P56" s="122">
        <v>5.3490509999999998E-2</v>
      </c>
      <c r="Q56" s="122"/>
      <c r="R56" s="122"/>
      <c r="S56" s="122"/>
    </row>
    <row r="57" spans="1:19" hidden="1" outlineLevel="1">
      <c r="A57" s="22">
        <v>41944</v>
      </c>
      <c r="B57" s="122">
        <v>5342.7242918399998</v>
      </c>
      <c r="C57" s="122">
        <v>0.43479598000000003</v>
      </c>
      <c r="D57" s="122">
        <v>4.6119999999999999E-5</v>
      </c>
      <c r="E57" s="122">
        <v>0.43474985999999999</v>
      </c>
      <c r="F57" s="122">
        <v>0</v>
      </c>
      <c r="G57" s="122">
        <v>0</v>
      </c>
      <c r="H57" s="122">
        <v>0</v>
      </c>
      <c r="I57" s="122">
        <v>1543.61840532</v>
      </c>
      <c r="J57" s="122">
        <v>61.674956799999997</v>
      </c>
      <c r="K57" s="122">
        <v>1481.9434485199999</v>
      </c>
      <c r="L57" s="122">
        <v>3798.67109054</v>
      </c>
      <c r="M57" s="122">
        <v>3798.5072767400002</v>
      </c>
      <c r="N57" s="122">
        <v>0.16381380000000001</v>
      </c>
      <c r="O57" s="122">
        <v>29.601957649999999</v>
      </c>
      <c r="P57" s="122">
        <v>5.8335619999999998E-2</v>
      </c>
      <c r="Q57" s="122"/>
      <c r="R57" s="122"/>
      <c r="S57" s="122"/>
    </row>
    <row r="58" spans="1:19" hidden="1" outlineLevel="1">
      <c r="A58" s="22">
        <v>41974</v>
      </c>
      <c r="B58" s="122">
        <v>5497.1376707899999</v>
      </c>
      <c r="C58" s="122">
        <v>1.44880805</v>
      </c>
      <c r="D58" s="122">
        <v>4.689E-5</v>
      </c>
      <c r="E58" s="122">
        <v>1.4487611600000001</v>
      </c>
      <c r="F58" s="122">
        <v>0</v>
      </c>
      <c r="G58" s="122">
        <v>0</v>
      </c>
      <c r="H58" s="122">
        <v>0</v>
      </c>
      <c r="I58" s="122">
        <v>1585.3816435000001</v>
      </c>
      <c r="J58" s="122">
        <v>55.591667299999997</v>
      </c>
      <c r="K58" s="122">
        <v>1529.7899762</v>
      </c>
      <c r="L58" s="122">
        <v>3910.30721924</v>
      </c>
      <c r="M58" s="122">
        <v>3909.7386686899999</v>
      </c>
      <c r="N58" s="122">
        <v>0.56855054999999999</v>
      </c>
      <c r="O58" s="122">
        <v>22.810075569999999</v>
      </c>
      <c r="P58" s="122">
        <v>6.072694E-2</v>
      </c>
      <c r="Q58" s="122"/>
      <c r="R58" s="122"/>
      <c r="S58" s="122"/>
    </row>
    <row r="59" spans="1:19" hidden="1" outlineLevel="1">
      <c r="A59" s="22">
        <v>42005</v>
      </c>
      <c r="B59" s="122">
        <v>5515.7377524699996</v>
      </c>
      <c r="C59" s="122">
        <v>1.45374213</v>
      </c>
      <c r="D59" s="122">
        <v>4.7670000000000003E-5</v>
      </c>
      <c r="E59" s="122">
        <v>1.4536944599999999</v>
      </c>
      <c r="F59" s="122">
        <v>0</v>
      </c>
      <c r="G59" s="122">
        <v>0</v>
      </c>
      <c r="H59" s="122">
        <v>0</v>
      </c>
      <c r="I59" s="122">
        <v>1583.7156664300001</v>
      </c>
      <c r="J59" s="122">
        <v>35.116996210000003</v>
      </c>
      <c r="K59" s="122">
        <v>1548.59867022</v>
      </c>
      <c r="L59" s="122">
        <v>3930.5683439099998</v>
      </c>
      <c r="M59" s="122">
        <v>3930.3557242400002</v>
      </c>
      <c r="N59" s="122">
        <v>0.21261967000000001</v>
      </c>
      <c r="O59" s="122">
        <v>22.112509899999999</v>
      </c>
      <c r="P59" s="122">
        <v>6.3322240000000002E-2</v>
      </c>
      <c r="Q59" s="122"/>
      <c r="R59" s="122"/>
      <c r="S59" s="122"/>
    </row>
    <row r="60" spans="1:19" hidden="1" outlineLevel="1">
      <c r="A60" s="22">
        <v>42036</v>
      </c>
      <c r="B60" s="122">
        <v>7549.7453933500001</v>
      </c>
      <c r="C60" s="122">
        <v>1.44933812</v>
      </c>
      <c r="D60" s="122">
        <v>4.8380000000000001E-5</v>
      </c>
      <c r="E60" s="122">
        <v>1.44928974</v>
      </c>
      <c r="F60" s="122">
        <v>0</v>
      </c>
      <c r="G60" s="122">
        <v>0</v>
      </c>
      <c r="H60" s="122">
        <v>0</v>
      </c>
      <c r="I60" s="122">
        <v>2064.4461299599998</v>
      </c>
      <c r="J60" s="122">
        <v>9.9888699200000008</v>
      </c>
      <c r="K60" s="122">
        <v>2054.4572600400002</v>
      </c>
      <c r="L60" s="122">
        <v>5483.8499252700003</v>
      </c>
      <c r="M60" s="122">
        <v>5483.6288151199997</v>
      </c>
      <c r="N60" s="122">
        <v>0.22111015000000001</v>
      </c>
      <c r="O60" s="122">
        <v>45.704765190000003</v>
      </c>
      <c r="P60" s="122">
        <v>8.6070229999999998E-2</v>
      </c>
      <c r="Q60" s="122"/>
      <c r="R60" s="122"/>
      <c r="S60" s="122"/>
    </row>
    <row r="61" spans="1:19" hidden="1" outlineLevel="1">
      <c r="A61" s="22">
        <v>42064</v>
      </c>
      <c r="B61" s="122">
        <v>6553.5596792400002</v>
      </c>
      <c r="C61" s="122">
        <v>1.86600839</v>
      </c>
      <c r="D61" s="122">
        <v>4.9150000000000002E-5</v>
      </c>
      <c r="E61" s="122">
        <v>1.86595924</v>
      </c>
      <c r="F61" s="122">
        <v>0</v>
      </c>
      <c r="G61" s="122">
        <v>0</v>
      </c>
      <c r="H61" s="122">
        <v>0</v>
      </c>
      <c r="I61" s="122">
        <v>1799.1703486500001</v>
      </c>
      <c r="J61" s="122">
        <v>18.183048719999999</v>
      </c>
      <c r="K61" s="122">
        <v>1780.9872999300001</v>
      </c>
      <c r="L61" s="122">
        <v>4752.5233221999997</v>
      </c>
      <c r="M61" s="122">
        <v>4752.2919970000003</v>
      </c>
      <c r="N61" s="122">
        <v>0.23132520000000001</v>
      </c>
      <c r="O61" s="122">
        <v>22.134755250000001</v>
      </c>
      <c r="P61" s="122">
        <v>7.6031760000000004E-2</v>
      </c>
      <c r="Q61" s="122"/>
      <c r="R61" s="122"/>
      <c r="S61" s="122"/>
    </row>
    <row r="62" spans="1:19" hidden="1" outlineLevel="1">
      <c r="A62" s="22">
        <v>42095</v>
      </c>
      <c r="B62" s="122">
        <v>6031.7634500699996</v>
      </c>
      <c r="C62" s="122">
        <v>1.66436246</v>
      </c>
      <c r="D62" s="122">
        <v>4.9910000000000002E-5</v>
      </c>
      <c r="E62" s="122">
        <v>1.66431255</v>
      </c>
      <c r="F62" s="122">
        <v>1.0384E-4</v>
      </c>
      <c r="G62" s="122">
        <v>0</v>
      </c>
      <c r="H62" s="122">
        <v>1.0384E-4</v>
      </c>
      <c r="I62" s="122">
        <v>1654.2261047500001</v>
      </c>
      <c r="J62" s="122">
        <v>16.616006930000001</v>
      </c>
      <c r="K62" s="122">
        <v>1637.61009782</v>
      </c>
      <c r="L62" s="122">
        <v>4375.8728790200003</v>
      </c>
      <c r="M62" s="122">
        <v>4375.64354723</v>
      </c>
      <c r="N62" s="122">
        <v>0.22933179000000001</v>
      </c>
      <c r="O62" s="122">
        <v>30.926294460000001</v>
      </c>
      <c r="P62" s="122">
        <v>7.4264469999999999E-2</v>
      </c>
      <c r="Q62" s="122"/>
      <c r="R62" s="122"/>
      <c r="S62" s="122"/>
    </row>
    <row r="63" spans="1:19" hidden="1" outlineLevel="1">
      <c r="A63" s="22">
        <v>42125</v>
      </c>
      <c r="B63" s="122">
        <v>5426.8541619300004</v>
      </c>
      <c r="C63" s="122">
        <v>1.66531392</v>
      </c>
      <c r="D63" s="122">
        <v>5.0680000000000003E-5</v>
      </c>
      <c r="E63" s="122">
        <v>1.66526324</v>
      </c>
      <c r="F63" s="122">
        <v>1.092E-4</v>
      </c>
      <c r="G63" s="122">
        <v>0</v>
      </c>
      <c r="H63" s="122">
        <v>1.092E-4</v>
      </c>
      <c r="I63" s="122">
        <v>1503.8423679099999</v>
      </c>
      <c r="J63" s="122">
        <v>23.366646830000001</v>
      </c>
      <c r="K63" s="122">
        <v>1480.4757210800001</v>
      </c>
      <c r="L63" s="122">
        <v>3921.3463708999998</v>
      </c>
      <c r="M63" s="122">
        <v>3921.1119981500001</v>
      </c>
      <c r="N63" s="122">
        <v>0.23437274999999999</v>
      </c>
      <c r="O63" s="122">
        <v>27.49555741</v>
      </c>
      <c r="P63" s="122">
        <v>7.1721820000000006E-2</v>
      </c>
      <c r="Q63" s="122"/>
      <c r="R63" s="122"/>
      <c r="S63" s="122"/>
    </row>
    <row r="64" spans="1:19" hidden="1" outlineLevel="1">
      <c r="A64" s="22">
        <v>42156</v>
      </c>
      <c r="B64" s="122">
        <v>5407.3485915800002</v>
      </c>
      <c r="C64" s="122">
        <v>1.01813719</v>
      </c>
      <c r="D64" s="122">
        <v>5.1440000000000002E-5</v>
      </c>
      <c r="E64" s="122">
        <v>1.01808575</v>
      </c>
      <c r="F64" s="122">
        <v>0</v>
      </c>
      <c r="G64" s="122">
        <v>0</v>
      </c>
      <c r="H64" s="122">
        <v>0</v>
      </c>
      <c r="I64" s="122">
        <v>1515.6467584300001</v>
      </c>
      <c r="J64" s="122">
        <v>18.711538480000002</v>
      </c>
      <c r="K64" s="122">
        <v>1496.9352199499999</v>
      </c>
      <c r="L64" s="122">
        <v>3890.68369596</v>
      </c>
      <c r="M64" s="122">
        <v>3890.4420915000001</v>
      </c>
      <c r="N64" s="122">
        <v>0.24160445999999999</v>
      </c>
      <c r="O64" s="122">
        <v>8.3350000000000009</v>
      </c>
      <c r="P64" s="122">
        <v>7.4955969999999997E-2</v>
      </c>
      <c r="Q64" s="122"/>
      <c r="R64" s="122"/>
      <c r="S64" s="122"/>
    </row>
    <row r="65" spans="1:19" hidden="1" outlineLevel="1">
      <c r="A65" s="22">
        <v>42186</v>
      </c>
      <c r="B65" s="122">
        <v>5455.9518654599997</v>
      </c>
      <c r="C65" s="122">
        <v>0.95826436000000004</v>
      </c>
      <c r="D65" s="122">
        <v>5.2210000000000003E-5</v>
      </c>
      <c r="E65" s="122">
        <v>0.95821215000000004</v>
      </c>
      <c r="F65" s="122">
        <v>0</v>
      </c>
      <c r="G65" s="122">
        <v>0</v>
      </c>
      <c r="H65" s="122">
        <v>0</v>
      </c>
      <c r="I65" s="122">
        <v>1604.21208226</v>
      </c>
      <c r="J65" s="122">
        <v>21.726652779999998</v>
      </c>
      <c r="K65" s="122">
        <v>1582.48542948</v>
      </c>
      <c r="L65" s="122">
        <v>3850.78151884</v>
      </c>
      <c r="M65" s="122">
        <v>3850.5411275299998</v>
      </c>
      <c r="N65" s="122">
        <v>0.24039131</v>
      </c>
      <c r="O65" s="122">
        <v>9.5097091900000006</v>
      </c>
      <c r="P65" s="122">
        <v>7.7365340000000005E-2</v>
      </c>
      <c r="Q65" s="122"/>
      <c r="R65" s="122"/>
      <c r="S65" s="122"/>
    </row>
    <row r="66" spans="1:19" hidden="1" outlineLevel="1">
      <c r="A66" s="22">
        <v>42217</v>
      </c>
      <c r="B66" s="122">
        <v>5333.7725509800002</v>
      </c>
      <c r="C66" s="122">
        <v>0.76525624999999997</v>
      </c>
      <c r="D66" s="122">
        <v>5.2989999999999999E-5</v>
      </c>
      <c r="E66" s="122">
        <v>0.76520326000000005</v>
      </c>
      <c r="F66" s="122">
        <v>0</v>
      </c>
      <c r="G66" s="122">
        <v>0</v>
      </c>
      <c r="H66" s="122">
        <v>0</v>
      </c>
      <c r="I66" s="122">
        <v>1552.0416800099999</v>
      </c>
      <c r="J66" s="122">
        <v>23.2373589</v>
      </c>
      <c r="K66" s="122">
        <v>1528.80432111</v>
      </c>
      <c r="L66" s="122">
        <v>3780.9656147199998</v>
      </c>
      <c r="M66" s="122">
        <v>3780.7259608499999</v>
      </c>
      <c r="N66" s="122">
        <v>0.23965386999999999</v>
      </c>
      <c r="O66" s="122">
        <v>9.7469271499999994</v>
      </c>
      <c r="P66" s="122">
        <v>8.0049419999999996E-2</v>
      </c>
      <c r="Q66" s="122"/>
      <c r="R66" s="122"/>
      <c r="S66" s="122"/>
    </row>
    <row r="67" spans="1:19" hidden="1" outlineLevel="1">
      <c r="A67" s="22">
        <v>42248</v>
      </c>
      <c r="B67" s="122">
        <v>5338.5638772599996</v>
      </c>
      <c r="C67" s="122">
        <v>0.41085650000000001</v>
      </c>
      <c r="D67" s="122">
        <v>5.3749999999999999E-5</v>
      </c>
      <c r="E67" s="122">
        <v>0.41080274999999999</v>
      </c>
      <c r="F67" s="122">
        <v>0</v>
      </c>
      <c r="G67" s="122">
        <v>0</v>
      </c>
      <c r="H67" s="122">
        <v>0</v>
      </c>
      <c r="I67" s="122">
        <v>1544.5951099700001</v>
      </c>
      <c r="J67" s="122">
        <v>5.9104144200000004</v>
      </c>
      <c r="K67" s="122">
        <v>1538.68469555</v>
      </c>
      <c r="L67" s="122">
        <v>3793.5579107899998</v>
      </c>
      <c r="M67" s="122">
        <v>3793.3201430099998</v>
      </c>
      <c r="N67" s="122">
        <v>0.23776778000000001</v>
      </c>
      <c r="O67" s="122">
        <v>9.6012846199999995</v>
      </c>
      <c r="P67" s="122">
        <v>8.277458E-2</v>
      </c>
      <c r="Q67" s="122"/>
      <c r="R67" s="122"/>
      <c r="S67" s="122"/>
    </row>
    <row r="68" spans="1:19" hidden="1" outlineLevel="1">
      <c r="A68" s="22">
        <v>42278</v>
      </c>
      <c r="B68" s="122">
        <v>5724.3723934499994</v>
      </c>
      <c r="C68" s="122">
        <v>2.2991600000000002E-3</v>
      </c>
      <c r="D68" s="122">
        <v>5.452E-5</v>
      </c>
      <c r="E68" s="122">
        <v>2.24464E-3</v>
      </c>
      <c r="F68" s="122">
        <v>0</v>
      </c>
      <c r="G68" s="122">
        <v>0</v>
      </c>
      <c r="H68" s="122">
        <v>0</v>
      </c>
      <c r="I68" s="122">
        <v>1781.6300584200001</v>
      </c>
      <c r="J68" s="122">
        <v>16.04332862</v>
      </c>
      <c r="K68" s="122">
        <v>1765.5867298000001</v>
      </c>
      <c r="L68" s="122">
        <v>3942.7400358700002</v>
      </c>
      <c r="M68" s="122">
        <v>3942.4829841400001</v>
      </c>
      <c r="N68" s="122">
        <v>0.25705172999999998</v>
      </c>
      <c r="O68" s="122">
        <v>10.12496745</v>
      </c>
      <c r="P68" s="122">
        <v>8.6925810000000006E-2</v>
      </c>
      <c r="Q68" s="122"/>
      <c r="R68" s="122"/>
      <c r="S68" s="122"/>
    </row>
    <row r="69" spans="1:19" hidden="1" outlineLevel="1">
      <c r="A69" s="22">
        <v>42309</v>
      </c>
      <c r="B69" s="122">
        <v>5703.9329609400002</v>
      </c>
      <c r="C69" s="122">
        <v>1.9808E-4</v>
      </c>
      <c r="D69" s="122">
        <v>5.5279999999999999E-5</v>
      </c>
      <c r="E69" s="122">
        <v>1.428E-4</v>
      </c>
      <c r="F69" s="122">
        <v>0</v>
      </c>
      <c r="G69" s="122">
        <v>0</v>
      </c>
      <c r="H69" s="122">
        <v>0</v>
      </c>
      <c r="I69" s="122">
        <v>1674.07232991</v>
      </c>
      <c r="J69" s="122">
        <v>30.400324950000002</v>
      </c>
      <c r="K69" s="122">
        <v>1643.6720049600001</v>
      </c>
      <c r="L69" s="122">
        <v>4029.8604329499999</v>
      </c>
      <c r="M69" s="122">
        <v>4029.5893142700002</v>
      </c>
      <c r="N69" s="122">
        <v>0.27111868</v>
      </c>
      <c r="O69" s="122">
        <v>5.0184931500000003</v>
      </c>
      <c r="P69" s="122">
        <v>8.9822180000000001E-2</v>
      </c>
      <c r="Q69" s="122"/>
      <c r="R69" s="122"/>
      <c r="S69" s="122"/>
    </row>
    <row r="70" spans="1:19" hidden="1" outlineLevel="1">
      <c r="A70" s="22">
        <v>42339</v>
      </c>
      <c r="B70" s="122">
        <v>5493.6494623600001</v>
      </c>
      <c r="C70" s="122">
        <v>2.3636999999999999E-4</v>
      </c>
      <c r="D70" s="122">
        <v>5.5999999999999999E-5</v>
      </c>
      <c r="E70" s="122">
        <v>1.8037000000000001E-4</v>
      </c>
      <c r="F70" s="122">
        <v>0</v>
      </c>
      <c r="G70" s="122">
        <v>0</v>
      </c>
      <c r="H70" s="122">
        <v>0</v>
      </c>
      <c r="I70" s="122">
        <v>1659.4880819099999</v>
      </c>
      <c r="J70" s="122">
        <v>3.0615030000000001</v>
      </c>
      <c r="K70" s="122">
        <v>1656.42657891</v>
      </c>
      <c r="L70" s="122">
        <v>3834.1611440800002</v>
      </c>
      <c r="M70" s="122">
        <v>3833.9646720000001</v>
      </c>
      <c r="N70" s="122">
        <v>0.19647207999999999</v>
      </c>
      <c r="O70" s="122">
        <v>0</v>
      </c>
      <c r="P70" s="122">
        <v>6.8616769999999994E-2</v>
      </c>
      <c r="Q70" s="122"/>
      <c r="R70" s="122"/>
      <c r="S70" s="122"/>
    </row>
    <row r="71" spans="1:19" hidden="1" outlineLevel="1">
      <c r="A71" s="22">
        <v>42370</v>
      </c>
      <c r="B71" s="122">
        <v>5615.1220524500004</v>
      </c>
      <c r="C71" s="122">
        <v>7.3435999999999998E-4</v>
      </c>
      <c r="D71" s="122">
        <v>5.5689999999999997E-5</v>
      </c>
      <c r="E71" s="122">
        <v>6.7867000000000003E-4</v>
      </c>
      <c r="F71" s="122">
        <v>0</v>
      </c>
      <c r="G71" s="122">
        <v>0</v>
      </c>
      <c r="H71" s="122">
        <v>0</v>
      </c>
      <c r="I71" s="122">
        <v>1679.13660336</v>
      </c>
      <c r="J71" s="122">
        <v>2.9516003400000002</v>
      </c>
      <c r="K71" s="122">
        <v>1676.1850030200001</v>
      </c>
      <c r="L71" s="122">
        <v>3935.9847147300002</v>
      </c>
      <c r="M71" s="122">
        <v>3935.7852293199999</v>
      </c>
      <c r="N71" s="122">
        <v>0.19948541</v>
      </c>
      <c r="O71" s="122">
        <v>0</v>
      </c>
      <c r="P71" s="122">
        <v>7.3558879999999993E-2</v>
      </c>
      <c r="Q71" s="122"/>
      <c r="R71" s="122"/>
      <c r="S71" s="122"/>
    </row>
    <row r="72" spans="1:19" hidden="1" outlineLevel="1">
      <c r="A72" s="22">
        <v>42401</v>
      </c>
      <c r="B72" s="122">
        <v>5856.4891195800001</v>
      </c>
      <c r="C72" s="122">
        <v>0.50942195000000001</v>
      </c>
      <c r="D72" s="122">
        <v>5.5819999999999997E-5</v>
      </c>
      <c r="E72" s="122">
        <v>0.50936612999999997</v>
      </c>
      <c r="F72" s="122">
        <v>0</v>
      </c>
      <c r="G72" s="122">
        <v>0</v>
      </c>
      <c r="H72" s="122">
        <v>0</v>
      </c>
      <c r="I72" s="122">
        <v>1720.7575794100001</v>
      </c>
      <c r="J72" s="122">
        <v>2.87950668</v>
      </c>
      <c r="K72" s="122">
        <v>1717.87807273</v>
      </c>
      <c r="L72" s="122">
        <v>4135.2221182200001</v>
      </c>
      <c r="M72" s="122">
        <v>4135.0191351900003</v>
      </c>
      <c r="N72" s="122">
        <v>0.20298303000000001</v>
      </c>
      <c r="O72" s="122">
        <v>0</v>
      </c>
      <c r="P72" s="122">
        <v>8.1783129999999996E-2</v>
      </c>
      <c r="Q72" s="122"/>
      <c r="R72" s="122"/>
      <c r="S72" s="122"/>
    </row>
    <row r="73" spans="1:19" hidden="1" outlineLevel="1">
      <c r="A73" s="22">
        <v>42430</v>
      </c>
      <c r="B73" s="122">
        <v>5702.6348441399996</v>
      </c>
      <c r="C73" s="122">
        <v>1.53246503</v>
      </c>
      <c r="D73" s="122">
        <v>5.6280000000000003E-5</v>
      </c>
      <c r="E73" s="122">
        <v>1.5324087500000001</v>
      </c>
      <c r="F73" s="122">
        <v>0</v>
      </c>
      <c r="G73" s="122">
        <v>0</v>
      </c>
      <c r="H73" s="122">
        <v>0</v>
      </c>
      <c r="I73" s="122">
        <v>1700.0729186399999</v>
      </c>
      <c r="J73" s="122">
        <v>2.4420799299999998</v>
      </c>
      <c r="K73" s="122">
        <v>1697.63083871</v>
      </c>
      <c r="L73" s="122">
        <v>4001.0294604699998</v>
      </c>
      <c r="M73" s="122">
        <v>4000.84236577</v>
      </c>
      <c r="N73" s="122">
        <v>0.1870947</v>
      </c>
      <c r="O73" s="122">
        <v>0</v>
      </c>
      <c r="P73" s="122">
        <v>8.421505E-2</v>
      </c>
      <c r="Q73" s="122"/>
      <c r="R73" s="122"/>
      <c r="S73" s="122"/>
    </row>
    <row r="74" spans="1:19" hidden="1" outlineLevel="1">
      <c r="A74" s="22">
        <v>42461</v>
      </c>
      <c r="B74" s="122">
        <v>5568.3722766299998</v>
      </c>
      <c r="C74" s="122">
        <v>1.51990936</v>
      </c>
      <c r="D74" s="122">
        <v>5.6740000000000002E-5</v>
      </c>
      <c r="E74" s="122">
        <v>1.51985262</v>
      </c>
      <c r="F74" s="122">
        <v>0</v>
      </c>
      <c r="G74" s="122">
        <v>0</v>
      </c>
      <c r="H74" s="122">
        <v>0</v>
      </c>
      <c r="I74" s="122">
        <v>1667.0389888499999</v>
      </c>
      <c r="J74" s="122">
        <v>2.6848333800000002</v>
      </c>
      <c r="K74" s="122">
        <v>1664.35415547</v>
      </c>
      <c r="L74" s="122">
        <v>3899.8133784199999</v>
      </c>
      <c r="M74" s="122">
        <v>3899.5607521799998</v>
      </c>
      <c r="N74" s="122">
        <v>0.25262624</v>
      </c>
      <c r="O74" s="122">
        <v>10.01</v>
      </c>
      <c r="P74" s="122">
        <v>8.0557069999999995E-2</v>
      </c>
      <c r="Q74" s="122"/>
      <c r="R74" s="122"/>
      <c r="S74" s="122"/>
    </row>
    <row r="75" spans="1:19" hidden="1" outlineLevel="1">
      <c r="A75" s="22">
        <v>42491</v>
      </c>
      <c r="B75" s="122">
        <v>5516.6570425500004</v>
      </c>
      <c r="C75" s="122">
        <v>1.3873194499999999</v>
      </c>
      <c r="D75" s="122">
        <v>5.7200000000000001E-5</v>
      </c>
      <c r="E75" s="122">
        <v>1.38726225</v>
      </c>
      <c r="F75" s="122">
        <v>0</v>
      </c>
      <c r="G75" s="122">
        <v>0</v>
      </c>
      <c r="H75" s="122">
        <v>0</v>
      </c>
      <c r="I75" s="122">
        <v>1635.4472516400001</v>
      </c>
      <c r="J75" s="122">
        <v>3.2609922</v>
      </c>
      <c r="K75" s="122">
        <v>1632.18625944</v>
      </c>
      <c r="L75" s="122">
        <v>3879.8224714600001</v>
      </c>
      <c r="M75" s="122">
        <v>3879.5971411099999</v>
      </c>
      <c r="N75" s="122">
        <v>0.22533035000000001</v>
      </c>
      <c r="O75" s="122">
        <v>0</v>
      </c>
      <c r="P75" s="122">
        <v>8.1306169999999997E-2</v>
      </c>
      <c r="Q75" s="122"/>
      <c r="R75" s="122"/>
      <c r="S75" s="122"/>
    </row>
    <row r="76" spans="1:19" hidden="1" outlineLevel="1">
      <c r="A76" s="22">
        <v>42522</v>
      </c>
      <c r="B76" s="122">
        <v>5462.8414369900001</v>
      </c>
      <c r="C76" s="122">
        <v>1.38352114</v>
      </c>
      <c r="D76" s="122">
        <v>5.7630000000000002E-5</v>
      </c>
      <c r="E76" s="122">
        <v>1.3834635099999999</v>
      </c>
      <c r="F76" s="122">
        <v>0</v>
      </c>
      <c r="G76" s="122">
        <v>0</v>
      </c>
      <c r="H76" s="122">
        <v>0</v>
      </c>
      <c r="I76" s="122">
        <v>1646.7949280400001</v>
      </c>
      <c r="J76" s="122">
        <v>3.0765324700000001</v>
      </c>
      <c r="K76" s="122">
        <v>1643.71839557</v>
      </c>
      <c r="L76" s="122">
        <v>3814.6629878099998</v>
      </c>
      <c r="M76" s="122">
        <v>3814.4346223100001</v>
      </c>
      <c r="N76" s="122">
        <v>0.2283655</v>
      </c>
      <c r="O76" s="122">
        <v>5</v>
      </c>
      <c r="P76" s="122">
        <v>8.2555000000000003E-2</v>
      </c>
      <c r="Q76" s="122"/>
      <c r="R76" s="122"/>
      <c r="S76" s="122"/>
    </row>
    <row r="77" spans="1:19" hidden="1" outlineLevel="1">
      <c r="A77" s="22">
        <v>42552</v>
      </c>
      <c r="B77" s="122">
        <v>5383.1603602699997</v>
      </c>
      <c r="C77" s="122">
        <v>1.46393489</v>
      </c>
      <c r="D77" s="122">
        <v>0</v>
      </c>
      <c r="E77" s="122">
        <v>1.46393489</v>
      </c>
      <c r="F77" s="122">
        <v>0</v>
      </c>
      <c r="G77" s="122">
        <v>0</v>
      </c>
      <c r="H77" s="122">
        <v>0</v>
      </c>
      <c r="I77" s="122">
        <v>1652.6267393999999</v>
      </c>
      <c r="J77" s="122">
        <v>3.9947973600000002</v>
      </c>
      <c r="K77" s="122">
        <v>1648.63194204</v>
      </c>
      <c r="L77" s="122">
        <v>3729.06968598</v>
      </c>
      <c r="M77" s="122">
        <v>3728.8012114600001</v>
      </c>
      <c r="N77" s="122">
        <v>0.26847451999999999</v>
      </c>
      <c r="O77" s="122">
        <v>5.0097502299999999</v>
      </c>
      <c r="P77" s="122">
        <v>8.5300639999999997E-2</v>
      </c>
      <c r="Q77" s="122"/>
      <c r="R77" s="122"/>
      <c r="S77" s="122"/>
    </row>
    <row r="78" spans="1:19" hidden="1" outlineLevel="1">
      <c r="A78" s="22">
        <v>42583</v>
      </c>
      <c r="B78" s="122">
        <v>5575.8148007399996</v>
      </c>
      <c r="C78" s="122">
        <v>1.2597722899999999</v>
      </c>
      <c r="D78" s="122">
        <v>0</v>
      </c>
      <c r="E78" s="122">
        <v>1.2597722899999999</v>
      </c>
      <c r="F78" s="122">
        <v>0</v>
      </c>
      <c r="G78" s="122">
        <v>0</v>
      </c>
      <c r="H78" s="122">
        <v>0</v>
      </c>
      <c r="I78" s="122">
        <v>1741.43726251</v>
      </c>
      <c r="J78" s="122">
        <v>4.3113320699999997</v>
      </c>
      <c r="K78" s="122">
        <v>1737.12593044</v>
      </c>
      <c r="L78" s="122">
        <v>3833.11776594</v>
      </c>
      <c r="M78" s="122">
        <v>3832.8470240199999</v>
      </c>
      <c r="N78" s="122">
        <v>0.27074192000000002</v>
      </c>
      <c r="O78" s="122">
        <v>0</v>
      </c>
      <c r="P78" s="122">
        <v>9.0579699999999999E-2</v>
      </c>
      <c r="Q78" s="122"/>
      <c r="R78" s="122"/>
      <c r="S78" s="122"/>
    </row>
    <row r="79" spans="1:19" hidden="1" outlineLevel="1">
      <c r="A79" s="22">
        <v>42614</v>
      </c>
      <c r="B79" s="122">
        <v>5522.0237972699997</v>
      </c>
      <c r="C79" s="122">
        <v>1.25507864</v>
      </c>
      <c r="D79" s="122">
        <v>0</v>
      </c>
      <c r="E79" s="122">
        <v>1.25507864</v>
      </c>
      <c r="F79" s="122">
        <v>0</v>
      </c>
      <c r="G79" s="122">
        <v>0</v>
      </c>
      <c r="H79" s="122">
        <v>0</v>
      </c>
      <c r="I79" s="122">
        <v>1747.9277380599999</v>
      </c>
      <c r="J79" s="122">
        <v>3.7631615799999998</v>
      </c>
      <c r="K79" s="122">
        <v>1744.1645764800001</v>
      </c>
      <c r="L79" s="122">
        <v>3772.8409805699998</v>
      </c>
      <c r="M79" s="122">
        <v>3772.49930227</v>
      </c>
      <c r="N79" s="122">
        <v>0.34167829999999999</v>
      </c>
      <c r="O79" s="122">
        <v>0</v>
      </c>
      <c r="P79" s="122">
        <v>8.3876909999999999E-2</v>
      </c>
      <c r="Q79" s="122"/>
      <c r="R79" s="122"/>
      <c r="S79" s="122"/>
    </row>
    <row r="80" spans="1:19" hidden="1" outlineLevel="1">
      <c r="A80" s="22">
        <v>42644</v>
      </c>
      <c r="B80" s="122">
        <v>5550.2722890300001</v>
      </c>
      <c r="C80" s="122">
        <v>1.25587614</v>
      </c>
      <c r="D80" s="122">
        <v>0</v>
      </c>
      <c r="E80" s="122">
        <v>1.25587614</v>
      </c>
      <c r="F80" s="122">
        <v>0</v>
      </c>
      <c r="G80" s="122">
        <v>0</v>
      </c>
      <c r="H80" s="122">
        <v>0</v>
      </c>
      <c r="I80" s="122">
        <v>1843.3112099499999</v>
      </c>
      <c r="J80" s="122">
        <v>3.9601997999999998</v>
      </c>
      <c r="K80" s="122">
        <v>1839.3510101500001</v>
      </c>
      <c r="L80" s="122">
        <v>3705.7052029400002</v>
      </c>
      <c r="M80" s="122">
        <v>3705.35523229</v>
      </c>
      <c r="N80" s="122">
        <v>0.34997064999999999</v>
      </c>
      <c r="O80" s="122">
        <v>0</v>
      </c>
      <c r="P80" s="122">
        <v>8.0507480000000006E-2</v>
      </c>
      <c r="Q80" s="122"/>
      <c r="R80" s="122"/>
      <c r="S80" s="122"/>
    </row>
    <row r="81" spans="1:19" hidden="1" outlineLevel="1">
      <c r="A81" s="22">
        <v>42675</v>
      </c>
      <c r="B81" s="122">
        <v>5558.3855231400003</v>
      </c>
      <c r="C81" s="122">
        <v>1.2547584899999999</v>
      </c>
      <c r="D81" s="122">
        <v>0</v>
      </c>
      <c r="E81" s="122">
        <v>1.2547584899999999</v>
      </c>
      <c r="F81" s="122">
        <v>0</v>
      </c>
      <c r="G81" s="122">
        <v>0</v>
      </c>
      <c r="H81" s="122">
        <v>0</v>
      </c>
      <c r="I81" s="122">
        <v>1855.0769560399999</v>
      </c>
      <c r="J81" s="122">
        <v>3.7463785000000001</v>
      </c>
      <c r="K81" s="122">
        <v>1851.3305775399999</v>
      </c>
      <c r="L81" s="122">
        <v>3702.05380861</v>
      </c>
      <c r="M81" s="122">
        <v>3701.2893120799999</v>
      </c>
      <c r="N81" s="122">
        <v>0.76449652999999995</v>
      </c>
      <c r="O81" s="122">
        <v>0</v>
      </c>
      <c r="P81" s="122">
        <v>7.7671190000000001E-2</v>
      </c>
      <c r="Q81" s="122"/>
      <c r="R81" s="122"/>
      <c r="S81" s="122"/>
    </row>
    <row r="82" spans="1:19" hidden="1" outlineLevel="1">
      <c r="A82" s="22">
        <v>42705</v>
      </c>
      <c r="B82" s="122">
        <v>5725.5197367399996</v>
      </c>
      <c r="C82" s="122">
        <v>1.25553717</v>
      </c>
      <c r="D82" s="122">
        <v>0</v>
      </c>
      <c r="E82" s="122">
        <v>1.25553717</v>
      </c>
      <c r="F82" s="122">
        <v>0</v>
      </c>
      <c r="G82" s="122">
        <v>0</v>
      </c>
      <c r="H82" s="122">
        <v>0</v>
      </c>
      <c r="I82" s="122">
        <v>1959.67119007</v>
      </c>
      <c r="J82" s="122">
        <v>3.3392093200000001</v>
      </c>
      <c r="K82" s="122">
        <v>1956.33198075</v>
      </c>
      <c r="L82" s="122">
        <v>3764.5930094999999</v>
      </c>
      <c r="M82" s="122">
        <v>3764.3748246</v>
      </c>
      <c r="N82" s="122">
        <v>0.21818489999999999</v>
      </c>
      <c r="O82" s="122">
        <v>0</v>
      </c>
      <c r="P82" s="122">
        <v>8.1485390000000005E-2</v>
      </c>
      <c r="Q82" s="122"/>
      <c r="R82" s="122"/>
      <c r="S82" s="122"/>
    </row>
    <row r="83" spans="1:19" hidden="1" outlineLevel="1">
      <c r="A83" s="22">
        <v>42736</v>
      </c>
      <c r="B83" s="122">
        <v>5696.9679189899998</v>
      </c>
      <c r="C83" s="122">
        <v>1.2556033099999999</v>
      </c>
      <c r="D83" s="122">
        <v>0</v>
      </c>
      <c r="E83" s="122">
        <v>1.2556033099999999</v>
      </c>
      <c r="F83" s="122">
        <v>0</v>
      </c>
      <c r="G83" s="122">
        <v>0</v>
      </c>
      <c r="H83" s="122">
        <v>0</v>
      </c>
      <c r="I83" s="122">
        <v>1945.0174278100001</v>
      </c>
      <c r="J83" s="122">
        <v>4.7935581899999997</v>
      </c>
      <c r="K83" s="122">
        <v>1940.22386962</v>
      </c>
      <c r="L83" s="122">
        <v>3750.69488787</v>
      </c>
      <c r="M83" s="122">
        <v>3749.9199514299999</v>
      </c>
      <c r="N83" s="122">
        <v>0.77493643999999995</v>
      </c>
      <c r="O83" s="122">
        <v>0</v>
      </c>
      <c r="P83" s="122">
        <v>8.2924090000000006E-2</v>
      </c>
      <c r="Q83" s="122"/>
      <c r="R83" s="122"/>
      <c r="S83" s="122"/>
    </row>
    <row r="84" spans="1:19" hidden="1" outlineLevel="1">
      <c r="A84" s="22">
        <v>42767</v>
      </c>
      <c r="B84" s="122">
        <v>5694.5696212599996</v>
      </c>
      <c r="C84" s="122">
        <v>1.0521460899999999</v>
      </c>
      <c r="D84" s="122">
        <v>0</v>
      </c>
      <c r="E84" s="122">
        <v>1.0521460899999999</v>
      </c>
      <c r="F84" s="122">
        <v>0</v>
      </c>
      <c r="G84" s="122">
        <v>0</v>
      </c>
      <c r="H84" s="122">
        <v>0</v>
      </c>
      <c r="I84" s="122">
        <v>1933.2775545500001</v>
      </c>
      <c r="J84" s="122">
        <v>4.0873964200000001</v>
      </c>
      <c r="K84" s="122">
        <v>1929.1901581300001</v>
      </c>
      <c r="L84" s="122">
        <v>3760.2399206199998</v>
      </c>
      <c r="M84" s="122">
        <v>3759.8465913499999</v>
      </c>
      <c r="N84" s="122">
        <v>0.39332927000000001</v>
      </c>
      <c r="O84" s="122">
        <v>0</v>
      </c>
      <c r="P84" s="122">
        <v>8.2694009999999998E-2</v>
      </c>
      <c r="Q84" s="122"/>
      <c r="R84" s="122"/>
      <c r="S84" s="122"/>
    </row>
    <row r="85" spans="1:19" hidden="1" outlineLevel="1">
      <c r="A85" s="22">
        <v>42795</v>
      </c>
      <c r="B85" s="122">
        <v>5560.3463069899999</v>
      </c>
      <c r="C85" s="122">
        <v>0.80030349000000001</v>
      </c>
      <c r="D85" s="122">
        <v>0</v>
      </c>
      <c r="E85" s="122">
        <v>0.80030349000000001</v>
      </c>
      <c r="F85" s="122">
        <v>0</v>
      </c>
      <c r="G85" s="122">
        <v>0</v>
      </c>
      <c r="H85" s="122">
        <v>0</v>
      </c>
      <c r="I85" s="122">
        <v>1953.8369163699999</v>
      </c>
      <c r="J85" s="122">
        <v>7.0762026000000002</v>
      </c>
      <c r="K85" s="122">
        <v>1946.7607137699999</v>
      </c>
      <c r="L85" s="122">
        <v>3605.7090871300002</v>
      </c>
      <c r="M85" s="122">
        <v>3605.2608968499999</v>
      </c>
      <c r="N85" s="122">
        <v>0.44819028</v>
      </c>
      <c r="O85" s="122">
        <v>0</v>
      </c>
      <c r="P85" s="122">
        <v>8.3060709999999996E-2</v>
      </c>
      <c r="Q85" s="122"/>
      <c r="R85" s="122"/>
      <c r="S85" s="122"/>
    </row>
    <row r="86" spans="1:19" hidden="1" outlineLevel="1">
      <c r="A86" s="22">
        <v>42826</v>
      </c>
      <c r="B86" s="122">
        <v>5586.7299014700002</v>
      </c>
      <c r="C86" s="122">
        <v>0.28139783000000002</v>
      </c>
      <c r="D86" s="122">
        <v>0</v>
      </c>
      <c r="E86" s="122">
        <v>0.28139783000000002</v>
      </c>
      <c r="F86" s="122">
        <v>0</v>
      </c>
      <c r="G86" s="122">
        <v>0</v>
      </c>
      <c r="H86" s="122">
        <v>0</v>
      </c>
      <c r="I86" s="122">
        <v>2009.8035200899999</v>
      </c>
      <c r="J86" s="122">
        <v>6.06620764</v>
      </c>
      <c r="K86" s="122">
        <v>2003.73731245</v>
      </c>
      <c r="L86" s="122">
        <v>3576.6449835499998</v>
      </c>
      <c r="M86" s="122">
        <v>3576.2868486100001</v>
      </c>
      <c r="N86" s="122">
        <v>0.35813494000000001</v>
      </c>
      <c r="O86" s="122">
        <v>0</v>
      </c>
      <c r="P86" s="122">
        <v>8.2634830000000006E-2</v>
      </c>
      <c r="Q86" s="122"/>
      <c r="R86" s="122"/>
      <c r="S86" s="122"/>
    </row>
    <row r="87" spans="1:19" hidden="1" outlineLevel="1">
      <c r="A87" s="22">
        <v>42856</v>
      </c>
      <c r="B87" s="122">
        <v>5535.8035609299995</v>
      </c>
      <c r="C87" s="122">
        <v>1.23620061</v>
      </c>
      <c r="D87" s="122">
        <v>0</v>
      </c>
      <c r="E87" s="122">
        <v>1.23620061</v>
      </c>
      <c r="F87" s="122">
        <v>0</v>
      </c>
      <c r="G87" s="122">
        <v>0</v>
      </c>
      <c r="H87" s="122">
        <v>0</v>
      </c>
      <c r="I87" s="122">
        <v>1971.8918706100001</v>
      </c>
      <c r="J87" s="122">
        <v>3.7715904299999998</v>
      </c>
      <c r="K87" s="122">
        <v>1968.12028018</v>
      </c>
      <c r="L87" s="122">
        <v>3562.67548971</v>
      </c>
      <c r="M87" s="122">
        <v>3562.4242900200002</v>
      </c>
      <c r="N87" s="122">
        <v>0.25119968999999998</v>
      </c>
      <c r="O87" s="122">
        <v>0</v>
      </c>
      <c r="P87" s="122">
        <v>8.4283830000000004E-2</v>
      </c>
      <c r="Q87" s="122"/>
      <c r="R87" s="122"/>
      <c r="S87" s="122"/>
    </row>
    <row r="88" spans="1:19" hidden="1" outlineLevel="1">
      <c r="A88" s="22">
        <v>42887</v>
      </c>
      <c r="B88" s="122">
        <v>5536.6545219</v>
      </c>
      <c r="C88" s="122">
        <v>1.6939125799999999</v>
      </c>
      <c r="D88" s="122">
        <v>0</v>
      </c>
      <c r="E88" s="122">
        <v>1.6939125799999999</v>
      </c>
      <c r="F88" s="122">
        <v>0</v>
      </c>
      <c r="G88" s="122">
        <v>0</v>
      </c>
      <c r="H88" s="122">
        <v>0</v>
      </c>
      <c r="I88" s="122">
        <v>2016.18876802</v>
      </c>
      <c r="J88" s="122">
        <v>5.3023344300000002</v>
      </c>
      <c r="K88" s="122">
        <v>2010.88643359</v>
      </c>
      <c r="L88" s="122">
        <v>3518.7718412999998</v>
      </c>
      <c r="M88" s="122">
        <v>3518.5443429699999</v>
      </c>
      <c r="N88" s="122">
        <v>0.22749833</v>
      </c>
      <c r="O88" s="122">
        <v>0</v>
      </c>
      <c r="P88" s="122">
        <v>8.5403809999999997E-2</v>
      </c>
      <c r="Q88" s="122"/>
      <c r="R88" s="122"/>
      <c r="S88" s="122"/>
    </row>
    <row r="89" spans="1:19" hidden="1" outlineLevel="1">
      <c r="A89" s="22">
        <v>42917</v>
      </c>
      <c r="B89" s="122">
        <v>5647.6041719200002</v>
      </c>
      <c r="C89" s="122">
        <v>1.60055711</v>
      </c>
      <c r="D89" s="122">
        <v>0</v>
      </c>
      <c r="E89" s="122">
        <v>1.60055711</v>
      </c>
      <c r="F89" s="122">
        <v>0</v>
      </c>
      <c r="G89" s="122">
        <v>0</v>
      </c>
      <c r="H89" s="122">
        <v>0</v>
      </c>
      <c r="I89" s="122">
        <v>2128.7168007499999</v>
      </c>
      <c r="J89" s="122">
        <v>6.9385492199999996</v>
      </c>
      <c r="K89" s="122">
        <v>2121.77825153</v>
      </c>
      <c r="L89" s="122">
        <v>3517.2868140599999</v>
      </c>
      <c r="M89" s="122">
        <v>3516.3788272100001</v>
      </c>
      <c r="N89" s="122">
        <v>0.90798685000000001</v>
      </c>
      <c r="O89" s="122">
        <v>0</v>
      </c>
      <c r="P89" s="122">
        <v>8.727741E-2</v>
      </c>
      <c r="Q89" s="122"/>
      <c r="R89" s="122"/>
      <c r="S89" s="122"/>
    </row>
    <row r="90" spans="1:19" hidden="1" outlineLevel="1">
      <c r="A90" s="22">
        <v>42948</v>
      </c>
      <c r="B90" s="122">
        <v>5669.0879048099996</v>
      </c>
      <c r="C90" s="122">
        <v>1.2167064000000001</v>
      </c>
      <c r="D90" s="122">
        <v>0</v>
      </c>
      <c r="E90" s="122">
        <v>1.2167064000000001</v>
      </c>
      <c r="F90" s="122">
        <v>0</v>
      </c>
      <c r="G90" s="122">
        <v>0</v>
      </c>
      <c r="H90" s="122">
        <v>0</v>
      </c>
      <c r="I90" s="122">
        <v>2171.2725238200001</v>
      </c>
      <c r="J90" s="122">
        <v>7.0243541399999998</v>
      </c>
      <c r="K90" s="122">
        <v>2164.24816968</v>
      </c>
      <c r="L90" s="122">
        <v>3496.59867459</v>
      </c>
      <c r="M90" s="122">
        <v>3495.05713208</v>
      </c>
      <c r="N90" s="122">
        <v>1.54154251</v>
      </c>
      <c r="O90" s="122">
        <v>0</v>
      </c>
      <c r="P90" s="122">
        <v>8.7285450000000001E-2</v>
      </c>
      <c r="Q90" s="122"/>
      <c r="R90" s="122"/>
      <c r="S90" s="122"/>
    </row>
    <row r="91" spans="1:19" hidden="1" outlineLevel="1">
      <c r="A91" s="22">
        <v>42979</v>
      </c>
      <c r="B91" s="122">
        <v>5810.6739551299997</v>
      </c>
      <c r="C91" s="122">
        <v>1.11440056</v>
      </c>
      <c r="D91" s="122">
        <v>0</v>
      </c>
      <c r="E91" s="122">
        <v>1.11440056</v>
      </c>
      <c r="F91" s="122">
        <v>0</v>
      </c>
      <c r="G91" s="122">
        <v>0</v>
      </c>
      <c r="H91" s="122">
        <v>0</v>
      </c>
      <c r="I91" s="122">
        <v>2259.9341745400002</v>
      </c>
      <c r="J91" s="122">
        <v>7.3754691100000001</v>
      </c>
      <c r="K91" s="122">
        <v>2252.5587054299999</v>
      </c>
      <c r="L91" s="122">
        <v>3549.6253800300001</v>
      </c>
      <c r="M91" s="122">
        <v>3547.7352337699999</v>
      </c>
      <c r="N91" s="122">
        <v>1.8901462600000001</v>
      </c>
      <c r="O91" s="122">
        <v>0</v>
      </c>
      <c r="P91" s="122">
        <v>8.9423660000000002E-2</v>
      </c>
      <c r="Q91" s="122"/>
      <c r="R91" s="122"/>
      <c r="S91" s="122"/>
    </row>
    <row r="92" spans="1:19" hidden="1" outlineLevel="1">
      <c r="A92" s="22">
        <v>43009</v>
      </c>
      <c r="B92" s="122">
        <v>5825.0089291599998</v>
      </c>
      <c r="C92" s="122">
        <v>1.0630203899999999</v>
      </c>
      <c r="D92" s="122">
        <v>0</v>
      </c>
      <c r="E92" s="122">
        <v>1.0630203899999999</v>
      </c>
      <c r="F92" s="122">
        <v>0</v>
      </c>
      <c r="G92" s="122">
        <v>0</v>
      </c>
      <c r="H92" s="122">
        <v>0</v>
      </c>
      <c r="I92" s="122">
        <v>2245.14667887</v>
      </c>
      <c r="J92" s="122">
        <v>5.8144605599999997</v>
      </c>
      <c r="K92" s="122">
        <v>2239.3322183099999</v>
      </c>
      <c r="L92" s="122">
        <v>3578.7992298999998</v>
      </c>
      <c r="M92" s="122">
        <v>3577.14252812</v>
      </c>
      <c r="N92" s="122">
        <v>1.6567017799999999</v>
      </c>
      <c r="O92" s="122">
        <v>0</v>
      </c>
      <c r="P92" s="122">
        <v>8.9318170000000002E-2</v>
      </c>
      <c r="Q92" s="122"/>
      <c r="R92" s="122"/>
      <c r="S92" s="122"/>
    </row>
    <row r="93" spans="1:19" hidden="1" outlineLevel="1">
      <c r="A93" s="22">
        <v>43040</v>
      </c>
      <c r="B93" s="122">
        <v>5738.0892169700001</v>
      </c>
      <c r="C93" s="122">
        <v>0.95537733000000002</v>
      </c>
      <c r="D93" s="122">
        <v>0</v>
      </c>
      <c r="E93" s="122">
        <v>0.95537733000000002</v>
      </c>
      <c r="F93" s="122">
        <v>0</v>
      </c>
      <c r="G93" s="122">
        <v>0</v>
      </c>
      <c r="H93" s="122">
        <v>0</v>
      </c>
      <c r="I93" s="122">
        <v>2276.1583456399999</v>
      </c>
      <c r="J93" s="122">
        <v>6.8152880099999997</v>
      </c>
      <c r="K93" s="122">
        <v>2269.3430576300002</v>
      </c>
      <c r="L93" s="122">
        <v>3460.9754939999998</v>
      </c>
      <c r="M93" s="122">
        <v>3460.2056859899999</v>
      </c>
      <c r="N93" s="122">
        <v>0.76980800999999999</v>
      </c>
      <c r="O93" s="122">
        <v>0</v>
      </c>
      <c r="P93" s="122">
        <v>9.1692360000000001E-2</v>
      </c>
      <c r="Q93" s="122"/>
      <c r="R93" s="122"/>
      <c r="S93" s="122"/>
    </row>
    <row r="94" spans="1:19" hidden="1" outlineLevel="1">
      <c r="A94" s="22">
        <v>43070</v>
      </c>
      <c r="B94" s="122">
        <v>6241.09164977</v>
      </c>
      <c r="C94" s="122">
        <v>0.95473704999999998</v>
      </c>
      <c r="D94" s="122">
        <v>0</v>
      </c>
      <c r="E94" s="122">
        <v>0.95473704999999998</v>
      </c>
      <c r="F94" s="122">
        <v>0</v>
      </c>
      <c r="G94" s="122">
        <v>0</v>
      </c>
      <c r="H94" s="122">
        <v>0</v>
      </c>
      <c r="I94" s="122">
        <v>2465.2749514000002</v>
      </c>
      <c r="J94" s="122">
        <v>7.1925575000000004</v>
      </c>
      <c r="K94" s="122">
        <v>2458.0823939000002</v>
      </c>
      <c r="L94" s="122">
        <v>3774.8619613199999</v>
      </c>
      <c r="M94" s="122">
        <v>3774.3592513600001</v>
      </c>
      <c r="N94" s="122">
        <v>0.50270996000000001</v>
      </c>
      <c r="O94" s="122">
        <v>0</v>
      </c>
      <c r="P94" s="122">
        <v>9.6199300000000001E-2</v>
      </c>
      <c r="Q94" s="122"/>
      <c r="R94" s="122"/>
      <c r="S94" s="122"/>
    </row>
    <row r="95" spans="1:19" hidden="1" outlineLevel="1">
      <c r="A95" s="22">
        <v>43101</v>
      </c>
      <c r="B95" s="122">
        <v>5920.0760381600003</v>
      </c>
      <c r="C95" s="122">
        <v>0.95122054</v>
      </c>
      <c r="D95" s="122">
        <v>0</v>
      </c>
      <c r="E95" s="122">
        <v>0.95122054</v>
      </c>
      <c r="F95" s="122">
        <v>0</v>
      </c>
      <c r="G95" s="122">
        <v>0</v>
      </c>
      <c r="H95" s="122">
        <v>0</v>
      </c>
      <c r="I95" s="122">
        <v>2546.5310967</v>
      </c>
      <c r="J95" s="122">
        <v>5.2206850500000002</v>
      </c>
      <c r="K95" s="122">
        <v>2541.3104116499999</v>
      </c>
      <c r="L95" s="122">
        <v>3372.5937209200001</v>
      </c>
      <c r="M95" s="122">
        <v>3371.45425449</v>
      </c>
      <c r="N95" s="122">
        <v>1.1394664299999999</v>
      </c>
      <c r="O95" s="122">
        <v>0</v>
      </c>
      <c r="P95" s="122">
        <v>9.9781700000000001E-2</v>
      </c>
      <c r="Q95" s="122"/>
      <c r="R95" s="122"/>
      <c r="S95" s="122"/>
    </row>
    <row r="96" spans="1:19" hidden="1" outlineLevel="1">
      <c r="A96" s="22">
        <v>43132</v>
      </c>
      <c r="B96" s="122">
        <v>5852.7724568699996</v>
      </c>
      <c r="C96" s="122">
        <v>0.95355500999999998</v>
      </c>
      <c r="D96" s="122">
        <v>0</v>
      </c>
      <c r="E96" s="122">
        <v>0.95355500999999998</v>
      </c>
      <c r="F96" s="122">
        <v>0</v>
      </c>
      <c r="G96" s="122">
        <v>0</v>
      </c>
      <c r="H96" s="122">
        <v>0</v>
      </c>
      <c r="I96" s="122">
        <v>2533.0579275599998</v>
      </c>
      <c r="J96" s="122">
        <v>5.2961851299999996</v>
      </c>
      <c r="K96" s="122">
        <v>2527.7617424300001</v>
      </c>
      <c r="L96" s="122">
        <v>3318.7609742999998</v>
      </c>
      <c r="M96" s="122">
        <v>3318.27267674</v>
      </c>
      <c r="N96" s="122">
        <v>0.48829756000000002</v>
      </c>
      <c r="O96" s="122">
        <v>0</v>
      </c>
      <c r="P96" s="122">
        <v>0.10524956000000001</v>
      </c>
      <c r="Q96" s="122"/>
      <c r="R96" s="122"/>
      <c r="S96" s="122"/>
    </row>
    <row r="97" spans="1:19" hidden="1" outlineLevel="1">
      <c r="A97" s="22">
        <v>43160</v>
      </c>
      <c r="B97" s="122">
        <v>5910.5922492399995</v>
      </c>
      <c r="C97" s="122">
        <v>1.5391303300000001</v>
      </c>
      <c r="D97" s="122">
        <v>0</v>
      </c>
      <c r="E97" s="122">
        <v>1.5391303300000001</v>
      </c>
      <c r="F97" s="122">
        <v>0</v>
      </c>
      <c r="G97" s="122">
        <v>0</v>
      </c>
      <c r="H97" s="122">
        <v>0</v>
      </c>
      <c r="I97" s="122">
        <v>2572.4114745500001</v>
      </c>
      <c r="J97" s="122">
        <v>3.6079481599999998</v>
      </c>
      <c r="K97" s="122">
        <v>2568.8035263900001</v>
      </c>
      <c r="L97" s="122">
        <v>3336.6416443600001</v>
      </c>
      <c r="M97" s="122">
        <v>3336.1528632999998</v>
      </c>
      <c r="N97" s="122">
        <v>0.48878105999999999</v>
      </c>
      <c r="O97" s="122">
        <v>0</v>
      </c>
      <c r="P97" s="122">
        <v>0.10225641000000001</v>
      </c>
      <c r="Q97" s="122"/>
      <c r="R97" s="122"/>
      <c r="S97" s="122"/>
    </row>
    <row r="98" spans="1:19" hidden="1" outlineLevel="1">
      <c r="A98" s="22">
        <v>43191</v>
      </c>
      <c r="B98" s="122">
        <v>5924.7209184200001</v>
      </c>
      <c r="C98" s="122">
        <v>1.60319615</v>
      </c>
      <c r="D98" s="122">
        <v>0</v>
      </c>
      <c r="E98" s="122">
        <v>1.60319615</v>
      </c>
      <c r="F98" s="122">
        <v>0</v>
      </c>
      <c r="G98" s="122">
        <v>0</v>
      </c>
      <c r="H98" s="122">
        <v>0</v>
      </c>
      <c r="I98" s="122">
        <v>2592.9053211099999</v>
      </c>
      <c r="J98" s="122">
        <v>5.62725352</v>
      </c>
      <c r="K98" s="122">
        <v>2587.2780675899999</v>
      </c>
      <c r="L98" s="122">
        <v>3330.2124011599999</v>
      </c>
      <c r="M98" s="122">
        <v>3329.7231118</v>
      </c>
      <c r="N98" s="122">
        <v>0.48928936000000001</v>
      </c>
      <c r="O98" s="122">
        <v>0</v>
      </c>
      <c r="P98" s="122">
        <v>9.3623899999999996E-2</v>
      </c>
      <c r="Q98" s="122"/>
      <c r="R98" s="122"/>
      <c r="S98" s="122"/>
    </row>
    <row r="99" spans="1:19" hidden="1" outlineLevel="1">
      <c r="A99" s="22">
        <v>43221</v>
      </c>
      <c r="B99" s="122">
        <v>5899.6368138199996</v>
      </c>
      <c r="C99" s="122">
        <v>1.7108216000000001</v>
      </c>
      <c r="D99" s="122">
        <v>0</v>
      </c>
      <c r="E99" s="122">
        <v>1.7108216000000001</v>
      </c>
      <c r="F99" s="122">
        <v>0</v>
      </c>
      <c r="G99" s="122">
        <v>0</v>
      </c>
      <c r="H99" s="122">
        <v>0</v>
      </c>
      <c r="I99" s="122">
        <v>2552.2688208599998</v>
      </c>
      <c r="J99" s="122">
        <v>5.70355056</v>
      </c>
      <c r="K99" s="122">
        <v>2546.5652703000001</v>
      </c>
      <c r="L99" s="122">
        <v>3345.6571713600001</v>
      </c>
      <c r="M99" s="122">
        <v>3344.27395914</v>
      </c>
      <c r="N99" s="122">
        <v>1.3832122200000001</v>
      </c>
      <c r="O99" s="122">
        <v>0</v>
      </c>
      <c r="P99" s="122">
        <v>9.5415559999999996E-2</v>
      </c>
      <c r="Q99" s="122"/>
      <c r="R99" s="122"/>
      <c r="S99" s="122"/>
    </row>
    <row r="100" spans="1:19" hidden="1" outlineLevel="1">
      <c r="A100" s="22">
        <v>43252</v>
      </c>
      <c r="B100" s="122">
        <v>5882.3172477199996</v>
      </c>
      <c r="C100" s="122">
        <v>1.4725493599999999</v>
      </c>
      <c r="D100" s="122">
        <v>0</v>
      </c>
      <c r="E100" s="122">
        <v>1.4725493599999999</v>
      </c>
      <c r="F100" s="122">
        <v>0</v>
      </c>
      <c r="G100" s="122">
        <v>0</v>
      </c>
      <c r="H100" s="122">
        <v>0</v>
      </c>
      <c r="I100" s="122">
        <v>2568.3238565199999</v>
      </c>
      <c r="J100" s="122">
        <v>4.7208738300000004</v>
      </c>
      <c r="K100" s="122">
        <v>2563.6029826899999</v>
      </c>
      <c r="L100" s="122">
        <v>3312.5208418399998</v>
      </c>
      <c r="M100" s="122">
        <v>3310.9037623200002</v>
      </c>
      <c r="N100" s="122">
        <v>1.6170795200000001</v>
      </c>
      <c r="O100" s="122">
        <v>0</v>
      </c>
      <c r="P100" s="122">
        <v>9.7207249999999995E-2</v>
      </c>
      <c r="Q100" s="122"/>
      <c r="R100" s="122"/>
      <c r="S100" s="122"/>
    </row>
    <row r="101" spans="1:19" hidden="1" outlineLevel="1">
      <c r="A101" s="22">
        <v>43282</v>
      </c>
      <c r="B101" s="122">
        <v>5910.5278630900002</v>
      </c>
      <c r="C101" s="122">
        <v>1.22603617</v>
      </c>
      <c r="D101" s="122">
        <v>0</v>
      </c>
      <c r="E101" s="122">
        <v>1.22603617</v>
      </c>
      <c r="F101" s="122">
        <v>0</v>
      </c>
      <c r="G101" s="122">
        <v>0</v>
      </c>
      <c r="H101" s="122">
        <v>0</v>
      </c>
      <c r="I101" s="122">
        <v>2571.0681082699998</v>
      </c>
      <c r="J101" s="122">
        <v>4.2579328299999997</v>
      </c>
      <c r="K101" s="122">
        <v>2566.81017544</v>
      </c>
      <c r="L101" s="122">
        <v>3338.2337186499999</v>
      </c>
      <c r="M101" s="122">
        <v>3335.9231323700001</v>
      </c>
      <c r="N101" s="122">
        <v>2.3105862799999999</v>
      </c>
      <c r="O101" s="122">
        <v>0</v>
      </c>
      <c r="P101" s="122">
        <v>9.1986059999999994E-2</v>
      </c>
      <c r="Q101" s="122"/>
      <c r="R101" s="122"/>
      <c r="S101" s="122"/>
    </row>
    <row r="102" spans="1:19" hidden="1" outlineLevel="1">
      <c r="A102" s="22">
        <v>43313</v>
      </c>
      <c r="B102" s="122">
        <v>6799.5325041400001</v>
      </c>
      <c r="C102" s="122">
        <v>0.84739224000000002</v>
      </c>
      <c r="D102" s="122">
        <v>0</v>
      </c>
      <c r="E102" s="122">
        <v>0.84739224000000002</v>
      </c>
      <c r="F102" s="122">
        <v>0</v>
      </c>
      <c r="G102" s="122">
        <v>0</v>
      </c>
      <c r="H102" s="122">
        <v>0</v>
      </c>
      <c r="I102" s="122">
        <v>2721.3438288500001</v>
      </c>
      <c r="J102" s="122">
        <v>3.8296342600000002</v>
      </c>
      <c r="K102" s="122">
        <v>2717.51419459</v>
      </c>
      <c r="L102" s="122">
        <v>4077.3412830500001</v>
      </c>
      <c r="M102" s="122">
        <v>4075.0845614999998</v>
      </c>
      <c r="N102" s="122">
        <v>2.25672155</v>
      </c>
      <c r="O102" s="122">
        <v>0</v>
      </c>
      <c r="P102" s="122">
        <v>9.5337859999999996E-2</v>
      </c>
      <c r="Q102" s="122"/>
      <c r="R102" s="122"/>
      <c r="S102" s="122"/>
    </row>
    <row r="103" spans="1:19" hidden="1" outlineLevel="1">
      <c r="A103" s="22">
        <v>43344</v>
      </c>
      <c r="B103" s="122">
        <v>6802.4094737300002</v>
      </c>
      <c r="C103" s="122">
        <v>0.74693522999999995</v>
      </c>
      <c r="D103" s="122">
        <v>0</v>
      </c>
      <c r="E103" s="122">
        <v>0.74693522999999995</v>
      </c>
      <c r="F103" s="122">
        <v>0</v>
      </c>
      <c r="G103" s="122">
        <v>0</v>
      </c>
      <c r="H103" s="122">
        <v>0</v>
      </c>
      <c r="I103" s="122">
        <v>2785.6865917199998</v>
      </c>
      <c r="J103" s="122">
        <v>2.7359545299999999</v>
      </c>
      <c r="K103" s="122">
        <v>2782.9506371900002</v>
      </c>
      <c r="L103" s="122">
        <v>4015.97594678</v>
      </c>
      <c r="M103" s="122">
        <v>4014.1520141199999</v>
      </c>
      <c r="N103" s="122">
        <v>1.8239326600000001</v>
      </c>
      <c r="O103" s="122">
        <v>0</v>
      </c>
      <c r="P103" s="122">
        <v>9.5642779999999997E-2</v>
      </c>
      <c r="Q103" s="122"/>
      <c r="R103" s="122"/>
      <c r="S103" s="122"/>
    </row>
    <row r="104" spans="1:19" hidden="1" outlineLevel="1">
      <c r="A104" s="22">
        <v>43374</v>
      </c>
      <c r="B104" s="122">
        <v>6704.8678928199997</v>
      </c>
      <c r="C104" s="122">
        <v>0.49688377</v>
      </c>
      <c r="D104" s="122">
        <v>0</v>
      </c>
      <c r="E104" s="122">
        <v>0.49688377</v>
      </c>
      <c r="F104" s="122">
        <v>0</v>
      </c>
      <c r="G104" s="122">
        <v>0</v>
      </c>
      <c r="H104" s="122">
        <v>0</v>
      </c>
      <c r="I104" s="122">
        <v>2698.0919939700002</v>
      </c>
      <c r="J104" s="122">
        <v>2.0595477299999998</v>
      </c>
      <c r="K104" s="122">
        <v>2696.0324462399999</v>
      </c>
      <c r="L104" s="122">
        <v>4006.2790150800001</v>
      </c>
      <c r="M104" s="122">
        <v>4004.8294493499998</v>
      </c>
      <c r="N104" s="122">
        <v>1.44956573</v>
      </c>
      <c r="O104" s="122">
        <v>0</v>
      </c>
      <c r="P104" s="122">
        <v>9.4361100000000003E-2</v>
      </c>
      <c r="Q104" s="122"/>
      <c r="R104" s="122"/>
      <c r="S104" s="122"/>
    </row>
    <row r="105" spans="1:19" hidden="1" outlineLevel="1">
      <c r="A105" s="22">
        <v>43405</v>
      </c>
      <c r="B105" s="122">
        <v>6816.3972825800001</v>
      </c>
      <c r="C105" s="122">
        <v>2.7780440799999999</v>
      </c>
      <c r="D105" s="122">
        <v>0</v>
      </c>
      <c r="E105" s="122">
        <v>2.7780440799999999</v>
      </c>
      <c r="F105" s="122">
        <v>0</v>
      </c>
      <c r="G105" s="122">
        <v>0</v>
      </c>
      <c r="H105" s="122">
        <v>0</v>
      </c>
      <c r="I105" s="122">
        <v>2768.0810826100001</v>
      </c>
      <c r="J105" s="122">
        <v>1.52125581</v>
      </c>
      <c r="K105" s="122">
        <v>2766.5598267999999</v>
      </c>
      <c r="L105" s="122">
        <v>4045.5381558899999</v>
      </c>
      <c r="M105" s="122">
        <v>4042.91593328</v>
      </c>
      <c r="N105" s="122">
        <v>2.6222226100000001</v>
      </c>
      <c r="O105" s="122">
        <v>0</v>
      </c>
      <c r="P105" s="122">
        <v>9.3667559999999997E-2</v>
      </c>
      <c r="Q105" s="122"/>
      <c r="R105" s="122"/>
      <c r="S105" s="122"/>
    </row>
    <row r="106" spans="1:19" hidden="1" outlineLevel="1">
      <c r="A106" s="22">
        <v>43435</v>
      </c>
      <c r="B106" s="122">
        <v>6482.1586405500002</v>
      </c>
      <c r="C106" s="122">
        <v>2.81743604</v>
      </c>
      <c r="D106" s="122">
        <v>0</v>
      </c>
      <c r="E106" s="122">
        <v>2.81743604</v>
      </c>
      <c r="F106" s="122">
        <v>0</v>
      </c>
      <c r="G106" s="122">
        <v>0</v>
      </c>
      <c r="H106" s="122">
        <v>0</v>
      </c>
      <c r="I106" s="122">
        <v>2738.8540254099998</v>
      </c>
      <c r="J106" s="122">
        <v>1.9674922699999999</v>
      </c>
      <c r="K106" s="122">
        <v>2736.8865331400002</v>
      </c>
      <c r="L106" s="122">
        <v>3740.4871791</v>
      </c>
      <c r="M106" s="122">
        <v>3738.9301003099999</v>
      </c>
      <c r="N106" s="122">
        <v>1.55707879</v>
      </c>
      <c r="O106" s="122">
        <v>0</v>
      </c>
      <c r="P106" s="122">
        <v>9.2089820000000003E-2</v>
      </c>
      <c r="Q106" s="122"/>
      <c r="R106" s="122"/>
      <c r="S106" s="122"/>
    </row>
    <row r="107" spans="1:19" hidden="1" outlineLevel="1">
      <c r="A107" s="22">
        <v>43466</v>
      </c>
      <c r="B107" s="122">
        <v>6528.3441103300001</v>
      </c>
      <c r="C107" s="122">
        <v>2.6263835900000001</v>
      </c>
      <c r="D107" s="122">
        <v>0</v>
      </c>
      <c r="E107" s="122">
        <v>2.6263835900000001</v>
      </c>
      <c r="F107" s="122">
        <v>0</v>
      </c>
      <c r="G107" s="122">
        <v>0</v>
      </c>
      <c r="H107" s="122">
        <v>0</v>
      </c>
      <c r="I107" s="122">
        <v>2757.3558425400001</v>
      </c>
      <c r="J107" s="122">
        <v>1.6403844700000001</v>
      </c>
      <c r="K107" s="122">
        <v>2755.7154580699998</v>
      </c>
      <c r="L107" s="122">
        <v>3768.3618842000001</v>
      </c>
      <c r="M107" s="122">
        <v>3766.4879320599998</v>
      </c>
      <c r="N107" s="122">
        <v>1.8739521400000001</v>
      </c>
      <c r="O107" s="122">
        <v>0</v>
      </c>
      <c r="P107" s="122">
        <v>9.2907359999999994E-2</v>
      </c>
      <c r="Q107" s="122"/>
      <c r="R107" s="122"/>
      <c r="S107" s="122"/>
    </row>
    <row r="108" spans="1:19" hidden="1" outlineLevel="1">
      <c r="A108" s="22">
        <v>43497</v>
      </c>
      <c r="B108" s="122">
        <v>6486.9128539000003</v>
      </c>
      <c r="C108" s="122">
        <v>2.5803449999999999</v>
      </c>
      <c r="D108" s="122">
        <v>0</v>
      </c>
      <c r="E108" s="122">
        <v>2.5803449999999999</v>
      </c>
      <c r="F108" s="122">
        <v>0</v>
      </c>
      <c r="G108" s="122">
        <v>0</v>
      </c>
      <c r="H108" s="122">
        <v>0</v>
      </c>
      <c r="I108" s="122">
        <v>2741.26728297</v>
      </c>
      <c r="J108" s="122">
        <v>3.0951397900000002</v>
      </c>
      <c r="K108" s="122">
        <v>2738.1721431800001</v>
      </c>
      <c r="L108" s="122">
        <v>3743.06522593</v>
      </c>
      <c r="M108" s="122">
        <v>3742.0033939300001</v>
      </c>
      <c r="N108" s="122">
        <v>1.0618320000000001</v>
      </c>
      <c r="O108" s="122">
        <v>0</v>
      </c>
      <c r="P108" s="122">
        <v>9.2230590000000001E-2</v>
      </c>
      <c r="Q108" s="122"/>
      <c r="R108" s="122"/>
      <c r="S108" s="122"/>
    </row>
    <row r="109" spans="1:19" hidden="1" outlineLevel="1">
      <c r="A109" s="22">
        <v>43525</v>
      </c>
      <c r="B109" s="122">
        <v>6528.06727331</v>
      </c>
      <c r="C109" s="122">
        <v>2.5608076400000002</v>
      </c>
      <c r="D109" s="122">
        <v>0</v>
      </c>
      <c r="E109" s="122">
        <v>2.5608076400000002</v>
      </c>
      <c r="F109" s="122">
        <v>0</v>
      </c>
      <c r="G109" s="122">
        <v>0</v>
      </c>
      <c r="H109" s="122">
        <v>0</v>
      </c>
      <c r="I109" s="122">
        <v>2726.5074645200002</v>
      </c>
      <c r="J109" s="122">
        <v>3.2394652700000002</v>
      </c>
      <c r="K109" s="122">
        <v>2723.2679992499998</v>
      </c>
      <c r="L109" s="122">
        <v>3798.9990011499999</v>
      </c>
      <c r="M109" s="122">
        <v>3798.03122794</v>
      </c>
      <c r="N109" s="122">
        <v>0.96777321000000005</v>
      </c>
      <c r="O109" s="122">
        <v>0</v>
      </c>
      <c r="P109" s="122">
        <v>9.0659379999999998E-2</v>
      </c>
      <c r="Q109" s="122"/>
      <c r="R109" s="122"/>
      <c r="S109" s="122"/>
    </row>
    <row r="110" spans="1:19" hidden="1" outlineLevel="1">
      <c r="A110" s="22">
        <v>43556</v>
      </c>
      <c r="B110" s="122">
        <v>6485.3098198099997</v>
      </c>
      <c r="C110" s="122">
        <v>2.6230786500000001</v>
      </c>
      <c r="D110" s="122">
        <v>0</v>
      </c>
      <c r="E110" s="122">
        <v>2.6230786500000001</v>
      </c>
      <c r="F110" s="122">
        <v>0</v>
      </c>
      <c r="G110" s="122">
        <v>0</v>
      </c>
      <c r="H110" s="122">
        <v>0</v>
      </c>
      <c r="I110" s="122">
        <v>2706.15071575</v>
      </c>
      <c r="J110" s="122">
        <v>2.5542830599999999</v>
      </c>
      <c r="K110" s="122">
        <v>2703.5964326899998</v>
      </c>
      <c r="L110" s="122">
        <v>3776.5360254100001</v>
      </c>
      <c r="M110" s="122">
        <v>3772.8522989399999</v>
      </c>
      <c r="N110" s="122">
        <v>3.6837264699999999</v>
      </c>
      <c r="O110" s="122">
        <v>0</v>
      </c>
      <c r="P110" s="122">
        <v>8.8093409999999997E-2</v>
      </c>
      <c r="Q110" s="122"/>
      <c r="R110" s="122"/>
      <c r="S110" s="122"/>
    </row>
    <row r="111" spans="1:19" hidden="1" outlineLevel="1">
      <c r="A111" s="22">
        <v>43586</v>
      </c>
      <c r="B111" s="122">
        <v>6417.5512966099996</v>
      </c>
      <c r="C111" s="122">
        <v>2.6148937700000001</v>
      </c>
      <c r="D111" s="122">
        <v>0</v>
      </c>
      <c r="E111" s="122">
        <v>2.6148937700000001</v>
      </c>
      <c r="F111" s="122">
        <v>0</v>
      </c>
      <c r="G111" s="122">
        <v>0</v>
      </c>
      <c r="H111" s="122">
        <v>0</v>
      </c>
      <c r="I111" s="122">
        <v>2639.8861320999999</v>
      </c>
      <c r="J111" s="122">
        <v>2.5110419500000001</v>
      </c>
      <c r="K111" s="122">
        <v>2637.3750901499998</v>
      </c>
      <c r="L111" s="122">
        <v>3775.0502707400001</v>
      </c>
      <c r="M111" s="122">
        <v>3771.2913451600002</v>
      </c>
      <c r="N111" s="122">
        <v>3.7589255800000001</v>
      </c>
      <c r="O111" s="122">
        <v>0</v>
      </c>
      <c r="P111" s="122">
        <v>8.9287229999999995E-2</v>
      </c>
      <c r="Q111" s="122"/>
      <c r="R111" s="122"/>
      <c r="S111" s="122"/>
    </row>
    <row r="112" spans="1:19" hidden="1" outlineLevel="1">
      <c r="A112" s="22">
        <v>43617</v>
      </c>
      <c r="B112" s="122">
        <v>6025.6421584299997</v>
      </c>
      <c r="C112" s="122">
        <v>2.8377470800000002</v>
      </c>
      <c r="D112" s="122">
        <v>0</v>
      </c>
      <c r="E112" s="122">
        <v>2.8377470800000002</v>
      </c>
      <c r="F112" s="122">
        <v>0</v>
      </c>
      <c r="G112" s="122">
        <v>0</v>
      </c>
      <c r="H112" s="122">
        <v>0</v>
      </c>
      <c r="I112" s="122">
        <v>2555.4634246599999</v>
      </c>
      <c r="J112" s="122">
        <v>2.05227805</v>
      </c>
      <c r="K112" s="122">
        <v>2553.4111466099998</v>
      </c>
      <c r="L112" s="122">
        <v>3467.3409866900001</v>
      </c>
      <c r="M112" s="122">
        <v>3461.92714871</v>
      </c>
      <c r="N112" s="122">
        <v>5.4138379800000003</v>
      </c>
      <c r="O112" s="122">
        <v>0</v>
      </c>
      <c r="P112" s="122">
        <v>8.9232870000000006E-2</v>
      </c>
      <c r="Q112" s="122"/>
      <c r="R112" s="122"/>
      <c r="S112" s="122"/>
    </row>
    <row r="113" spans="1:19" hidden="1" outlineLevel="1">
      <c r="A113" s="22">
        <v>43647</v>
      </c>
      <c r="B113" s="122">
        <v>5902.2155116800004</v>
      </c>
      <c r="C113" s="122">
        <v>2.7368845500000001</v>
      </c>
      <c r="D113" s="122">
        <v>0</v>
      </c>
      <c r="E113" s="122">
        <v>2.7368845500000001</v>
      </c>
      <c r="F113" s="122">
        <v>0</v>
      </c>
      <c r="G113" s="122">
        <v>0</v>
      </c>
      <c r="H113" s="122">
        <v>0</v>
      </c>
      <c r="I113" s="122">
        <v>2467.22217202</v>
      </c>
      <c r="J113" s="122">
        <v>2.30596808</v>
      </c>
      <c r="K113" s="122">
        <v>2464.9162039399998</v>
      </c>
      <c r="L113" s="122">
        <v>3432.2564551099999</v>
      </c>
      <c r="M113" s="122">
        <v>3426.9013561400002</v>
      </c>
      <c r="N113" s="122">
        <v>5.3550989700000002</v>
      </c>
      <c r="O113" s="122">
        <v>0</v>
      </c>
      <c r="P113" s="122">
        <v>0.19106848000000001</v>
      </c>
      <c r="Q113" s="122"/>
      <c r="R113" s="122"/>
      <c r="S113" s="122"/>
    </row>
    <row r="114" spans="1:19" hidden="1" outlineLevel="1">
      <c r="A114" s="22">
        <v>43678</v>
      </c>
      <c r="B114" s="122">
        <v>5990.9188329099998</v>
      </c>
      <c r="C114" s="122">
        <v>2.7033965700000002</v>
      </c>
      <c r="D114" s="122">
        <v>0</v>
      </c>
      <c r="E114" s="122">
        <v>2.7033965700000002</v>
      </c>
      <c r="F114" s="122">
        <v>0</v>
      </c>
      <c r="G114" s="122">
        <v>0</v>
      </c>
      <c r="H114" s="122">
        <v>0</v>
      </c>
      <c r="I114" s="122">
        <v>2500.4843707599998</v>
      </c>
      <c r="J114" s="122">
        <v>2.5058994600000002</v>
      </c>
      <c r="K114" s="122">
        <v>2497.9784712999999</v>
      </c>
      <c r="L114" s="122">
        <v>3487.7310655800002</v>
      </c>
      <c r="M114" s="122">
        <v>3482.4193515799998</v>
      </c>
      <c r="N114" s="122">
        <v>5.3117140000000003</v>
      </c>
      <c r="O114" s="122">
        <v>0</v>
      </c>
      <c r="P114" s="122">
        <v>0.17422818000000001</v>
      </c>
      <c r="Q114" s="122"/>
      <c r="R114" s="122"/>
      <c r="S114" s="122"/>
    </row>
    <row r="115" spans="1:19" hidden="1" outlineLevel="1">
      <c r="A115" s="22">
        <v>43709</v>
      </c>
      <c r="B115" s="122">
        <v>5905.87580574</v>
      </c>
      <c r="C115" s="122">
        <v>2.6991837599999999</v>
      </c>
      <c r="D115" s="122">
        <v>0</v>
      </c>
      <c r="E115" s="122">
        <v>2.6991837599999999</v>
      </c>
      <c r="F115" s="122">
        <v>0</v>
      </c>
      <c r="G115" s="122">
        <v>0</v>
      </c>
      <c r="H115" s="122">
        <v>0</v>
      </c>
      <c r="I115" s="122">
        <v>2461.06012405</v>
      </c>
      <c r="J115" s="122">
        <v>2.4177953699999999</v>
      </c>
      <c r="K115" s="122">
        <v>2458.64232868</v>
      </c>
      <c r="L115" s="122">
        <v>3442.1164979300002</v>
      </c>
      <c r="M115" s="122">
        <v>3438.0742592199999</v>
      </c>
      <c r="N115" s="122">
        <v>4.0422387100000003</v>
      </c>
      <c r="O115" s="122">
        <v>0</v>
      </c>
      <c r="P115" s="122">
        <v>0.15731843000000001</v>
      </c>
      <c r="Q115" s="122"/>
      <c r="R115" s="122"/>
      <c r="S115" s="122"/>
    </row>
    <row r="116" spans="1:19" hidden="1" outlineLevel="1">
      <c r="A116" s="22">
        <v>43739</v>
      </c>
      <c r="B116" s="122">
        <v>6131.221458</v>
      </c>
      <c r="C116" s="122">
        <v>2.7115639900000001</v>
      </c>
      <c r="D116" s="122">
        <v>0</v>
      </c>
      <c r="E116" s="122">
        <v>2.7115639900000001</v>
      </c>
      <c r="F116" s="122">
        <v>0</v>
      </c>
      <c r="G116" s="122">
        <v>0</v>
      </c>
      <c r="H116" s="122">
        <v>0</v>
      </c>
      <c r="I116" s="122">
        <v>2640.07991756</v>
      </c>
      <c r="J116" s="122">
        <v>32.604433</v>
      </c>
      <c r="K116" s="122">
        <v>2607.47548456</v>
      </c>
      <c r="L116" s="122">
        <v>3488.4299764500001</v>
      </c>
      <c r="M116" s="122">
        <v>3484.6490333400002</v>
      </c>
      <c r="N116" s="122">
        <v>3.7809431099999999</v>
      </c>
      <c r="O116" s="122">
        <v>0</v>
      </c>
      <c r="P116" s="122">
        <v>0.15808359</v>
      </c>
      <c r="Q116" s="122"/>
      <c r="R116" s="122"/>
      <c r="S116" s="122"/>
    </row>
    <row r="117" spans="1:19" hidden="1" outlineLevel="1">
      <c r="A117" s="22">
        <v>43770</v>
      </c>
      <c r="B117" s="122">
        <v>6021.0938504799997</v>
      </c>
      <c r="C117" s="122">
        <v>2.6986600300000001</v>
      </c>
      <c r="D117" s="122">
        <v>2.591253E-2</v>
      </c>
      <c r="E117" s="122">
        <v>2.6727474999999998</v>
      </c>
      <c r="F117" s="122">
        <v>0</v>
      </c>
      <c r="G117" s="122">
        <v>0</v>
      </c>
      <c r="H117" s="122">
        <v>0</v>
      </c>
      <c r="I117" s="122">
        <v>2573.11539692</v>
      </c>
      <c r="J117" s="122">
        <v>33.592080879999997</v>
      </c>
      <c r="K117" s="122">
        <v>2539.5233160399998</v>
      </c>
      <c r="L117" s="122">
        <v>3445.27979353</v>
      </c>
      <c r="M117" s="122">
        <v>3442.0422232400001</v>
      </c>
      <c r="N117" s="122">
        <v>3.2375702899999999</v>
      </c>
      <c r="O117" s="122">
        <v>0</v>
      </c>
      <c r="P117" s="122">
        <v>0.15179925</v>
      </c>
      <c r="Q117" s="122"/>
      <c r="R117" s="122"/>
      <c r="S117" s="122"/>
    </row>
    <row r="118" spans="1:19" hidden="1" outlineLevel="1">
      <c r="A118" s="22">
        <v>43800</v>
      </c>
      <c r="B118" s="122">
        <v>5980.7865845899996</v>
      </c>
      <c r="C118" s="122">
        <v>2.6546681200000002</v>
      </c>
      <c r="D118" s="122">
        <v>0</v>
      </c>
      <c r="E118" s="122">
        <v>2.6546681200000002</v>
      </c>
      <c r="F118" s="122">
        <v>0</v>
      </c>
      <c r="G118" s="122">
        <v>0</v>
      </c>
      <c r="H118" s="122">
        <v>0</v>
      </c>
      <c r="I118" s="122">
        <v>2552.5439244099998</v>
      </c>
      <c r="J118" s="122">
        <v>32.331564049999997</v>
      </c>
      <c r="K118" s="122">
        <v>2520.2123603599998</v>
      </c>
      <c r="L118" s="122">
        <v>3425.58799206</v>
      </c>
      <c r="M118" s="122">
        <v>3423.8531823500002</v>
      </c>
      <c r="N118" s="122">
        <v>1.7348097099999999</v>
      </c>
      <c r="O118" s="122">
        <v>0</v>
      </c>
      <c r="P118" s="122">
        <v>0.19370826999999999</v>
      </c>
      <c r="Q118" s="122"/>
      <c r="R118" s="122"/>
      <c r="S118" s="122"/>
    </row>
    <row r="119" spans="1:19" hidden="1" outlineLevel="1">
      <c r="A119" s="22">
        <v>43831</v>
      </c>
      <c r="B119" s="122">
        <v>6063.1797772099999</v>
      </c>
      <c r="C119" s="122">
        <v>2.6609510699999999</v>
      </c>
      <c r="D119" s="122">
        <v>0</v>
      </c>
      <c r="E119" s="122">
        <v>2.6609510699999999</v>
      </c>
      <c r="F119" s="122">
        <v>0</v>
      </c>
      <c r="G119" s="122">
        <v>0</v>
      </c>
      <c r="H119" s="122">
        <v>0</v>
      </c>
      <c r="I119" s="122">
        <v>2574.5757292899998</v>
      </c>
      <c r="J119" s="122">
        <v>32.816045639999999</v>
      </c>
      <c r="K119" s="122">
        <v>2541.7596836500002</v>
      </c>
      <c r="L119" s="122">
        <v>3485.9430968500001</v>
      </c>
      <c r="M119" s="122">
        <v>3484.3452030600001</v>
      </c>
      <c r="N119" s="122">
        <v>1.5978937900000001</v>
      </c>
      <c r="O119" s="122">
        <v>0</v>
      </c>
      <c r="P119" s="122">
        <v>0.14509928999999999</v>
      </c>
      <c r="Q119" s="122"/>
      <c r="R119" s="122"/>
      <c r="S119" s="122"/>
    </row>
    <row r="120" spans="1:19" hidden="1" outlineLevel="1">
      <c r="A120" s="22">
        <v>43862</v>
      </c>
      <c r="B120" s="122">
        <v>6036.2172449299997</v>
      </c>
      <c r="C120" s="122">
        <v>2.6610729800000001</v>
      </c>
      <c r="D120" s="122">
        <v>0</v>
      </c>
      <c r="E120" s="122">
        <v>2.6610729800000001</v>
      </c>
      <c r="F120" s="122">
        <v>0</v>
      </c>
      <c r="G120" s="122">
        <v>0</v>
      </c>
      <c r="H120" s="122">
        <v>0</v>
      </c>
      <c r="I120" s="122">
        <v>2513.6089169000002</v>
      </c>
      <c r="J120" s="122">
        <v>31.845425939999998</v>
      </c>
      <c r="K120" s="122">
        <v>2481.7634909600001</v>
      </c>
      <c r="L120" s="122">
        <v>3519.94725505</v>
      </c>
      <c r="M120" s="122">
        <v>3519.05829997</v>
      </c>
      <c r="N120" s="122">
        <v>0.88895508000000001</v>
      </c>
      <c r="O120" s="122">
        <v>0</v>
      </c>
      <c r="P120" s="122">
        <v>0.15133514000000001</v>
      </c>
      <c r="Q120" s="122"/>
      <c r="R120" s="122"/>
      <c r="S120" s="122"/>
    </row>
    <row r="121" spans="1:19" hidden="1" outlineLevel="1">
      <c r="A121" s="22">
        <v>43891</v>
      </c>
      <c r="B121" s="122">
        <v>6337.3535717799996</v>
      </c>
      <c r="C121" s="122">
        <v>2.6813399200000001</v>
      </c>
      <c r="D121" s="122">
        <v>0</v>
      </c>
      <c r="E121" s="122">
        <v>2.6813399200000001</v>
      </c>
      <c r="F121" s="122">
        <v>0</v>
      </c>
      <c r="G121" s="122">
        <v>0</v>
      </c>
      <c r="H121" s="122">
        <v>0</v>
      </c>
      <c r="I121" s="122">
        <v>2620.6228777900001</v>
      </c>
      <c r="J121" s="122">
        <v>30.42770681</v>
      </c>
      <c r="K121" s="122">
        <v>2590.1951709800001</v>
      </c>
      <c r="L121" s="122">
        <v>3714.0493540699999</v>
      </c>
      <c r="M121" s="122">
        <v>3713.37487048</v>
      </c>
      <c r="N121" s="122">
        <v>0.67448359000000002</v>
      </c>
      <c r="O121" s="122">
        <v>0</v>
      </c>
      <c r="P121" s="122">
        <v>0.16405539999999999</v>
      </c>
      <c r="Q121" s="122"/>
      <c r="R121" s="122"/>
      <c r="S121" s="122"/>
    </row>
    <row r="122" spans="1:19" hidden="1" outlineLevel="1">
      <c r="A122" s="22">
        <v>43922</v>
      </c>
      <c r="B122" s="122">
        <v>6092.8031705000003</v>
      </c>
      <c r="C122" s="122">
        <v>2.2802387799999999</v>
      </c>
      <c r="D122" s="122">
        <v>0</v>
      </c>
      <c r="E122" s="122">
        <v>2.2802387799999999</v>
      </c>
      <c r="F122" s="122">
        <v>0</v>
      </c>
      <c r="G122" s="122">
        <v>0</v>
      </c>
      <c r="H122" s="122">
        <v>0</v>
      </c>
      <c r="I122" s="122">
        <v>2492.50616803</v>
      </c>
      <c r="J122" s="122">
        <v>29.34251678</v>
      </c>
      <c r="K122" s="122">
        <v>2463.1636512499999</v>
      </c>
      <c r="L122" s="122">
        <v>3598.0167636900001</v>
      </c>
      <c r="M122" s="122">
        <v>3597.0935164399998</v>
      </c>
      <c r="N122" s="122">
        <v>0.92324724999999996</v>
      </c>
      <c r="O122" s="122">
        <v>0</v>
      </c>
      <c r="P122" s="122">
        <v>0.15811910000000001</v>
      </c>
      <c r="Q122" s="122"/>
      <c r="R122" s="122"/>
      <c r="S122" s="122"/>
    </row>
    <row r="123" spans="1:19" hidden="1" outlineLevel="1">
      <c r="A123" s="22">
        <v>43952</v>
      </c>
      <c r="B123" s="122">
        <v>6076.7942275300002</v>
      </c>
      <c r="C123" s="122">
        <v>2.25971521</v>
      </c>
      <c r="D123" s="122">
        <v>0</v>
      </c>
      <c r="E123" s="122">
        <v>2.25971521</v>
      </c>
      <c r="F123" s="122">
        <v>0</v>
      </c>
      <c r="G123" s="122">
        <v>0</v>
      </c>
      <c r="H123" s="122">
        <v>0</v>
      </c>
      <c r="I123" s="122">
        <v>2477.6944604599998</v>
      </c>
      <c r="J123" s="122">
        <v>28.602181659999999</v>
      </c>
      <c r="K123" s="122">
        <v>2449.0922787999998</v>
      </c>
      <c r="L123" s="122">
        <v>3596.8400518600001</v>
      </c>
      <c r="M123" s="122">
        <v>3595.4326039799998</v>
      </c>
      <c r="N123" s="122">
        <v>1.4074478800000001</v>
      </c>
      <c r="O123" s="122">
        <v>0</v>
      </c>
      <c r="P123" s="122">
        <v>0.15899673</v>
      </c>
      <c r="Q123" s="122"/>
      <c r="R123" s="122"/>
      <c r="S123" s="122"/>
    </row>
    <row r="124" spans="1:19" hidden="1" outlineLevel="1">
      <c r="A124" s="22">
        <v>43983</v>
      </c>
      <c r="B124" s="122">
        <v>6032.5729349499998</v>
      </c>
      <c r="C124" s="122">
        <v>2.2336817</v>
      </c>
      <c r="D124" s="122">
        <v>0</v>
      </c>
      <c r="E124" s="122">
        <v>2.2336817</v>
      </c>
      <c r="F124" s="122">
        <v>0</v>
      </c>
      <c r="G124" s="122">
        <v>0</v>
      </c>
      <c r="H124" s="122">
        <v>0</v>
      </c>
      <c r="I124" s="122">
        <v>2448.7811411799998</v>
      </c>
      <c r="J124" s="122">
        <v>25.440126169999999</v>
      </c>
      <c r="K124" s="122">
        <v>2423.3410150099999</v>
      </c>
      <c r="L124" s="122">
        <v>3581.5581120699999</v>
      </c>
      <c r="M124" s="122">
        <v>3578.8379681500001</v>
      </c>
      <c r="N124" s="122">
        <v>2.7201439199999999</v>
      </c>
      <c r="O124" s="122">
        <v>0</v>
      </c>
      <c r="P124" s="122">
        <v>0.16789725999999999</v>
      </c>
      <c r="Q124" s="122"/>
      <c r="R124" s="122"/>
      <c r="S124" s="122"/>
    </row>
    <row r="125" spans="1:19" hidden="1" outlineLevel="1">
      <c r="A125" s="22">
        <v>44013</v>
      </c>
      <c r="B125" s="122">
        <v>6184.1478877400004</v>
      </c>
      <c r="C125" s="122">
        <v>2.2330497</v>
      </c>
      <c r="D125" s="122">
        <v>0</v>
      </c>
      <c r="E125" s="122">
        <v>2.2330497</v>
      </c>
      <c r="F125" s="122">
        <v>0</v>
      </c>
      <c r="G125" s="122">
        <v>0</v>
      </c>
      <c r="H125" s="122">
        <v>0</v>
      </c>
      <c r="I125" s="122">
        <v>2533.7711174000001</v>
      </c>
      <c r="J125" s="122">
        <v>22.23725563</v>
      </c>
      <c r="K125" s="122">
        <v>2511.5338617699999</v>
      </c>
      <c r="L125" s="122">
        <v>3648.1437206400001</v>
      </c>
      <c r="M125" s="122">
        <v>3644.5899700499999</v>
      </c>
      <c r="N125" s="122">
        <v>3.5537505899999999</v>
      </c>
      <c r="O125" s="122">
        <v>0</v>
      </c>
      <c r="P125" s="122">
        <v>0.17097651999999999</v>
      </c>
      <c r="Q125" s="122"/>
      <c r="R125" s="122"/>
      <c r="S125" s="122"/>
    </row>
    <row r="126" spans="1:19" hidden="1" outlineLevel="1">
      <c r="A126" s="22">
        <v>44044</v>
      </c>
      <c r="B126" s="122">
        <v>6204.5323231399998</v>
      </c>
      <c r="C126" s="122">
        <v>2.2306827999999999</v>
      </c>
      <c r="D126" s="122">
        <v>0</v>
      </c>
      <c r="E126" s="122">
        <v>2.2306827999999999</v>
      </c>
      <c r="F126" s="122">
        <v>0</v>
      </c>
      <c r="G126" s="122">
        <v>0</v>
      </c>
      <c r="H126" s="122">
        <v>0</v>
      </c>
      <c r="I126" s="122">
        <v>2520.6530140599998</v>
      </c>
      <c r="J126" s="122">
        <v>15.56215927</v>
      </c>
      <c r="K126" s="122">
        <v>2505.0908547899999</v>
      </c>
      <c r="L126" s="122">
        <v>3681.6486262799999</v>
      </c>
      <c r="M126" s="122">
        <v>3677.5589889500002</v>
      </c>
      <c r="N126" s="122">
        <v>4.0896373300000004</v>
      </c>
      <c r="O126" s="122">
        <v>0</v>
      </c>
      <c r="P126" s="122">
        <v>0.15916637</v>
      </c>
      <c r="Q126" s="122"/>
      <c r="R126" s="122"/>
      <c r="S126" s="122"/>
    </row>
    <row r="127" spans="1:19" hidden="1" outlineLevel="1">
      <c r="A127" s="22">
        <v>44075</v>
      </c>
      <c r="B127" s="122">
        <v>5775.6580318899996</v>
      </c>
      <c r="C127" s="122">
        <v>2.2314762699999999</v>
      </c>
      <c r="D127" s="122">
        <v>0</v>
      </c>
      <c r="E127" s="122">
        <v>2.2314762699999999</v>
      </c>
      <c r="F127" s="122">
        <v>0</v>
      </c>
      <c r="G127" s="122">
        <v>0</v>
      </c>
      <c r="H127" s="122">
        <v>0</v>
      </c>
      <c r="I127" s="122">
        <v>2100.7927410699999</v>
      </c>
      <c r="J127" s="122">
        <v>13.230845609999999</v>
      </c>
      <c r="K127" s="122">
        <v>2087.56189546</v>
      </c>
      <c r="L127" s="122">
        <v>3672.6338145499999</v>
      </c>
      <c r="M127" s="122">
        <v>3667.7443407599999</v>
      </c>
      <c r="N127" s="122">
        <v>4.8894737900000003</v>
      </c>
      <c r="O127" s="122">
        <v>0</v>
      </c>
      <c r="P127" s="122">
        <v>0.14250262</v>
      </c>
      <c r="Q127" s="122"/>
      <c r="R127" s="122"/>
      <c r="S127" s="122"/>
    </row>
    <row r="128" spans="1:19" hidden="1" outlineLevel="1">
      <c r="A128" s="22">
        <v>44105</v>
      </c>
      <c r="B128" s="122">
        <v>5616.1364206199996</v>
      </c>
      <c r="C128" s="122">
        <v>2.2347523499999999</v>
      </c>
      <c r="D128" s="122">
        <v>0</v>
      </c>
      <c r="E128" s="122">
        <v>2.2347523499999999</v>
      </c>
      <c r="F128" s="122">
        <v>0</v>
      </c>
      <c r="G128" s="122">
        <v>0</v>
      </c>
      <c r="H128" s="122">
        <v>0</v>
      </c>
      <c r="I128" s="122">
        <v>2073.52297189</v>
      </c>
      <c r="J128" s="122">
        <v>2.2277172599999999</v>
      </c>
      <c r="K128" s="122">
        <v>2071.2952546299998</v>
      </c>
      <c r="L128" s="122">
        <v>3540.3786963799998</v>
      </c>
      <c r="M128" s="122">
        <v>3534.9829961099999</v>
      </c>
      <c r="N128" s="122">
        <v>5.3957002699999999</v>
      </c>
      <c r="O128" s="122">
        <v>0</v>
      </c>
      <c r="P128" s="122">
        <v>0.20319539</v>
      </c>
      <c r="Q128" s="122"/>
      <c r="R128" s="122"/>
      <c r="S128" s="122"/>
    </row>
    <row r="129" spans="1:19" hidden="1" outlineLevel="1">
      <c r="A129" s="22">
        <v>44136</v>
      </c>
      <c r="B129" s="122">
        <v>5523.4278086000004</v>
      </c>
      <c r="C129" s="122">
        <v>2.6536674599999999</v>
      </c>
      <c r="D129" s="122">
        <v>0</v>
      </c>
      <c r="E129" s="122">
        <v>2.6536674599999999</v>
      </c>
      <c r="F129" s="122">
        <v>0</v>
      </c>
      <c r="G129" s="122">
        <v>0</v>
      </c>
      <c r="H129" s="122">
        <v>0</v>
      </c>
      <c r="I129" s="122">
        <v>2075.7037482400001</v>
      </c>
      <c r="J129" s="122">
        <v>2.6698133400000001</v>
      </c>
      <c r="K129" s="122">
        <v>2073.0339349000001</v>
      </c>
      <c r="L129" s="122">
        <v>3445.0703929000001</v>
      </c>
      <c r="M129" s="122">
        <v>3439.40871001</v>
      </c>
      <c r="N129" s="122">
        <v>5.6616828899999998</v>
      </c>
      <c r="O129" s="122">
        <v>0</v>
      </c>
      <c r="P129" s="122">
        <v>0.18964210000000001</v>
      </c>
      <c r="Q129" s="122"/>
      <c r="R129" s="122"/>
      <c r="S129" s="122"/>
    </row>
    <row r="130" spans="1:19" hidden="1" outlineLevel="1">
      <c r="A130" s="22">
        <v>44166</v>
      </c>
      <c r="B130" s="122">
        <v>5395.65686241</v>
      </c>
      <c r="C130" s="122">
        <v>2.64069574</v>
      </c>
      <c r="D130" s="122">
        <v>0</v>
      </c>
      <c r="E130" s="122">
        <v>2.64069574</v>
      </c>
      <c r="F130" s="122">
        <v>26.431536749999999</v>
      </c>
      <c r="G130" s="122">
        <v>0</v>
      </c>
      <c r="H130" s="122">
        <v>26.431536749999999</v>
      </c>
      <c r="I130" s="122">
        <v>2040.17017949</v>
      </c>
      <c r="J130" s="122">
        <v>2.04216876</v>
      </c>
      <c r="K130" s="122">
        <v>2038.1280107299999</v>
      </c>
      <c r="L130" s="122">
        <v>3326.4144504300002</v>
      </c>
      <c r="M130" s="122">
        <v>3324.75304263</v>
      </c>
      <c r="N130" s="122">
        <v>1.6614078000000001</v>
      </c>
      <c r="O130" s="122">
        <v>0</v>
      </c>
      <c r="P130" s="122">
        <v>0.14999628000000001</v>
      </c>
      <c r="Q130" s="122"/>
      <c r="R130" s="122"/>
      <c r="S130" s="122"/>
    </row>
    <row r="131" spans="1:19" hidden="1" outlineLevel="1">
      <c r="A131" s="22">
        <v>44197</v>
      </c>
      <c r="B131" s="122">
        <v>5419.2240682800002</v>
      </c>
      <c r="C131" s="122">
        <v>64.642794960000003</v>
      </c>
      <c r="D131" s="122">
        <v>0</v>
      </c>
      <c r="E131" s="122">
        <v>64.642794960000003</v>
      </c>
      <c r="F131" s="122">
        <v>26.58320883</v>
      </c>
      <c r="G131" s="122">
        <v>0</v>
      </c>
      <c r="H131" s="122">
        <v>26.58320883</v>
      </c>
      <c r="I131" s="122">
        <v>1993.95462578</v>
      </c>
      <c r="J131" s="122">
        <v>2.2554908899999999</v>
      </c>
      <c r="K131" s="122">
        <v>1991.6991348900001</v>
      </c>
      <c r="L131" s="122">
        <v>3334.0434387099999</v>
      </c>
      <c r="M131" s="122">
        <v>3331.9825119000002</v>
      </c>
      <c r="N131" s="122">
        <v>2.0609268100000002</v>
      </c>
      <c r="O131" s="122">
        <v>0</v>
      </c>
      <c r="P131" s="122">
        <v>0.15127204</v>
      </c>
      <c r="Q131" s="122"/>
      <c r="R131" s="122"/>
      <c r="S131" s="122"/>
    </row>
    <row r="132" spans="1:19" hidden="1" outlineLevel="1">
      <c r="A132" s="22">
        <v>44228</v>
      </c>
      <c r="B132" s="122">
        <v>5435.4157231099998</v>
      </c>
      <c r="C132" s="122">
        <v>64.537224570000006</v>
      </c>
      <c r="D132" s="122">
        <v>0</v>
      </c>
      <c r="E132" s="122">
        <v>64.537224570000006</v>
      </c>
      <c r="F132" s="122">
        <v>27.731725659999999</v>
      </c>
      <c r="G132" s="122">
        <v>0</v>
      </c>
      <c r="H132" s="122">
        <v>27.731725659999999</v>
      </c>
      <c r="I132" s="122">
        <v>2003.9360104100001</v>
      </c>
      <c r="J132" s="122">
        <v>1.7977182199999999</v>
      </c>
      <c r="K132" s="122">
        <v>2002.1382921899999</v>
      </c>
      <c r="L132" s="122">
        <v>3339.2107624700002</v>
      </c>
      <c r="M132" s="122">
        <v>3338.1307649</v>
      </c>
      <c r="N132" s="122">
        <v>1.07999757</v>
      </c>
      <c r="O132" s="122">
        <v>0</v>
      </c>
      <c r="P132" s="122">
        <v>0.13081828000000001</v>
      </c>
      <c r="Q132" s="122"/>
      <c r="R132" s="122"/>
      <c r="S132" s="122"/>
    </row>
    <row r="133" spans="1:19" hidden="1" outlineLevel="1">
      <c r="A133" s="22">
        <v>44256</v>
      </c>
      <c r="B133" s="122">
        <v>5454.6522861399999</v>
      </c>
      <c r="C133" s="122">
        <v>62.073278209999998</v>
      </c>
      <c r="D133" s="122">
        <v>0</v>
      </c>
      <c r="E133" s="122">
        <v>62.073278209999998</v>
      </c>
      <c r="F133" s="122">
        <v>32.994387830000001</v>
      </c>
      <c r="G133" s="122">
        <v>0</v>
      </c>
      <c r="H133" s="122">
        <v>32.994387830000001</v>
      </c>
      <c r="I133" s="122">
        <v>1989.0837187899999</v>
      </c>
      <c r="J133" s="122">
        <v>1.25362237</v>
      </c>
      <c r="K133" s="122">
        <v>1987.83009642</v>
      </c>
      <c r="L133" s="122">
        <v>3370.5009013099998</v>
      </c>
      <c r="M133" s="122">
        <v>3369.4794146200002</v>
      </c>
      <c r="N133" s="122">
        <v>1.0214866899999999</v>
      </c>
      <c r="O133" s="122">
        <v>0</v>
      </c>
      <c r="P133" s="122">
        <v>0.12174040999999999</v>
      </c>
      <c r="Q133" s="122"/>
      <c r="R133" s="122"/>
      <c r="S133" s="122"/>
    </row>
    <row r="134" spans="1:19" hidden="1" outlineLevel="1">
      <c r="A134" s="22">
        <v>44287</v>
      </c>
      <c r="B134" s="122">
        <v>5556.2469260199996</v>
      </c>
      <c r="C134" s="122">
        <v>62.46370099</v>
      </c>
      <c r="D134" s="122">
        <v>0</v>
      </c>
      <c r="E134" s="122">
        <v>62.46370099</v>
      </c>
      <c r="F134" s="122">
        <v>44.699059200000001</v>
      </c>
      <c r="G134" s="122">
        <v>0</v>
      </c>
      <c r="H134" s="122">
        <v>44.699059200000001</v>
      </c>
      <c r="I134" s="122">
        <v>2025.2931927499999</v>
      </c>
      <c r="J134" s="122">
        <v>1.8173671899999999</v>
      </c>
      <c r="K134" s="122">
        <v>2023.47582556</v>
      </c>
      <c r="L134" s="122">
        <v>3423.7909730800002</v>
      </c>
      <c r="M134" s="122">
        <v>3422.8100594699999</v>
      </c>
      <c r="N134" s="122">
        <v>0.98091360999999999</v>
      </c>
      <c r="O134" s="122">
        <v>0</v>
      </c>
      <c r="P134" s="122">
        <v>0.15606482999999999</v>
      </c>
      <c r="Q134" s="122"/>
      <c r="R134" s="122"/>
      <c r="S134" s="122"/>
    </row>
    <row r="135" spans="1:19" hidden="1" outlineLevel="1">
      <c r="A135" s="22">
        <v>44317</v>
      </c>
      <c r="B135" s="122">
        <v>5609.9183391899996</v>
      </c>
      <c r="C135" s="122">
        <v>61.178138369999999</v>
      </c>
      <c r="D135" s="122">
        <v>0</v>
      </c>
      <c r="E135" s="122">
        <v>61.178138369999999</v>
      </c>
      <c r="F135" s="122">
        <v>50.467804530000002</v>
      </c>
      <c r="G135" s="122">
        <v>0</v>
      </c>
      <c r="H135" s="122">
        <v>50.467804530000002</v>
      </c>
      <c r="I135" s="122">
        <v>2035.99758714</v>
      </c>
      <c r="J135" s="122">
        <v>1.7846861300000001</v>
      </c>
      <c r="K135" s="122">
        <v>2034.21290101</v>
      </c>
      <c r="L135" s="122">
        <v>3462.2748091499998</v>
      </c>
      <c r="M135" s="122">
        <v>3461.32964769</v>
      </c>
      <c r="N135" s="122">
        <v>0.94516146000000001</v>
      </c>
      <c r="O135" s="122">
        <v>0</v>
      </c>
      <c r="P135" s="122">
        <v>0.16053364000000001</v>
      </c>
      <c r="Q135" s="122"/>
      <c r="R135" s="122"/>
      <c r="S135" s="122"/>
    </row>
    <row r="136" spans="1:19" hidden="1" outlineLevel="1">
      <c r="A136" s="22">
        <v>44348</v>
      </c>
      <c r="B136" s="122">
        <v>5671.2595868600001</v>
      </c>
      <c r="C136" s="122">
        <v>58.040824620000002</v>
      </c>
      <c r="D136" s="122">
        <v>0</v>
      </c>
      <c r="E136" s="122">
        <v>58.040824620000002</v>
      </c>
      <c r="F136" s="122">
        <v>54.749191279999998</v>
      </c>
      <c r="G136" s="122">
        <v>0</v>
      </c>
      <c r="H136" s="122">
        <v>54.749191279999998</v>
      </c>
      <c r="I136" s="122">
        <v>2066.68284507</v>
      </c>
      <c r="J136" s="122">
        <v>1.96034069</v>
      </c>
      <c r="K136" s="122">
        <v>2064.7225043799999</v>
      </c>
      <c r="L136" s="122">
        <v>3491.7867258900001</v>
      </c>
      <c r="M136" s="122">
        <v>3490.6664321200001</v>
      </c>
      <c r="N136" s="122">
        <v>1.12029377</v>
      </c>
      <c r="O136" s="122">
        <v>0</v>
      </c>
      <c r="P136" s="122">
        <v>0.16463115</v>
      </c>
      <c r="Q136" s="122"/>
      <c r="R136" s="122"/>
      <c r="S136" s="122"/>
    </row>
    <row r="137" spans="1:19" hidden="1" outlineLevel="1">
      <c r="A137" s="22">
        <v>44378</v>
      </c>
      <c r="B137" s="122">
        <v>5728.9600113400002</v>
      </c>
      <c r="C137" s="122">
        <v>56.150841819999997</v>
      </c>
      <c r="D137" s="122">
        <v>0</v>
      </c>
      <c r="E137" s="122">
        <v>56.150841819999997</v>
      </c>
      <c r="F137" s="122">
        <v>57.657199310000003</v>
      </c>
      <c r="G137" s="122">
        <v>0</v>
      </c>
      <c r="H137" s="122">
        <v>57.657199310000003</v>
      </c>
      <c r="I137" s="122">
        <v>2099.5347759000001</v>
      </c>
      <c r="J137" s="122">
        <v>1.5557288499999999</v>
      </c>
      <c r="K137" s="122">
        <v>2097.9790470500002</v>
      </c>
      <c r="L137" s="122">
        <v>3515.6171943099998</v>
      </c>
      <c r="M137" s="122">
        <v>3514.23830374</v>
      </c>
      <c r="N137" s="122">
        <v>1.37889057</v>
      </c>
      <c r="O137" s="122">
        <v>0</v>
      </c>
      <c r="P137" s="122">
        <v>0.18131</v>
      </c>
      <c r="Q137" s="122"/>
      <c r="R137" s="122"/>
      <c r="S137" s="122"/>
    </row>
    <row r="138" spans="1:19" hidden="1" outlineLevel="1">
      <c r="A138" s="22">
        <v>44409</v>
      </c>
      <c r="B138" s="122">
        <v>5714.9623591299996</v>
      </c>
      <c r="C138" s="122">
        <v>54.225643339999998</v>
      </c>
      <c r="D138" s="122">
        <v>0</v>
      </c>
      <c r="E138" s="122">
        <v>54.225643339999998</v>
      </c>
      <c r="F138" s="122">
        <v>59.740346410000001</v>
      </c>
      <c r="G138" s="122">
        <v>0</v>
      </c>
      <c r="H138" s="122">
        <v>59.740346410000001</v>
      </c>
      <c r="I138" s="122">
        <v>1998.0879913199999</v>
      </c>
      <c r="J138" s="122">
        <v>1.9641418500000001</v>
      </c>
      <c r="K138" s="122">
        <v>1996.1238494700001</v>
      </c>
      <c r="L138" s="122">
        <v>3602.9083780599999</v>
      </c>
      <c r="M138" s="122">
        <v>3601.6072952</v>
      </c>
      <c r="N138" s="122">
        <v>1.30108286</v>
      </c>
      <c r="O138" s="122">
        <v>0</v>
      </c>
      <c r="P138" s="122">
        <v>0.16440182</v>
      </c>
      <c r="Q138" s="122"/>
      <c r="R138" s="122"/>
      <c r="S138" s="122"/>
    </row>
    <row r="139" spans="1:19" hidden="1" outlineLevel="1">
      <c r="A139" s="22">
        <v>44440</v>
      </c>
      <c r="B139" s="122">
        <v>5771.8561637800003</v>
      </c>
      <c r="C139" s="122">
        <v>69.562790699999994</v>
      </c>
      <c r="D139" s="122">
        <v>0</v>
      </c>
      <c r="E139" s="122">
        <v>69.562790699999994</v>
      </c>
      <c r="F139" s="122">
        <v>63.865937209999998</v>
      </c>
      <c r="G139" s="122">
        <v>0</v>
      </c>
      <c r="H139" s="122">
        <v>63.865937209999998</v>
      </c>
      <c r="I139" s="122">
        <v>1994.7777302300001</v>
      </c>
      <c r="J139" s="122">
        <v>1.35584897</v>
      </c>
      <c r="K139" s="122">
        <v>1993.42188126</v>
      </c>
      <c r="L139" s="122">
        <v>3643.6497056399999</v>
      </c>
      <c r="M139" s="122">
        <v>3642.4946688700002</v>
      </c>
      <c r="N139" s="122">
        <v>1.1550367699999999</v>
      </c>
      <c r="O139" s="122">
        <v>0</v>
      </c>
      <c r="P139" s="122">
        <v>0.14254801</v>
      </c>
      <c r="Q139" s="122"/>
      <c r="R139" s="122"/>
      <c r="S139" s="122"/>
    </row>
    <row r="140" spans="1:19" hidden="1" outlineLevel="1">
      <c r="A140" s="22">
        <v>44470</v>
      </c>
      <c r="B140" s="122">
        <v>5870.4826350000003</v>
      </c>
      <c r="C140" s="122">
        <v>66.628756870000004</v>
      </c>
      <c r="D140" s="122">
        <v>0</v>
      </c>
      <c r="E140" s="122">
        <v>66.628756870000004</v>
      </c>
      <c r="F140" s="122">
        <v>76.889932810000005</v>
      </c>
      <c r="G140" s="122">
        <v>0</v>
      </c>
      <c r="H140" s="122">
        <v>76.889932810000005</v>
      </c>
      <c r="I140" s="122">
        <v>2053.1308745800002</v>
      </c>
      <c r="J140" s="122">
        <v>2.7673200100000002</v>
      </c>
      <c r="K140" s="122">
        <v>2050.3635545699999</v>
      </c>
      <c r="L140" s="122">
        <v>3673.83307074</v>
      </c>
      <c r="M140" s="122">
        <v>3672.7426517700001</v>
      </c>
      <c r="N140" s="122">
        <v>1.09041897</v>
      </c>
      <c r="O140" s="122">
        <v>0</v>
      </c>
      <c r="P140" s="122">
        <v>0.14356276000000001</v>
      </c>
      <c r="Q140" s="122"/>
      <c r="R140" s="122"/>
      <c r="S140" s="122"/>
    </row>
    <row r="141" spans="1:19" hidden="1" outlineLevel="1">
      <c r="A141" s="22">
        <v>44501</v>
      </c>
      <c r="B141" s="122">
        <v>5939.2461607300002</v>
      </c>
      <c r="C141" s="122">
        <v>65.050687670000002</v>
      </c>
      <c r="D141" s="122">
        <v>0</v>
      </c>
      <c r="E141" s="122">
        <v>65.050687670000002</v>
      </c>
      <c r="F141" s="122">
        <v>94.583249660000007</v>
      </c>
      <c r="G141" s="122">
        <v>0</v>
      </c>
      <c r="H141" s="122">
        <v>94.583249660000007</v>
      </c>
      <c r="I141" s="122">
        <v>2010.5000311399999</v>
      </c>
      <c r="J141" s="122">
        <v>2.9048696000000001</v>
      </c>
      <c r="K141" s="122">
        <v>2007.5951615399999</v>
      </c>
      <c r="L141" s="122">
        <v>3769.11219226</v>
      </c>
      <c r="M141" s="122">
        <v>3766.8095707299999</v>
      </c>
      <c r="N141" s="122">
        <v>2.3026215300000001</v>
      </c>
      <c r="O141" s="122">
        <v>0</v>
      </c>
      <c r="P141" s="122">
        <v>0.13774347000000001</v>
      </c>
      <c r="Q141" s="122"/>
      <c r="R141" s="122"/>
      <c r="S141" s="122"/>
    </row>
    <row r="142" spans="1:19" hidden="1" outlineLevel="1">
      <c r="A142" s="22">
        <v>44531</v>
      </c>
      <c r="B142" s="122">
        <v>5930.1248219199997</v>
      </c>
      <c r="C142" s="122">
        <v>17.032194010000001</v>
      </c>
      <c r="D142" s="122">
        <v>0</v>
      </c>
      <c r="E142" s="122">
        <v>17.032194010000001</v>
      </c>
      <c r="F142" s="122">
        <v>109.87703243999999</v>
      </c>
      <c r="G142" s="122">
        <v>0</v>
      </c>
      <c r="H142" s="122">
        <v>109.87703243999999</v>
      </c>
      <c r="I142" s="122">
        <v>2008.0922674000001</v>
      </c>
      <c r="J142" s="122">
        <v>2.8883591499999999</v>
      </c>
      <c r="K142" s="122">
        <v>2005.20390825</v>
      </c>
      <c r="L142" s="122">
        <v>3795.1233280699998</v>
      </c>
      <c r="M142" s="122">
        <v>3792.8327147300001</v>
      </c>
      <c r="N142" s="122">
        <v>2.2906133400000002</v>
      </c>
      <c r="O142" s="122">
        <v>0</v>
      </c>
      <c r="P142" s="122">
        <v>0.13406034999999999</v>
      </c>
      <c r="Q142" s="122"/>
      <c r="R142" s="122"/>
      <c r="S142" s="122"/>
    </row>
    <row r="143" spans="1:19" hidden="1" outlineLevel="1">
      <c r="A143" s="22">
        <v>44562</v>
      </c>
      <c r="B143" s="122">
        <v>6132.3907952500003</v>
      </c>
      <c r="C143" s="122">
        <v>16.98273837</v>
      </c>
      <c r="D143" s="122">
        <v>0</v>
      </c>
      <c r="E143" s="122">
        <v>16.98273837</v>
      </c>
      <c r="F143" s="122">
        <v>108.92110196</v>
      </c>
      <c r="G143" s="122">
        <v>0</v>
      </c>
      <c r="H143" s="122">
        <v>108.92110196</v>
      </c>
      <c r="I143" s="122">
        <v>2094.8448472800001</v>
      </c>
      <c r="J143" s="122">
        <v>3.0402323999999998</v>
      </c>
      <c r="K143" s="122">
        <v>2091.8046148799999</v>
      </c>
      <c r="L143" s="122">
        <v>3911.6421076400002</v>
      </c>
      <c r="M143" s="122">
        <v>3909.3885177400002</v>
      </c>
      <c r="N143" s="122">
        <v>2.2535899000000001</v>
      </c>
      <c r="O143" s="122">
        <v>0</v>
      </c>
      <c r="P143" s="122">
        <v>0.13642973</v>
      </c>
      <c r="Q143" s="122"/>
      <c r="R143" s="122"/>
      <c r="S143" s="122"/>
    </row>
    <row r="144" spans="1:19" hidden="1" outlineLevel="1">
      <c r="A144" s="22">
        <v>44593</v>
      </c>
      <c r="B144" s="122">
        <v>6235.6820882700003</v>
      </c>
      <c r="C144" s="122">
        <v>16.381768539999999</v>
      </c>
      <c r="D144" s="122">
        <v>0</v>
      </c>
      <c r="E144" s="122">
        <v>16.381768539999999</v>
      </c>
      <c r="F144" s="122">
        <v>101.74247335</v>
      </c>
      <c r="G144" s="122">
        <v>0</v>
      </c>
      <c r="H144" s="122">
        <v>101.74247335</v>
      </c>
      <c r="I144" s="122">
        <v>2089.48608371</v>
      </c>
      <c r="J144" s="122">
        <v>2.90809878</v>
      </c>
      <c r="K144" s="122">
        <v>2086.5779849300002</v>
      </c>
      <c r="L144" s="122">
        <v>4028.0717626700002</v>
      </c>
      <c r="M144" s="122">
        <v>4025.83614403</v>
      </c>
      <c r="N144" s="122">
        <v>2.2356186400000002</v>
      </c>
      <c r="O144" s="122">
        <v>0</v>
      </c>
      <c r="P144" s="122">
        <v>0.15898925</v>
      </c>
      <c r="Q144" s="122"/>
      <c r="R144" s="122"/>
      <c r="S144" s="122"/>
    </row>
    <row r="145" spans="1:19" hidden="1" outlineLevel="1">
      <c r="A145" s="22">
        <v>44621</v>
      </c>
      <c r="B145" s="122">
        <v>6124.8759004100002</v>
      </c>
      <c r="C145" s="122">
        <v>15.732380559999999</v>
      </c>
      <c r="D145" s="122">
        <v>0</v>
      </c>
      <c r="E145" s="122">
        <v>15.732380559999999</v>
      </c>
      <c r="F145" s="122">
        <v>92.512928259999995</v>
      </c>
      <c r="G145" s="122">
        <v>0</v>
      </c>
      <c r="H145" s="122">
        <v>92.512928259999995</v>
      </c>
      <c r="I145" s="122">
        <v>2046.70076103</v>
      </c>
      <c r="J145" s="122">
        <v>1.95171446</v>
      </c>
      <c r="K145" s="122">
        <v>2044.74904657</v>
      </c>
      <c r="L145" s="122">
        <v>3969.92983056</v>
      </c>
      <c r="M145" s="122">
        <v>3967.6880347699998</v>
      </c>
      <c r="N145" s="122">
        <v>2.2417957899999998</v>
      </c>
      <c r="O145" s="122">
        <v>0</v>
      </c>
      <c r="P145" s="122">
        <v>0.12841396999999999</v>
      </c>
      <c r="Q145" s="122"/>
      <c r="R145" s="122"/>
      <c r="S145" s="122"/>
    </row>
    <row r="146" spans="1:19" hidden="1" outlineLevel="1">
      <c r="A146" s="22">
        <v>44652</v>
      </c>
      <c r="B146" s="122">
        <v>6069.1470181799996</v>
      </c>
      <c r="C146" s="122">
        <v>13.81775142</v>
      </c>
      <c r="D146" s="122">
        <v>0</v>
      </c>
      <c r="E146" s="122">
        <v>13.81775142</v>
      </c>
      <c r="F146" s="122">
        <v>83.141937389999995</v>
      </c>
      <c r="G146" s="122">
        <v>0</v>
      </c>
      <c r="H146" s="122">
        <v>83.141937389999995</v>
      </c>
      <c r="I146" s="122">
        <v>2036.71927439</v>
      </c>
      <c r="J146" s="122">
        <v>2.1466048999999998</v>
      </c>
      <c r="K146" s="122">
        <v>2034.57266949</v>
      </c>
      <c r="L146" s="122">
        <v>3935.46805498</v>
      </c>
      <c r="M146" s="122">
        <v>3933.23607537</v>
      </c>
      <c r="N146" s="122">
        <v>2.2319796099999998</v>
      </c>
      <c r="O146" s="122">
        <v>0</v>
      </c>
      <c r="P146" s="122">
        <v>0.12366753</v>
      </c>
      <c r="Q146" s="122"/>
      <c r="R146" s="122"/>
      <c r="S146" s="122"/>
    </row>
    <row r="147" spans="1:19" hidden="1" outlineLevel="1">
      <c r="A147" s="22">
        <v>44682</v>
      </c>
      <c r="B147" s="122">
        <v>6120.90275294</v>
      </c>
      <c r="C147" s="122">
        <v>4.1343312299999999</v>
      </c>
      <c r="D147" s="122">
        <v>0</v>
      </c>
      <c r="E147" s="122">
        <v>4.1343312299999999</v>
      </c>
      <c r="F147" s="122">
        <v>73.879534050000004</v>
      </c>
      <c r="G147" s="122">
        <v>0</v>
      </c>
      <c r="H147" s="122">
        <v>73.879534050000004</v>
      </c>
      <c r="I147" s="122">
        <v>2091.58450021</v>
      </c>
      <c r="J147" s="122">
        <v>1.92486194</v>
      </c>
      <c r="K147" s="122">
        <v>2089.65963827</v>
      </c>
      <c r="L147" s="122">
        <v>3951.3043874499999</v>
      </c>
      <c r="M147" s="122">
        <v>3949.0739198699998</v>
      </c>
      <c r="N147" s="122">
        <v>2.23046758</v>
      </c>
      <c r="O147" s="122">
        <v>0</v>
      </c>
      <c r="P147" s="122">
        <v>0.17796549</v>
      </c>
      <c r="Q147" s="122"/>
      <c r="R147" s="122"/>
      <c r="S147" s="122"/>
    </row>
    <row r="148" spans="1:19" hidden="1" outlineLevel="1">
      <c r="A148" s="22">
        <v>44713</v>
      </c>
      <c r="B148" s="122">
        <v>6019.7455553700001</v>
      </c>
      <c r="C148" s="122">
        <v>3.9682529199999999</v>
      </c>
      <c r="D148" s="122">
        <v>0</v>
      </c>
      <c r="E148" s="122">
        <v>3.9682529199999999</v>
      </c>
      <c r="F148" s="122">
        <v>0.21560090000000001</v>
      </c>
      <c r="G148" s="122">
        <v>0</v>
      </c>
      <c r="H148" s="122">
        <v>0.21560090000000001</v>
      </c>
      <c r="I148" s="122">
        <v>2124.6622996599999</v>
      </c>
      <c r="J148" s="122">
        <v>1.9972602399999999</v>
      </c>
      <c r="K148" s="122">
        <v>2122.6650394200001</v>
      </c>
      <c r="L148" s="122">
        <v>3890.8994018899998</v>
      </c>
      <c r="M148" s="122">
        <v>3888.6799906199999</v>
      </c>
      <c r="N148" s="122">
        <v>2.2194112700000002</v>
      </c>
      <c r="O148" s="122">
        <v>0</v>
      </c>
      <c r="P148" s="122">
        <v>0.21120741000000001</v>
      </c>
      <c r="Q148" s="122"/>
      <c r="R148" s="122"/>
      <c r="S148" s="122"/>
    </row>
    <row r="149" spans="1:19" hidden="1" outlineLevel="1">
      <c r="A149" s="22">
        <v>44743</v>
      </c>
      <c r="B149" s="122">
        <v>6321.5300418200004</v>
      </c>
      <c r="C149" s="122">
        <v>3.6663732499999999</v>
      </c>
      <c r="D149" s="122">
        <v>0</v>
      </c>
      <c r="E149" s="122">
        <v>3.6663732499999999</v>
      </c>
      <c r="F149" s="122">
        <v>0</v>
      </c>
      <c r="G149" s="122">
        <v>0</v>
      </c>
      <c r="H149" s="122">
        <v>0</v>
      </c>
      <c r="I149" s="122">
        <v>2249.53976999</v>
      </c>
      <c r="J149" s="122">
        <v>1.88332524</v>
      </c>
      <c r="K149" s="122">
        <v>2247.65644475</v>
      </c>
      <c r="L149" s="122">
        <v>4068.3238985799999</v>
      </c>
      <c r="M149" s="122">
        <v>4066.1267930099998</v>
      </c>
      <c r="N149" s="122">
        <v>2.1971055700000002</v>
      </c>
      <c r="O149" s="122">
        <v>0</v>
      </c>
      <c r="P149" s="122">
        <v>0.19344581999999999</v>
      </c>
      <c r="Q149" s="122"/>
      <c r="R149" s="122"/>
      <c r="S149" s="122"/>
    </row>
    <row r="150" spans="1:19" hidden="1" outlineLevel="1">
      <c r="A150" s="22">
        <v>44774</v>
      </c>
      <c r="B150" s="122">
        <v>6273.0721946200001</v>
      </c>
      <c r="C150" s="122">
        <v>3.0884869300000002</v>
      </c>
      <c r="D150" s="122">
        <v>0</v>
      </c>
      <c r="E150" s="122">
        <v>3.0884869300000002</v>
      </c>
      <c r="F150" s="122">
        <v>0</v>
      </c>
      <c r="G150" s="122">
        <v>0</v>
      </c>
      <c r="H150" s="122">
        <v>0</v>
      </c>
      <c r="I150" s="122">
        <v>2224.4215460800001</v>
      </c>
      <c r="J150" s="122">
        <v>2.4411564700000001</v>
      </c>
      <c r="K150" s="122">
        <v>2221.9803896100002</v>
      </c>
      <c r="L150" s="122">
        <v>4045.5621616100002</v>
      </c>
      <c r="M150" s="122">
        <v>4043.3770115299999</v>
      </c>
      <c r="N150" s="122">
        <v>2.1851500800000001</v>
      </c>
      <c r="O150" s="122">
        <v>0</v>
      </c>
      <c r="P150" s="122">
        <v>0.16113300999999999</v>
      </c>
      <c r="Q150" s="122"/>
      <c r="R150" s="122"/>
      <c r="S150" s="122"/>
    </row>
    <row r="151" spans="1:19" hidden="1" outlineLevel="1">
      <c r="A151" s="22">
        <v>44805</v>
      </c>
      <c r="B151" s="122">
        <v>6197.1669832899997</v>
      </c>
      <c r="C151" s="122">
        <v>3.0344126</v>
      </c>
      <c r="D151" s="122">
        <v>0</v>
      </c>
      <c r="E151" s="122">
        <v>3.0344126</v>
      </c>
      <c r="F151" s="122">
        <v>0</v>
      </c>
      <c r="G151" s="122">
        <v>0</v>
      </c>
      <c r="H151" s="122">
        <v>0</v>
      </c>
      <c r="I151" s="122">
        <v>2204.1348919400002</v>
      </c>
      <c r="J151" s="122">
        <v>2.0085670800000002</v>
      </c>
      <c r="K151" s="122">
        <v>2202.1263248599998</v>
      </c>
      <c r="L151" s="122">
        <v>3989.99767875</v>
      </c>
      <c r="M151" s="122">
        <v>3986.06694969</v>
      </c>
      <c r="N151" s="122">
        <v>3.93072906</v>
      </c>
      <c r="O151" s="122">
        <v>0</v>
      </c>
      <c r="P151" s="122">
        <v>0.17606856000000001</v>
      </c>
      <c r="Q151" s="122"/>
      <c r="R151" s="122"/>
      <c r="S151" s="122"/>
    </row>
    <row r="152" spans="1:19" hidden="1" outlineLevel="1">
      <c r="A152" s="22">
        <v>44835</v>
      </c>
      <c r="B152" s="122">
        <v>6128.03781832</v>
      </c>
      <c r="C152" s="122">
        <v>2.98339899</v>
      </c>
      <c r="D152" s="122">
        <v>0</v>
      </c>
      <c r="E152" s="122">
        <v>2.98339899</v>
      </c>
      <c r="F152" s="122">
        <v>0.10839732000000001</v>
      </c>
      <c r="G152" s="122">
        <v>0</v>
      </c>
      <c r="H152" s="122">
        <v>0.10839732000000001</v>
      </c>
      <c r="I152" s="122">
        <v>2179.22328483</v>
      </c>
      <c r="J152" s="122">
        <v>1.7750875699999999</v>
      </c>
      <c r="K152" s="122">
        <v>2177.4481972600001</v>
      </c>
      <c r="L152" s="122">
        <v>3945.72273718</v>
      </c>
      <c r="M152" s="122">
        <v>3941.8638280499999</v>
      </c>
      <c r="N152" s="122">
        <v>3.8589091299999998</v>
      </c>
      <c r="O152" s="122">
        <v>0</v>
      </c>
      <c r="P152" s="122">
        <v>0.15972259</v>
      </c>
      <c r="Q152" s="122"/>
      <c r="R152" s="122"/>
      <c r="S152" s="122"/>
    </row>
    <row r="153" spans="1:19" hidden="1" outlineLevel="1">
      <c r="A153" s="22">
        <v>44866</v>
      </c>
      <c r="B153" s="122">
        <v>6099.9044371700002</v>
      </c>
      <c r="C153" s="122">
        <v>2.9427586099999998</v>
      </c>
      <c r="D153" s="122">
        <v>0</v>
      </c>
      <c r="E153" s="122">
        <v>2.9427586099999998</v>
      </c>
      <c r="F153" s="122">
        <v>8.2364030000000005E-2</v>
      </c>
      <c r="G153" s="122">
        <v>0</v>
      </c>
      <c r="H153" s="122">
        <v>8.2364030000000005E-2</v>
      </c>
      <c r="I153" s="122">
        <v>2134.8438563200002</v>
      </c>
      <c r="J153" s="122">
        <v>2.35878692</v>
      </c>
      <c r="K153" s="122">
        <v>2132.4850694000002</v>
      </c>
      <c r="L153" s="122">
        <v>3962.0354582099999</v>
      </c>
      <c r="M153" s="122">
        <v>3958.8851184</v>
      </c>
      <c r="N153" s="122">
        <v>3.1503398100000002</v>
      </c>
      <c r="O153" s="122">
        <v>0</v>
      </c>
      <c r="P153" s="122">
        <v>0.15258637</v>
      </c>
      <c r="Q153" s="122"/>
      <c r="R153" s="122"/>
      <c r="S153" s="122"/>
    </row>
    <row r="154" spans="1:19" hidden="1" outlineLevel="1">
      <c r="A154" s="22">
        <v>44896</v>
      </c>
      <c r="B154" s="122">
        <v>5168.5859082500001</v>
      </c>
      <c r="C154" s="122">
        <v>2.9509671900000001</v>
      </c>
      <c r="D154" s="122">
        <v>0</v>
      </c>
      <c r="E154" s="122">
        <v>2.9509671900000001</v>
      </c>
      <c r="F154" s="122">
        <v>0.1006746</v>
      </c>
      <c r="G154" s="122">
        <v>0</v>
      </c>
      <c r="H154" s="122">
        <v>0.1006746</v>
      </c>
      <c r="I154" s="122">
        <v>2144.5258988199998</v>
      </c>
      <c r="J154" s="122">
        <v>2.46963124</v>
      </c>
      <c r="K154" s="122">
        <v>2142.0562675800002</v>
      </c>
      <c r="L154" s="122">
        <v>3021.00836764</v>
      </c>
      <c r="M154" s="122">
        <v>3017.2041104</v>
      </c>
      <c r="N154" s="122">
        <v>3.8042572400000001</v>
      </c>
      <c r="O154" s="122">
        <v>0</v>
      </c>
      <c r="P154" s="122">
        <v>0.15882942999999999</v>
      </c>
      <c r="Q154" s="122"/>
      <c r="R154" s="122"/>
      <c r="S154" s="122"/>
    </row>
    <row r="155" spans="1:19" hidden="1" outlineLevel="1">
      <c r="A155" s="22">
        <v>44927</v>
      </c>
      <c r="B155" s="122">
        <v>5117.0674423</v>
      </c>
      <c r="C155" s="122">
        <v>2.96498097</v>
      </c>
      <c r="D155" s="122">
        <v>0</v>
      </c>
      <c r="E155" s="122">
        <v>2.96498097</v>
      </c>
      <c r="F155" s="122">
        <v>6.5377859999999996E-2</v>
      </c>
      <c r="G155" s="122">
        <v>0</v>
      </c>
      <c r="H155" s="122">
        <v>6.5377859999999996E-2</v>
      </c>
      <c r="I155" s="122">
        <v>2062.6671205500002</v>
      </c>
      <c r="J155" s="122">
        <v>1.1967365999999999</v>
      </c>
      <c r="K155" s="122">
        <v>2061.4703839499998</v>
      </c>
      <c r="L155" s="122">
        <v>3051.36996292</v>
      </c>
      <c r="M155" s="122">
        <v>3047.6194188700001</v>
      </c>
      <c r="N155" s="122">
        <v>3.7505440499999998</v>
      </c>
      <c r="O155" s="122">
        <v>0</v>
      </c>
      <c r="P155" s="122">
        <v>0.16702119000000001</v>
      </c>
      <c r="Q155" s="122"/>
      <c r="R155" s="122"/>
      <c r="S155" s="122"/>
    </row>
    <row r="156" spans="1:19" hidden="1" outlineLevel="1">
      <c r="A156" s="22">
        <v>44958</v>
      </c>
      <c r="B156" s="122">
        <v>5033.3974300600003</v>
      </c>
      <c r="C156" s="122">
        <v>2.9586715799999999</v>
      </c>
      <c r="D156" s="122">
        <v>0</v>
      </c>
      <c r="E156" s="122">
        <v>2.9586715799999999</v>
      </c>
      <c r="F156" s="122">
        <v>6.8747470000000005E-2</v>
      </c>
      <c r="G156" s="122">
        <v>0</v>
      </c>
      <c r="H156" s="122">
        <v>6.8747470000000005E-2</v>
      </c>
      <c r="I156" s="122">
        <v>1981.3437359699999</v>
      </c>
      <c r="J156" s="122">
        <v>2.1570136299999998</v>
      </c>
      <c r="K156" s="122">
        <v>1979.18672234</v>
      </c>
      <c r="L156" s="122">
        <v>3049.0262750400002</v>
      </c>
      <c r="M156" s="122">
        <v>3045.6408551099998</v>
      </c>
      <c r="N156" s="122">
        <v>3.3854199299999999</v>
      </c>
      <c r="O156" s="122">
        <v>0</v>
      </c>
      <c r="P156" s="122">
        <v>0.15429043000000001</v>
      </c>
      <c r="Q156" s="122"/>
      <c r="R156" s="122"/>
      <c r="S156" s="122"/>
    </row>
    <row r="157" spans="1:19" hidden="1" outlineLevel="1">
      <c r="A157" s="22">
        <v>44986</v>
      </c>
      <c r="B157" s="122">
        <v>5043.3513108500001</v>
      </c>
      <c r="C157" s="122">
        <v>2.9654352400000001</v>
      </c>
      <c r="D157" s="122">
        <v>0</v>
      </c>
      <c r="E157" s="122">
        <v>2.9654352400000001</v>
      </c>
      <c r="F157" s="122">
        <v>0.13076204</v>
      </c>
      <c r="G157" s="122">
        <v>0</v>
      </c>
      <c r="H157" s="122">
        <v>0.13076204</v>
      </c>
      <c r="I157" s="122">
        <v>1950.4673225500001</v>
      </c>
      <c r="J157" s="122">
        <v>3.1794582299999998</v>
      </c>
      <c r="K157" s="122">
        <v>1947.2878643199999</v>
      </c>
      <c r="L157" s="122">
        <v>3089.78779102</v>
      </c>
      <c r="M157" s="122">
        <v>3086.0892310999998</v>
      </c>
      <c r="N157" s="122">
        <v>3.6985599200000001</v>
      </c>
      <c r="O157" s="122">
        <v>0</v>
      </c>
      <c r="P157" s="122">
        <v>5.0590250000000003E-2</v>
      </c>
      <c r="Q157" s="122"/>
      <c r="R157" s="122"/>
      <c r="S157" s="122"/>
    </row>
    <row r="158" spans="1:19" hidden="1" outlineLevel="1">
      <c r="A158" s="22">
        <v>45017</v>
      </c>
      <c r="B158" s="122">
        <v>4966.1424980600004</v>
      </c>
      <c r="C158" s="122">
        <v>2.9634912299999998</v>
      </c>
      <c r="D158" s="122">
        <v>0</v>
      </c>
      <c r="E158" s="122">
        <v>2.9634912299999998</v>
      </c>
      <c r="F158" s="122">
        <v>0.12803808</v>
      </c>
      <c r="G158" s="122">
        <v>0</v>
      </c>
      <c r="H158" s="122">
        <v>0.12803808</v>
      </c>
      <c r="I158" s="122">
        <v>1860.69772098</v>
      </c>
      <c r="J158" s="122">
        <v>3.6601002199999999</v>
      </c>
      <c r="K158" s="122">
        <v>1857.03762076</v>
      </c>
      <c r="L158" s="122">
        <v>3102.3532477700001</v>
      </c>
      <c r="M158" s="122">
        <v>3099.6264274599998</v>
      </c>
      <c r="N158" s="122">
        <v>2.7268203099999999</v>
      </c>
      <c r="O158" s="122">
        <v>0</v>
      </c>
      <c r="P158" s="122">
        <v>4.7728340000000001E-2</v>
      </c>
      <c r="Q158" s="122"/>
      <c r="R158" s="122"/>
      <c r="S158" s="122"/>
    </row>
    <row r="159" spans="1:19" hidden="1" outlineLevel="1">
      <c r="A159" s="22">
        <v>45047</v>
      </c>
      <c r="B159" s="122">
        <v>4956.88062919</v>
      </c>
      <c r="C159" s="122">
        <v>2.9659049799999999</v>
      </c>
      <c r="D159" s="122">
        <v>0</v>
      </c>
      <c r="E159" s="122">
        <v>2.9659049799999999</v>
      </c>
      <c r="F159" s="122">
        <v>0.12168223</v>
      </c>
      <c r="G159" s="122">
        <v>0</v>
      </c>
      <c r="H159" s="122">
        <v>0.12168223</v>
      </c>
      <c r="I159" s="122">
        <v>1790.81778547</v>
      </c>
      <c r="J159" s="122">
        <v>2.9546293700000001</v>
      </c>
      <c r="K159" s="122">
        <v>1787.8631561</v>
      </c>
      <c r="L159" s="122">
        <v>3162.9752565099998</v>
      </c>
      <c r="M159" s="122">
        <v>3160.61799952</v>
      </c>
      <c r="N159" s="122">
        <v>2.3572569900000002</v>
      </c>
      <c r="O159" s="122">
        <v>0</v>
      </c>
      <c r="P159" s="122">
        <v>4.1212489999999997E-2</v>
      </c>
      <c r="Q159" s="122"/>
      <c r="R159" s="122"/>
      <c r="S159" s="122"/>
    </row>
    <row r="160" spans="1:19" hidden="1" outlineLevel="1">
      <c r="A160" s="22">
        <v>45078</v>
      </c>
      <c r="B160" s="122">
        <v>5030.7797146700004</v>
      </c>
      <c r="C160" s="122">
        <v>2.9639609600000001</v>
      </c>
      <c r="D160" s="122">
        <v>0</v>
      </c>
      <c r="E160" s="122">
        <v>2.9639609600000001</v>
      </c>
      <c r="F160" s="122">
        <v>0</v>
      </c>
      <c r="G160" s="122">
        <v>0</v>
      </c>
      <c r="H160" s="122">
        <v>0</v>
      </c>
      <c r="I160" s="122">
        <v>1846.6414364499999</v>
      </c>
      <c r="J160" s="122">
        <v>3.1563586099999998</v>
      </c>
      <c r="K160" s="122">
        <v>1843.48507784</v>
      </c>
      <c r="L160" s="122">
        <v>3181.17431726</v>
      </c>
      <c r="M160" s="122">
        <v>3178.9914397900002</v>
      </c>
      <c r="N160" s="122">
        <v>2.1828774700000002</v>
      </c>
      <c r="O160" s="122">
        <v>0</v>
      </c>
      <c r="P160" s="122">
        <v>4.4123330000000002E-2</v>
      </c>
      <c r="Q160" s="122"/>
      <c r="R160" s="122"/>
      <c r="S160" s="122"/>
    </row>
    <row r="161" spans="1:19" hidden="1" outlineLevel="1">
      <c r="A161" s="22">
        <v>45108</v>
      </c>
      <c r="B161" s="122">
        <v>5118.11968935</v>
      </c>
      <c r="C161" s="122">
        <v>2.96637474</v>
      </c>
      <c r="D161" s="122">
        <v>0</v>
      </c>
      <c r="E161" s="122">
        <v>2.96637474</v>
      </c>
      <c r="F161" s="122">
        <v>0</v>
      </c>
      <c r="G161" s="122">
        <v>0</v>
      </c>
      <c r="H161" s="122">
        <v>0</v>
      </c>
      <c r="I161" s="122">
        <v>1893.5804013699999</v>
      </c>
      <c r="J161" s="122">
        <v>3.5581836400000002</v>
      </c>
      <c r="K161" s="122">
        <v>1890.02221773</v>
      </c>
      <c r="L161" s="122">
        <v>3221.5729132400002</v>
      </c>
      <c r="M161" s="122">
        <v>3219.9590111699999</v>
      </c>
      <c r="N161" s="122">
        <v>1.61390207</v>
      </c>
      <c r="O161" s="122">
        <v>0</v>
      </c>
      <c r="P161" s="122">
        <v>0.19999890000000001</v>
      </c>
      <c r="Q161" s="122"/>
      <c r="R161" s="122"/>
      <c r="S161" s="122"/>
    </row>
    <row r="162" spans="1:19" hidden="1" outlineLevel="1">
      <c r="A162" s="22">
        <v>45139</v>
      </c>
      <c r="B162" s="122">
        <v>5191.2496995399997</v>
      </c>
      <c r="C162" s="122">
        <v>2.9666134</v>
      </c>
      <c r="D162" s="122">
        <v>0</v>
      </c>
      <c r="E162" s="122">
        <v>2.9666134</v>
      </c>
      <c r="F162" s="122">
        <v>0</v>
      </c>
      <c r="G162" s="122">
        <v>0</v>
      </c>
      <c r="H162" s="122">
        <v>0</v>
      </c>
      <c r="I162" s="122">
        <v>1878.6280807400001</v>
      </c>
      <c r="J162" s="122">
        <v>2.5849346899999999</v>
      </c>
      <c r="K162" s="122">
        <v>1876.0431460499999</v>
      </c>
      <c r="L162" s="122">
        <v>3309.6550053999999</v>
      </c>
      <c r="M162" s="122">
        <v>3308.39087316</v>
      </c>
      <c r="N162" s="122">
        <v>1.2641322399999999</v>
      </c>
      <c r="O162" s="122">
        <v>0</v>
      </c>
      <c r="P162" s="122">
        <v>9.8404660000000005E-2</v>
      </c>
      <c r="Q162" s="122"/>
      <c r="R162" s="122"/>
      <c r="S162" s="122"/>
    </row>
    <row r="163" spans="1:19" hidden="1" outlineLevel="1">
      <c r="A163" s="22">
        <v>45170</v>
      </c>
      <c r="B163" s="122">
        <v>5348.1787939100004</v>
      </c>
      <c r="C163" s="122">
        <v>2.9646693800000001</v>
      </c>
      <c r="D163" s="122">
        <v>0</v>
      </c>
      <c r="E163" s="122">
        <v>2.9646693800000001</v>
      </c>
      <c r="F163" s="122">
        <v>0</v>
      </c>
      <c r="G163" s="122">
        <v>0</v>
      </c>
      <c r="H163" s="122">
        <v>0</v>
      </c>
      <c r="I163" s="122">
        <v>1978.5678447</v>
      </c>
      <c r="J163" s="122">
        <v>2.5101484799999998</v>
      </c>
      <c r="K163" s="122">
        <v>1976.05769622</v>
      </c>
      <c r="L163" s="122">
        <v>3366.6462798299999</v>
      </c>
      <c r="M163" s="122">
        <v>3365.4205970500002</v>
      </c>
      <c r="N163" s="122">
        <v>1.2256827800000001</v>
      </c>
      <c r="O163" s="122">
        <v>0</v>
      </c>
      <c r="P163" s="122">
        <v>0.10171197999999999</v>
      </c>
      <c r="Q163" s="122"/>
      <c r="R163" s="122"/>
      <c r="S163" s="122"/>
    </row>
    <row r="164" spans="1:19" hidden="1" outlineLevel="1">
      <c r="A164" s="22">
        <v>45200</v>
      </c>
      <c r="B164" s="122">
        <v>5469.3564682899996</v>
      </c>
      <c r="C164" s="122">
        <v>2.9670831600000001</v>
      </c>
      <c r="D164" s="122">
        <v>0</v>
      </c>
      <c r="E164" s="122">
        <v>2.9670831600000001</v>
      </c>
      <c r="F164" s="122">
        <v>0</v>
      </c>
      <c r="G164" s="122">
        <v>0</v>
      </c>
      <c r="H164" s="122">
        <v>0</v>
      </c>
      <c r="I164" s="122">
        <v>2011.78371283</v>
      </c>
      <c r="J164" s="122">
        <v>2.4903720800000002</v>
      </c>
      <c r="K164" s="122">
        <v>2009.29334075</v>
      </c>
      <c r="L164" s="122">
        <v>3454.6056723000002</v>
      </c>
      <c r="M164" s="122">
        <v>3453.5005783400002</v>
      </c>
      <c r="N164" s="122">
        <v>1.10509396</v>
      </c>
      <c r="O164" s="122">
        <v>0</v>
      </c>
      <c r="P164" s="122">
        <v>9.9455360000000007E-2</v>
      </c>
      <c r="Q164" s="122"/>
      <c r="R164" s="122"/>
      <c r="S164" s="122"/>
    </row>
    <row r="165" spans="1:19" hidden="1" outlineLevel="1">
      <c r="A165" s="22">
        <v>45231</v>
      </c>
      <c r="B165" s="122">
        <v>5586.6731836700001</v>
      </c>
      <c r="C165" s="122">
        <v>2.9651391399999998</v>
      </c>
      <c r="D165" s="122">
        <v>0</v>
      </c>
      <c r="E165" s="122">
        <v>2.9651391399999998</v>
      </c>
      <c r="F165" s="122">
        <v>0</v>
      </c>
      <c r="G165" s="122">
        <v>0</v>
      </c>
      <c r="H165" s="122">
        <v>0</v>
      </c>
      <c r="I165" s="122">
        <v>2025.2102901999999</v>
      </c>
      <c r="J165" s="122">
        <v>2.4566895799999999</v>
      </c>
      <c r="K165" s="122">
        <v>2022.75360062</v>
      </c>
      <c r="L165" s="122">
        <v>3558.4977543300001</v>
      </c>
      <c r="M165" s="122">
        <v>3557.4696451300001</v>
      </c>
      <c r="N165" s="122">
        <v>1.0281092000000001</v>
      </c>
      <c r="O165" s="122">
        <v>0</v>
      </c>
      <c r="P165" s="122">
        <v>0.10690827999999999</v>
      </c>
      <c r="Q165" s="122"/>
      <c r="R165" s="122"/>
      <c r="S165" s="122"/>
    </row>
    <row r="166" spans="1:19" hidden="1" outlineLevel="1">
      <c r="A166" s="22">
        <v>45261</v>
      </c>
      <c r="B166" s="122">
        <v>5667.9110094300004</v>
      </c>
      <c r="C166" s="122">
        <v>4.8943738000000003</v>
      </c>
      <c r="D166" s="122">
        <v>0</v>
      </c>
      <c r="E166" s="122">
        <v>4.8943738000000003</v>
      </c>
      <c r="F166" s="122">
        <v>0</v>
      </c>
      <c r="G166" s="122">
        <v>0</v>
      </c>
      <c r="H166" s="122">
        <v>0</v>
      </c>
      <c r="I166" s="122">
        <v>2092.1634361500001</v>
      </c>
      <c r="J166" s="122">
        <v>1.2531549099999999</v>
      </c>
      <c r="K166" s="122">
        <v>2090.9102812400001</v>
      </c>
      <c r="L166" s="122">
        <v>3570.8531994800001</v>
      </c>
      <c r="M166" s="122">
        <v>3569.8798322399998</v>
      </c>
      <c r="N166" s="122">
        <v>0.97336723999999997</v>
      </c>
      <c r="O166" s="122">
        <v>0</v>
      </c>
      <c r="P166" s="122">
        <v>4.237171E-2</v>
      </c>
      <c r="Q166" s="122"/>
      <c r="R166" s="122"/>
      <c r="S166" s="122"/>
    </row>
    <row r="167" spans="1:19" hidden="1" outlineLevel="1">
      <c r="A167" s="22">
        <v>45292</v>
      </c>
      <c r="B167" s="122">
        <v>5733.37613917</v>
      </c>
      <c r="C167" s="122">
        <v>4.7696082799999999</v>
      </c>
      <c r="D167" s="122">
        <v>0</v>
      </c>
      <c r="E167" s="122">
        <v>4.7696082799999999</v>
      </c>
      <c r="F167" s="122">
        <v>0</v>
      </c>
      <c r="G167" s="122">
        <v>0</v>
      </c>
      <c r="H167" s="122">
        <v>0</v>
      </c>
      <c r="I167" s="122">
        <v>2119.12660826</v>
      </c>
      <c r="J167" s="122">
        <v>1.8800353400000001</v>
      </c>
      <c r="K167" s="122">
        <v>2117.2465729199998</v>
      </c>
      <c r="L167" s="122">
        <v>3609.4799226300001</v>
      </c>
      <c r="M167" s="122">
        <v>3608.5850291199999</v>
      </c>
      <c r="N167" s="122">
        <v>0.89489350999999995</v>
      </c>
      <c r="O167" s="122">
        <v>0</v>
      </c>
      <c r="P167" s="122">
        <v>0.15309522</v>
      </c>
      <c r="Q167" s="122"/>
      <c r="R167" s="122"/>
      <c r="S167" s="122"/>
    </row>
    <row r="168" spans="1:19" hidden="1" outlineLevel="1">
      <c r="A168" s="22">
        <v>45323</v>
      </c>
      <c r="B168" s="122">
        <v>5766.1720459300004</v>
      </c>
      <c r="C168" s="122">
        <v>4.6235664099999996</v>
      </c>
      <c r="D168" s="122">
        <v>0</v>
      </c>
      <c r="E168" s="122">
        <v>4.6235664099999996</v>
      </c>
      <c r="F168" s="122">
        <v>0</v>
      </c>
      <c r="G168" s="122">
        <v>0</v>
      </c>
      <c r="H168" s="122">
        <v>0</v>
      </c>
      <c r="I168" s="122">
        <v>2073.3182809899999</v>
      </c>
      <c r="J168" s="122">
        <v>0.58064543000000002</v>
      </c>
      <c r="K168" s="122">
        <v>2072.7376355599999</v>
      </c>
      <c r="L168" s="122">
        <v>3688.2301985300001</v>
      </c>
      <c r="M168" s="122">
        <v>3687.4133588</v>
      </c>
      <c r="N168" s="122">
        <v>0.81683972999999999</v>
      </c>
      <c r="O168" s="122">
        <v>0</v>
      </c>
      <c r="P168" s="122">
        <v>0.15190413999999999</v>
      </c>
      <c r="Q168" s="122"/>
      <c r="R168" s="122"/>
      <c r="S168" s="122"/>
    </row>
    <row r="169" spans="1:19">
      <c r="A169" s="22">
        <v>45352</v>
      </c>
      <c r="B169" s="122">
        <v>6030.1800678299996</v>
      </c>
      <c r="C169" s="122">
        <v>4.4792862700000002</v>
      </c>
      <c r="D169" s="122">
        <v>0</v>
      </c>
      <c r="E169" s="122">
        <v>4.4792862700000002</v>
      </c>
      <c r="F169" s="122">
        <v>0</v>
      </c>
      <c r="G169" s="122">
        <v>0</v>
      </c>
      <c r="H169" s="122">
        <v>0</v>
      </c>
      <c r="I169" s="122">
        <v>2233.3660360899999</v>
      </c>
      <c r="J169" s="122">
        <v>0.56311436999999998</v>
      </c>
      <c r="K169" s="122">
        <v>2232.8029217200001</v>
      </c>
      <c r="L169" s="122">
        <v>3792.3347454700001</v>
      </c>
      <c r="M169" s="122">
        <v>3791.6443170900002</v>
      </c>
      <c r="N169" s="122">
        <v>0.69042837999999995</v>
      </c>
      <c r="O169" s="122">
        <v>0</v>
      </c>
      <c r="P169" s="122">
        <v>0.29444867000000002</v>
      </c>
      <c r="Q169" s="122"/>
      <c r="R169" s="122"/>
      <c r="S169" s="122"/>
    </row>
    <row r="170" spans="1:19">
      <c r="A170" s="22">
        <v>45383</v>
      </c>
      <c r="B170" s="122">
        <v>6183.9839918300004</v>
      </c>
      <c r="C170" s="122">
        <v>4.3283902999999997</v>
      </c>
      <c r="D170" s="122">
        <v>0</v>
      </c>
      <c r="E170" s="122">
        <v>4.3283902999999997</v>
      </c>
      <c r="F170" s="122">
        <v>0</v>
      </c>
      <c r="G170" s="122">
        <v>0</v>
      </c>
      <c r="H170" s="122">
        <v>0</v>
      </c>
      <c r="I170" s="122">
        <v>2273.32751573</v>
      </c>
      <c r="J170" s="122">
        <v>2.0458286399999999</v>
      </c>
      <c r="K170" s="122">
        <v>2271.2816870900001</v>
      </c>
      <c r="L170" s="122">
        <v>3906.3280857999998</v>
      </c>
      <c r="M170" s="122">
        <v>3905.7160956299999</v>
      </c>
      <c r="N170" s="122">
        <v>0.61199017</v>
      </c>
      <c r="O170" s="122">
        <v>0</v>
      </c>
      <c r="P170" s="122">
        <v>0.28085522000000002</v>
      </c>
      <c r="Q170" s="122"/>
      <c r="R170" s="122"/>
      <c r="S170" s="122"/>
    </row>
    <row r="171" spans="1:19">
      <c r="A171" s="22">
        <v>45413</v>
      </c>
      <c r="B171" s="122">
        <v>6274.9296484899996</v>
      </c>
      <c r="C171" s="122">
        <v>4.1917441699999998</v>
      </c>
      <c r="D171" s="122">
        <v>0</v>
      </c>
      <c r="E171" s="122">
        <v>4.1917441699999998</v>
      </c>
      <c r="F171" s="122">
        <v>0</v>
      </c>
      <c r="G171" s="122">
        <v>0</v>
      </c>
      <c r="H171" s="122">
        <v>0</v>
      </c>
      <c r="I171" s="122">
        <v>2274.02234821</v>
      </c>
      <c r="J171" s="122">
        <v>1.18248395</v>
      </c>
      <c r="K171" s="122">
        <v>2272.83986426</v>
      </c>
      <c r="L171" s="122">
        <v>3996.7155561099999</v>
      </c>
      <c r="M171" s="122">
        <v>3996.2039265600001</v>
      </c>
      <c r="N171" s="122">
        <v>0.51162954999999999</v>
      </c>
      <c r="O171" s="122">
        <v>0</v>
      </c>
      <c r="P171" s="122">
        <v>0.26650954999999998</v>
      </c>
      <c r="Q171" s="122"/>
      <c r="R171" s="122"/>
      <c r="S171" s="122"/>
    </row>
    <row r="172" spans="1:19">
      <c r="A172" s="22">
        <v>45444</v>
      </c>
      <c r="B172" s="122">
        <v>6255.3028246499998</v>
      </c>
      <c r="C172" s="122">
        <v>4.0503903499999998</v>
      </c>
      <c r="D172" s="122">
        <v>0</v>
      </c>
      <c r="E172" s="122">
        <v>4.0503903499999998</v>
      </c>
      <c r="F172" s="122">
        <v>0</v>
      </c>
      <c r="G172" s="122">
        <v>0</v>
      </c>
      <c r="H172" s="122">
        <v>0</v>
      </c>
      <c r="I172" s="122">
        <v>2250.9518146400001</v>
      </c>
      <c r="J172" s="122">
        <v>1.49439163</v>
      </c>
      <c r="K172" s="122">
        <v>2249.4574230100002</v>
      </c>
      <c r="L172" s="122">
        <v>4000.3006196599999</v>
      </c>
      <c r="M172" s="122">
        <v>3999.8517248899998</v>
      </c>
      <c r="N172" s="122">
        <v>0.44889477</v>
      </c>
      <c r="O172" s="122">
        <v>0</v>
      </c>
      <c r="P172" s="122">
        <v>0.88622592</v>
      </c>
      <c r="Q172" s="122"/>
      <c r="R172" s="122"/>
      <c r="S172" s="122"/>
    </row>
    <row r="173" spans="1:19">
      <c r="A173" s="22">
        <v>45474</v>
      </c>
      <c r="B173" s="122">
        <v>6389.8557297999996</v>
      </c>
      <c r="C173" s="122">
        <v>3.9084571000000001</v>
      </c>
      <c r="D173" s="122">
        <v>0</v>
      </c>
      <c r="E173" s="122">
        <v>3.9084571000000001</v>
      </c>
      <c r="F173" s="122">
        <v>0</v>
      </c>
      <c r="G173" s="122">
        <v>0</v>
      </c>
      <c r="H173" s="122">
        <v>0</v>
      </c>
      <c r="I173" s="122">
        <v>2299.0979682500001</v>
      </c>
      <c r="J173" s="122">
        <v>1.7233157699999999</v>
      </c>
      <c r="K173" s="122">
        <v>2297.3746524799999</v>
      </c>
      <c r="L173" s="122">
        <v>4086.8493044500001</v>
      </c>
      <c r="M173" s="122">
        <v>4086.43943988</v>
      </c>
      <c r="N173" s="122">
        <v>0.40986456999999998</v>
      </c>
      <c r="O173" s="122">
        <v>0</v>
      </c>
      <c r="P173" s="122">
        <v>0.85987411999999996</v>
      </c>
      <c r="Q173" s="122"/>
      <c r="R173" s="122"/>
      <c r="S173" s="122"/>
    </row>
    <row r="174" spans="1:19">
      <c r="A174" s="22">
        <v>45505</v>
      </c>
      <c r="B174" s="122">
        <v>6549.6343753299998</v>
      </c>
      <c r="C174" s="122">
        <v>6.1501571200000003</v>
      </c>
      <c r="D174" s="122">
        <v>0</v>
      </c>
      <c r="E174" s="122">
        <v>6.1501571200000003</v>
      </c>
      <c r="F174" s="122">
        <v>0</v>
      </c>
      <c r="G174" s="122">
        <v>0</v>
      </c>
      <c r="H174" s="122">
        <v>0</v>
      </c>
      <c r="I174" s="122">
        <v>2331.01137677</v>
      </c>
      <c r="J174" s="122">
        <v>1.41313289</v>
      </c>
      <c r="K174" s="122">
        <v>2329.5982438800002</v>
      </c>
      <c r="L174" s="122">
        <v>4212.4728414399997</v>
      </c>
      <c r="M174" s="122">
        <v>4212.09484324</v>
      </c>
      <c r="N174" s="122">
        <v>0.37799820000000001</v>
      </c>
      <c r="O174" s="122">
        <v>0</v>
      </c>
      <c r="P174" s="122">
        <v>0.87448884000000005</v>
      </c>
      <c r="Q174" s="122"/>
      <c r="R174" s="122"/>
      <c r="S174" s="122"/>
    </row>
    <row r="175" spans="1:19">
      <c r="A175" s="22">
        <v>45536</v>
      </c>
      <c r="B175" s="122">
        <v>6789.50867165</v>
      </c>
      <c r="C175" s="122">
        <v>5.8812275899999999</v>
      </c>
      <c r="D175" s="122">
        <v>0</v>
      </c>
      <c r="E175" s="122">
        <v>5.8812275899999999</v>
      </c>
      <c r="F175" s="122">
        <v>0</v>
      </c>
      <c r="G175" s="122">
        <v>0</v>
      </c>
      <c r="H175" s="122">
        <v>0</v>
      </c>
      <c r="I175" s="122">
        <v>2490.0628869100001</v>
      </c>
      <c r="J175" s="122">
        <v>1.39407294</v>
      </c>
      <c r="K175" s="122">
        <v>2488.66881397</v>
      </c>
      <c r="L175" s="122">
        <v>4293.5645571499999</v>
      </c>
      <c r="M175" s="122">
        <v>4293.2361853000002</v>
      </c>
      <c r="N175" s="122">
        <v>0.32837185000000002</v>
      </c>
      <c r="O175" s="122">
        <v>0</v>
      </c>
      <c r="P175" s="122">
        <v>0.89158477000000003</v>
      </c>
      <c r="Q175" s="122"/>
      <c r="R175" s="122"/>
      <c r="S175" s="122"/>
    </row>
    <row r="176" spans="1:19">
      <c r="A176" s="22">
        <v>45566</v>
      </c>
      <c r="B176" s="122">
        <v>7052.5449533399997</v>
      </c>
      <c r="C176" s="122">
        <v>92.92981125</v>
      </c>
      <c r="D176" s="122">
        <v>0</v>
      </c>
      <c r="E176" s="122">
        <v>92.92981125</v>
      </c>
      <c r="F176" s="122">
        <v>0</v>
      </c>
      <c r="G176" s="122">
        <v>0</v>
      </c>
      <c r="H176" s="122">
        <v>0</v>
      </c>
      <c r="I176" s="122">
        <v>2593.32256955</v>
      </c>
      <c r="J176" s="122">
        <v>2.1153742800000002</v>
      </c>
      <c r="K176" s="122">
        <v>2591.2071952699998</v>
      </c>
      <c r="L176" s="122">
        <v>4366.29257254</v>
      </c>
      <c r="M176" s="122">
        <v>4365.9870718599996</v>
      </c>
      <c r="N176" s="122">
        <v>0.30550068000000002</v>
      </c>
      <c r="O176" s="122">
        <v>0</v>
      </c>
      <c r="P176" s="122">
        <v>0.84681174999999997</v>
      </c>
      <c r="Q176" s="122"/>
      <c r="R176" s="122"/>
      <c r="S176" s="122"/>
    </row>
    <row r="177" spans="1:19">
      <c r="A177" s="22">
        <v>45597</v>
      </c>
      <c r="B177" s="122">
        <v>7156.34963358</v>
      </c>
      <c r="C177" s="122">
        <v>95.911110879999995</v>
      </c>
      <c r="D177" s="122">
        <v>0</v>
      </c>
      <c r="E177" s="122">
        <v>95.911110879999995</v>
      </c>
      <c r="F177" s="122">
        <v>0</v>
      </c>
      <c r="G177" s="122">
        <v>0</v>
      </c>
      <c r="H177" s="122">
        <v>0</v>
      </c>
      <c r="I177" s="122">
        <v>2595.9640887599999</v>
      </c>
      <c r="J177" s="122">
        <v>2.4192467899999999</v>
      </c>
      <c r="K177" s="122">
        <v>2593.5448419700001</v>
      </c>
      <c r="L177" s="122">
        <v>4464.4744339400004</v>
      </c>
      <c r="M177" s="122">
        <v>4464.1852969399997</v>
      </c>
      <c r="N177" s="122">
        <v>0.28913699999999998</v>
      </c>
      <c r="O177" s="122">
        <v>0</v>
      </c>
      <c r="P177" s="122">
        <v>0.84233321999999999</v>
      </c>
      <c r="Q177" s="122"/>
      <c r="R177" s="122"/>
      <c r="S177" s="122"/>
    </row>
    <row r="178" spans="1:19">
      <c r="A178" s="22">
        <v>45627</v>
      </c>
      <c r="B178" s="122">
        <v>7171.69318621</v>
      </c>
      <c r="C178" s="122">
        <v>111.91534418000001</v>
      </c>
      <c r="D178" s="122">
        <v>0</v>
      </c>
      <c r="E178" s="122">
        <v>111.91534418000001</v>
      </c>
      <c r="F178" s="122">
        <v>0</v>
      </c>
      <c r="G178" s="122">
        <v>0</v>
      </c>
      <c r="H178" s="122">
        <v>0</v>
      </c>
      <c r="I178" s="122">
        <v>2597.5759149999999</v>
      </c>
      <c r="J178" s="122">
        <v>2.0810030400000001</v>
      </c>
      <c r="K178" s="122">
        <v>2595.4949119600001</v>
      </c>
      <c r="L178" s="122">
        <v>4462.2019270299998</v>
      </c>
      <c r="M178" s="122">
        <v>4461.9378134099998</v>
      </c>
      <c r="N178" s="122">
        <v>0.26411361999999999</v>
      </c>
      <c r="O178" s="122">
        <v>0</v>
      </c>
      <c r="P178" s="122">
        <v>0.79657652999999995</v>
      </c>
      <c r="Q178" s="122"/>
      <c r="R178" s="122"/>
      <c r="S178" s="122"/>
    </row>
    <row r="179" spans="1:19">
      <c r="A179" s="22">
        <v>45658</v>
      </c>
      <c r="B179" s="122">
        <v>6931.6350000299999</v>
      </c>
      <c r="C179" s="122">
        <v>135.49836256</v>
      </c>
      <c r="D179" s="122">
        <v>0</v>
      </c>
      <c r="E179" s="122">
        <v>135.49836256</v>
      </c>
      <c r="F179" s="122">
        <v>0</v>
      </c>
      <c r="G179" s="122">
        <v>0</v>
      </c>
      <c r="H179" s="122">
        <v>0</v>
      </c>
      <c r="I179" s="122">
        <v>2252.8170995599999</v>
      </c>
      <c r="J179" s="122">
        <v>3.2499605499999999</v>
      </c>
      <c r="K179" s="122">
        <v>2249.5671390100001</v>
      </c>
      <c r="L179" s="122">
        <v>4543.3195379099998</v>
      </c>
      <c r="M179" s="122">
        <v>4543.10570482</v>
      </c>
      <c r="N179" s="122">
        <v>0.21383309</v>
      </c>
      <c r="O179" s="122">
        <v>0</v>
      </c>
      <c r="P179" s="122">
        <v>0.78298727999999995</v>
      </c>
      <c r="Q179" s="122"/>
      <c r="R179" s="122"/>
      <c r="S179" s="122"/>
    </row>
    <row r="180" spans="1:19">
      <c r="A180" s="22">
        <v>45689</v>
      </c>
      <c r="B180" s="122">
        <v>7093.3816537399998</v>
      </c>
      <c r="C180" s="122">
        <v>157.23946871000001</v>
      </c>
      <c r="D180" s="122">
        <v>0</v>
      </c>
      <c r="E180" s="122">
        <v>157.23946871000001</v>
      </c>
      <c r="F180" s="122">
        <v>0.51377410999999995</v>
      </c>
      <c r="G180" s="122">
        <v>0</v>
      </c>
      <c r="H180" s="122">
        <v>0.51377410999999995</v>
      </c>
      <c r="I180" s="122">
        <v>2327.2587461399999</v>
      </c>
      <c r="J180" s="122">
        <v>2.0545175900000001</v>
      </c>
      <c r="K180" s="122">
        <v>2325.2042285500002</v>
      </c>
      <c r="L180" s="122">
        <v>4608.3696647799998</v>
      </c>
      <c r="M180" s="122">
        <v>4608.1917679999997</v>
      </c>
      <c r="N180" s="122">
        <v>0.17789678</v>
      </c>
      <c r="O180" s="122">
        <v>0</v>
      </c>
      <c r="P180" s="122">
        <v>0.78400481</v>
      </c>
      <c r="Q180" s="122"/>
      <c r="R180" s="122"/>
      <c r="S180" s="122"/>
    </row>
    <row r="181" spans="1:19">
      <c r="A181" s="22">
        <v>45717</v>
      </c>
      <c r="B181" s="122">
        <v>7317.6105633300003</v>
      </c>
      <c r="C181" s="122">
        <v>159.59131877999999</v>
      </c>
      <c r="D181" s="122">
        <v>0</v>
      </c>
      <c r="E181" s="122">
        <v>159.59131877999999</v>
      </c>
      <c r="F181" s="122">
        <v>2.1609646100000002</v>
      </c>
      <c r="G181" s="122">
        <v>0</v>
      </c>
      <c r="H181" s="122">
        <v>2.1609646100000002</v>
      </c>
      <c r="I181" s="122">
        <v>2439.2270745800001</v>
      </c>
      <c r="J181" s="122">
        <v>2.03064014</v>
      </c>
      <c r="K181" s="122">
        <v>2437.1964344399998</v>
      </c>
      <c r="L181" s="122">
        <v>4716.6312053600004</v>
      </c>
      <c r="M181" s="122">
        <v>4716.4894835799996</v>
      </c>
      <c r="N181" s="122">
        <v>0.14172177999999999</v>
      </c>
      <c r="O181" s="122">
        <v>0</v>
      </c>
      <c r="P181" s="122">
        <v>0.73195471999999995</v>
      </c>
      <c r="Q181" s="122"/>
      <c r="R181" s="122"/>
      <c r="S181" s="122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5" customWidth="1"/>
    <col min="2" max="2" width="12.33203125" style="25" customWidth="1"/>
    <col min="3" max="13" width="9.33203125" style="25" customWidth="1"/>
    <col min="14" max="16384" width="9.109375" style="25"/>
  </cols>
  <sheetData>
    <row r="1" spans="1:17" ht="14.4">
      <c r="A1" s="13" t="s">
        <v>157</v>
      </c>
    </row>
    <row r="2" spans="1:17" ht="5.25" customHeight="1"/>
    <row r="3" spans="1:17" ht="28.5" customHeight="1">
      <c r="A3" s="201" t="s">
        <v>77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7" ht="12.75" customHeight="1">
      <c r="A4" s="26" t="s">
        <v>130</v>
      </c>
    </row>
    <row r="5" spans="1:17" ht="12.75" customHeight="1">
      <c r="A5" s="27" t="s">
        <v>230</v>
      </c>
    </row>
    <row r="6" spans="1:17" s="28" customFormat="1" ht="12.75" customHeight="1">
      <c r="A6" s="203" t="s">
        <v>0</v>
      </c>
      <c r="B6" s="192" t="s">
        <v>63</v>
      </c>
      <c r="C6" s="206" t="s">
        <v>7</v>
      </c>
      <c r="D6" s="206"/>
      <c r="E6" s="206"/>
      <c r="F6" s="206" t="s">
        <v>2</v>
      </c>
      <c r="G6" s="206"/>
      <c r="H6" s="206"/>
      <c r="I6" s="206"/>
      <c r="J6" s="206"/>
      <c r="K6" s="206"/>
      <c r="L6" s="206"/>
      <c r="M6" s="206"/>
    </row>
    <row r="7" spans="1:17" s="28" customFormat="1" ht="16.5" customHeight="1">
      <c r="A7" s="204"/>
      <c r="B7" s="192"/>
      <c r="C7" s="206"/>
      <c r="D7" s="206"/>
      <c r="E7" s="206"/>
      <c r="F7" s="206" t="s">
        <v>17</v>
      </c>
      <c r="G7" s="207"/>
      <c r="H7" s="207"/>
      <c r="I7" s="207"/>
      <c r="J7" s="206" t="s">
        <v>9</v>
      </c>
      <c r="K7" s="207"/>
      <c r="L7" s="207"/>
      <c r="M7" s="207"/>
    </row>
    <row r="8" spans="1:17" s="28" customFormat="1" ht="82.5" customHeight="1">
      <c r="A8" s="205"/>
      <c r="B8" s="192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</row>
    <row r="9" spans="1:17" s="28" customFormat="1" hidden="1">
      <c r="A9" s="134"/>
      <c r="B9" s="13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7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</row>
    <row r="11" spans="1:17" hidden="1" outlineLevel="1">
      <c r="A11" s="12">
        <v>40544</v>
      </c>
      <c r="B11" s="52">
        <v>1366.9351742199999</v>
      </c>
      <c r="C11" s="52">
        <f>G11+K11</f>
        <v>419.07755822000001</v>
      </c>
      <c r="D11" s="52">
        <f t="shared" ref="D11:E26" si="0">H11+L11</f>
        <v>635.64453037999999</v>
      </c>
      <c r="E11" s="52">
        <f t="shared" si="0"/>
        <v>312.21308562000002</v>
      </c>
      <c r="F11" s="52">
        <v>602.65327936999995</v>
      </c>
      <c r="G11" s="52">
        <v>253.04045578</v>
      </c>
      <c r="H11" s="52">
        <v>246.95667154</v>
      </c>
      <c r="I11" s="52">
        <v>102.65615205</v>
      </c>
      <c r="J11" s="52">
        <v>764.28189484999996</v>
      </c>
      <c r="K11" s="52">
        <v>166.03710244000001</v>
      </c>
      <c r="L11" s="52">
        <v>388.68785883999999</v>
      </c>
      <c r="M11" s="52">
        <v>209.55693357000001</v>
      </c>
      <c r="N11" s="52"/>
      <c r="O11" s="52"/>
      <c r="P11" s="52"/>
      <c r="Q11" s="52"/>
    </row>
    <row r="12" spans="1:17" hidden="1" outlineLevel="1">
      <c r="A12" s="12">
        <v>40575</v>
      </c>
      <c r="B12" s="52">
        <v>1357.3828647</v>
      </c>
      <c r="C12" s="52">
        <f t="shared" ref="C12:E67" si="1">G12+K12</f>
        <v>423.33903551000003</v>
      </c>
      <c r="D12" s="52">
        <f t="shared" si="0"/>
        <v>622.05516528999999</v>
      </c>
      <c r="E12" s="52">
        <f t="shared" si="0"/>
        <v>311.98866390000001</v>
      </c>
      <c r="F12" s="52">
        <v>605.81014353</v>
      </c>
      <c r="G12" s="52">
        <v>257.46799338</v>
      </c>
      <c r="H12" s="52">
        <v>245.52604364999999</v>
      </c>
      <c r="I12" s="52">
        <v>102.8161065</v>
      </c>
      <c r="J12" s="52">
        <v>751.57272117000002</v>
      </c>
      <c r="K12" s="52">
        <v>165.87104213000001</v>
      </c>
      <c r="L12" s="52">
        <v>376.52912164000003</v>
      </c>
      <c r="M12" s="52">
        <v>209.17255739999999</v>
      </c>
      <c r="N12" s="52"/>
      <c r="O12" s="52"/>
      <c r="P12" s="52"/>
      <c r="Q12" s="52"/>
    </row>
    <row r="13" spans="1:17" hidden="1" outlineLevel="1">
      <c r="A13" s="12">
        <v>40603</v>
      </c>
      <c r="B13" s="52">
        <v>1375.9253084899999</v>
      </c>
      <c r="C13" s="52">
        <f t="shared" si="1"/>
        <v>454.70351687000004</v>
      </c>
      <c r="D13" s="52">
        <f t="shared" si="0"/>
        <v>605.54905825000003</v>
      </c>
      <c r="E13" s="52">
        <f t="shared" si="0"/>
        <v>315.67273337</v>
      </c>
      <c r="F13" s="52">
        <v>577.14753683000004</v>
      </c>
      <c r="G13" s="52">
        <v>259.33877395000002</v>
      </c>
      <c r="H13" s="52">
        <v>215.39722459999999</v>
      </c>
      <c r="I13" s="52">
        <v>102.41153828</v>
      </c>
      <c r="J13" s="52">
        <v>798.77777165999998</v>
      </c>
      <c r="K13" s="52">
        <v>195.36474292</v>
      </c>
      <c r="L13" s="52">
        <v>390.15183365000001</v>
      </c>
      <c r="M13" s="52">
        <v>213.26119509</v>
      </c>
      <c r="N13" s="52"/>
      <c r="O13" s="52"/>
      <c r="P13" s="52"/>
      <c r="Q13" s="52"/>
    </row>
    <row r="14" spans="1:17" hidden="1" outlineLevel="1">
      <c r="A14" s="12">
        <v>40634</v>
      </c>
      <c r="B14" s="52">
        <v>1367.82130125</v>
      </c>
      <c r="C14" s="52">
        <f t="shared" si="1"/>
        <v>427.86533702999998</v>
      </c>
      <c r="D14" s="52">
        <f t="shared" si="0"/>
        <v>614.74146902999996</v>
      </c>
      <c r="E14" s="52">
        <f t="shared" si="0"/>
        <v>325.21449518999998</v>
      </c>
      <c r="F14" s="52">
        <v>557.29791216000001</v>
      </c>
      <c r="G14" s="52">
        <v>232.11463426</v>
      </c>
      <c r="H14" s="52">
        <v>216.43197473999999</v>
      </c>
      <c r="I14" s="52">
        <v>108.75130316000001</v>
      </c>
      <c r="J14" s="52">
        <v>810.52338909000002</v>
      </c>
      <c r="K14" s="52">
        <v>195.75070277</v>
      </c>
      <c r="L14" s="52">
        <v>398.30949428999998</v>
      </c>
      <c r="M14" s="52">
        <v>216.46319202999999</v>
      </c>
      <c r="N14" s="52"/>
      <c r="O14" s="52"/>
      <c r="P14" s="52"/>
      <c r="Q14" s="52"/>
    </row>
    <row r="15" spans="1:17" hidden="1" outlineLevel="1">
      <c r="A15" s="12">
        <v>40664</v>
      </c>
      <c r="B15" s="52">
        <v>1364.3325594600001</v>
      </c>
      <c r="C15" s="52">
        <f t="shared" si="1"/>
        <v>445.43970336999996</v>
      </c>
      <c r="D15" s="52">
        <f t="shared" si="0"/>
        <v>603.25277410000001</v>
      </c>
      <c r="E15" s="52">
        <f t="shared" si="0"/>
        <v>315.64008199</v>
      </c>
      <c r="F15" s="52">
        <v>576.83948276000001</v>
      </c>
      <c r="G15" s="52">
        <v>255.59939505</v>
      </c>
      <c r="H15" s="52">
        <v>213.87548532</v>
      </c>
      <c r="I15" s="52">
        <v>107.36460239</v>
      </c>
      <c r="J15" s="52">
        <v>787.49307669999996</v>
      </c>
      <c r="K15" s="52">
        <v>189.84030831999999</v>
      </c>
      <c r="L15" s="52">
        <v>389.37728878000001</v>
      </c>
      <c r="M15" s="52">
        <v>208.27547960000001</v>
      </c>
      <c r="N15" s="52"/>
      <c r="O15" s="52"/>
      <c r="P15" s="52"/>
      <c r="Q15" s="52"/>
    </row>
    <row r="16" spans="1:17" hidden="1" outlineLevel="1">
      <c r="A16" s="12">
        <v>40695</v>
      </c>
      <c r="B16" s="52">
        <v>1165.9737315</v>
      </c>
      <c r="C16" s="52">
        <f t="shared" si="1"/>
        <v>464.24367217999998</v>
      </c>
      <c r="D16" s="52">
        <f t="shared" si="0"/>
        <v>468.76971565000002</v>
      </c>
      <c r="E16" s="52">
        <f t="shared" si="0"/>
        <v>232.96034366999999</v>
      </c>
      <c r="F16" s="52">
        <v>564.24876119999999</v>
      </c>
      <c r="G16" s="52">
        <v>250.77628616999999</v>
      </c>
      <c r="H16" s="52">
        <v>206.52360533000001</v>
      </c>
      <c r="I16" s="52">
        <v>106.9488697</v>
      </c>
      <c r="J16" s="52">
        <v>601.7249703</v>
      </c>
      <c r="K16" s="52">
        <v>213.46738601000001</v>
      </c>
      <c r="L16" s="52">
        <v>262.24611032000001</v>
      </c>
      <c r="M16" s="52">
        <v>126.01147397</v>
      </c>
      <c r="N16" s="52"/>
      <c r="O16" s="52"/>
      <c r="P16" s="52"/>
      <c r="Q16" s="52"/>
    </row>
    <row r="17" spans="1:17" hidden="1" outlineLevel="1">
      <c r="A17" s="12">
        <v>40725</v>
      </c>
      <c r="B17" s="52">
        <v>1172.3825734300001</v>
      </c>
      <c r="C17" s="52">
        <f t="shared" si="1"/>
        <v>470.74004189999994</v>
      </c>
      <c r="D17" s="52">
        <f t="shared" si="0"/>
        <v>465.23481613999996</v>
      </c>
      <c r="E17" s="52">
        <f t="shared" si="0"/>
        <v>236.40771538999999</v>
      </c>
      <c r="F17" s="52">
        <v>585.85977409999998</v>
      </c>
      <c r="G17" s="52">
        <v>275.43193144999998</v>
      </c>
      <c r="H17" s="52">
        <v>197.69449080999999</v>
      </c>
      <c r="I17" s="52">
        <v>112.73335184</v>
      </c>
      <c r="J17" s="52">
        <v>586.52279933</v>
      </c>
      <c r="K17" s="52">
        <v>195.30811044999999</v>
      </c>
      <c r="L17" s="52">
        <v>267.54032532999997</v>
      </c>
      <c r="M17" s="52">
        <v>123.67436355</v>
      </c>
      <c r="N17" s="52"/>
      <c r="O17" s="52"/>
      <c r="P17" s="52"/>
      <c r="Q17" s="52"/>
    </row>
    <row r="18" spans="1:17" hidden="1" outlineLevel="1">
      <c r="A18" s="12">
        <v>40756</v>
      </c>
      <c r="B18" s="52">
        <v>1192.20295274</v>
      </c>
      <c r="C18" s="52">
        <f t="shared" si="1"/>
        <v>493.09017513999999</v>
      </c>
      <c r="D18" s="52">
        <f t="shared" si="0"/>
        <v>464.13713777999999</v>
      </c>
      <c r="E18" s="52">
        <f t="shared" si="0"/>
        <v>234.97563982</v>
      </c>
      <c r="F18" s="52">
        <v>602.79248283000004</v>
      </c>
      <c r="G18" s="52">
        <v>290.20384080999997</v>
      </c>
      <c r="H18" s="52">
        <v>200.95648155999999</v>
      </c>
      <c r="I18" s="52">
        <v>111.63216045999999</v>
      </c>
      <c r="J18" s="52">
        <v>589.41046990999996</v>
      </c>
      <c r="K18" s="52">
        <v>202.88633433000001</v>
      </c>
      <c r="L18" s="52">
        <v>263.18065622</v>
      </c>
      <c r="M18" s="52">
        <v>123.34347936</v>
      </c>
      <c r="N18" s="52"/>
      <c r="O18" s="52"/>
      <c r="P18" s="52"/>
      <c r="Q18" s="52"/>
    </row>
    <row r="19" spans="1:17" hidden="1" outlineLevel="1">
      <c r="A19" s="12">
        <v>40787</v>
      </c>
      <c r="B19" s="52">
        <v>1167.56027479</v>
      </c>
      <c r="C19" s="52">
        <f t="shared" si="1"/>
        <v>509.26335648999998</v>
      </c>
      <c r="D19" s="52">
        <f t="shared" si="0"/>
        <v>441.19112916</v>
      </c>
      <c r="E19" s="52">
        <f t="shared" si="0"/>
        <v>217.10578914000001</v>
      </c>
      <c r="F19" s="52">
        <v>630.62725699999999</v>
      </c>
      <c r="G19" s="52">
        <v>307.61175696999999</v>
      </c>
      <c r="H19" s="52">
        <v>211.925455</v>
      </c>
      <c r="I19" s="52">
        <v>111.09004503</v>
      </c>
      <c r="J19" s="52">
        <v>536.93301779000001</v>
      </c>
      <c r="K19" s="52">
        <v>201.65159951999999</v>
      </c>
      <c r="L19" s="52">
        <v>229.26567416</v>
      </c>
      <c r="M19" s="52">
        <v>106.01574411</v>
      </c>
      <c r="N19" s="52"/>
      <c r="O19" s="52"/>
      <c r="P19" s="52"/>
      <c r="Q19" s="52"/>
    </row>
    <row r="20" spans="1:17" hidden="1" outlineLevel="1">
      <c r="A20" s="12">
        <v>40817</v>
      </c>
      <c r="B20" s="52">
        <v>1195.1730224600001</v>
      </c>
      <c r="C20" s="52">
        <f t="shared" si="1"/>
        <v>536.02100615999996</v>
      </c>
      <c r="D20" s="52">
        <f t="shared" si="0"/>
        <v>442.38474740000004</v>
      </c>
      <c r="E20" s="52">
        <f t="shared" si="0"/>
        <v>216.7672689</v>
      </c>
      <c r="F20" s="52">
        <v>653.88673051000001</v>
      </c>
      <c r="G20" s="52">
        <v>331.13251631999998</v>
      </c>
      <c r="H20" s="52">
        <v>214.10186408000001</v>
      </c>
      <c r="I20" s="52">
        <v>108.65235011</v>
      </c>
      <c r="J20" s="52">
        <v>541.28629194999996</v>
      </c>
      <c r="K20" s="52">
        <v>204.88848984000001</v>
      </c>
      <c r="L20" s="52">
        <v>228.28288332</v>
      </c>
      <c r="M20" s="52">
        <v>108.11491879</v>
      </c>
      <c r="N20" s="52"/>
      <c r="O20" s="52"/>
      <c r="P20" s="52"/>
      <c r="Q20" s="52"/>
    </row>
    <row r="21" spans="1:17" hidden="1" outlineLevel="1">
      <c r="A21" s="12">
        <v>40848</v>
      </c>
      <c r="B21" s="52">
        <v>1167.8126732999999</v>
      </c>
      <c r="C21" s="52">
        <f t="shared" si="1"/>
        <v>557.71408633999999</v>
      </c>
      <c r="D21" s="52">
        <f t="shared" si="0"/>
        <v>409.73510205999997</v>
      </c>
      <c r="E21" s="52">
        <f t="shared" si="0"/>
        <v>200.3634849</v>
      </c>
      <c r="F21" s="52">
        <v>673.60119683999994</v>
      </c>
      <c r="G21" s="52">
        <v>358.77224498999999</v>
      </c>
      <c r="H21" s="52">
        <v>213.01938594999999</v>
      </c>
      <c r="I21" s="52">
        <v>101.8095659</v>
      </c>
      <c r="J21" s="52">
        <v>494.21147645999997</v>
      </c>
      <c r="K21" s="52">
        <v>198.94184135</v>
      </c>
      <c r="L21" s="52">
        <v>196.71571610999999</v>
      </c>
      <c r="M21" s="52">
        <v>98.553918999999993</v>
      </c>
      <c r="N21" s="52"/>
      <c r="O21" s="52"/>
      <c r="P21" s="52"/>
      <c r="Q21" s="52"/>
    </row>
    <row r="22" spans="1:17" hidden="1" outlineLevel="1">
      <c r="A22" s="12">
        <v>40878</v>
      </c>
      <c r="B22" s="52">
        <v>1139.0146013399999</v>
      </c>
      <c r="C22" s="52">
        <f t="shared" si="1"/>
        <v>556.08374241000001</v>
      </c>
      <c r="D22" s="52">
        <f t="shared" si="0"/>
        <v>390.69926943999997</v>
      </c>
      <c r="E22" s="52">
        <f t="shared" si="0"/>
        <v>192.23158949</v>
      </c>
      <c r="F22" s="52">
        <v>657.58671643000002</v>
      </c>
      <c r="G22" s="52">
        <v>361.96702748000001</v>
      </c>
      <c r="H22" s="52">
        <v>196.53696298</v>
      </c>
      <c r="I22" s="52">
        <v>99.082725969999998</v>
      </c>
      <c r="J22" s="52">
        <v>481.42788490999999</v>
      </c>
      <c r="K22" s="52">
        <v>194.11671493</v>
      </c>
      <c r="L22" s="52">
        <v>194.16230646</v>
      </c>
      <c r="M22" s="52">
        <v>93.148863520000006</v>
      </c>
      <c r="N22" s="52"/>
      <c r="O22" s="52"/>
      <c r="P22" s="52"/>
      <c r="Q22" s="52"/>
    </row>
    <row r="23" spans="1:17" hidden="1" outlineLevel="1">
      <c r="A23" s="12">
        <v>40909</v>
      </c>
      <c r="B23" s="52">
        <v>1126.65877703</v>
      </c>
      <c r="C23" s="52">
        <f t="shared" si="1"/>
        <v>537.04309797999997</v>
      </c>
      <c r="D23" s="52">
        <f t="shared" si="0"/>
        <v>395.92310541999996</v>
      </c>
      <c r="E23" s="52">
        <f t="shared" si="0"/>
        <v>193.69257363</v>
      </c>
      <c r="F23" s="52">
        <v>635.94902172000002</v>
      </c>
      <c r="G23" s="52">
        <v>343.24660186</v>
      </c>
      <c r="H23" s="52">
        <v>192.12368613999999</v>
      </c>
      <c r="I23" s="52">
        <v>100.57873372</v>
      </c>
      <c r="J23" s="52">
        <v>490.70975530999999</v>
      </c>
      <c r="K23" s="52">
        <v>193.79649612</v>
      </c>
      <c r="L23" s="52">
        <v>203.79941928</v>
      </c>
      <c r="M23" s="52">
        <v>93.113839909999996</v>
      </c>
      <c r="N23" s="52"/>
      <c r="O23" s="52"/>
      <c r="P23" s="52"/>
      <c r="Q23" s="52"/>
    </row>
    <row r="24" spans="1:17" hidden="1" outlineLevel="1">
      <c r="A24" s="12">
        <v>40940</v>
      </c>
      <c r="B24" s="52">
        <v>1103.5623218200001</v>
      </c>
      <c r="C24" s="52">
        <f t="shared" si="1"/>
        <v>524.93589343999997</v>
      </c>
      <c r="D24" s="52">
        <f t="shared" si="0"/>
        <v>381.75312965000001</v>
      </c>
      <c r="E24" s="52">
        <f t="shared" si="0"/>
        <v>196.87329872999999</v>
      </c>
      <c r="F24" s="52">
        <v>617.04062117000001</v>
      </c>
      <c r="G24" s="52">
        <v>338.20039216999999</v>
      </c>
      <c r="H24" s="52">
        <v>176.50696814</v>
      </c>
      <c r="I24" s="52">
        <v>102.33326086</v>
      </c>
      <c r="J24" s="52">
        <v>486.52170065000001</v>
      </c>
      <c r="K24" s="52">
        <v>186.73550126999999</v>
      </c>
      <c r="L24" s="52">
        <v>205.24616151000001</v>
      </c>
      <c r="M24" s="52">
        <v>94.540037870000006</v>
      </c>
      <c r="N24" s="52"/>
      <c r="O24" s="52"/>
      <c r="P24" s="52"/>
      <c r="Q24" s="52"/>
    </row>
    <row r="25" spans="1:17" hidden="1" outlineLevel="1">
      <c r="A25" s="12">
        <v>40969</v>
      </c>
      <c r="B25" s="52">
        <v>1015.58835033</v>
      </c>
      <c r="C25" s="52">
        <f t="shared" si="1"/>
        <v>469.43869142000005</v>
      </c>
      <c r="D25" s="52">
        <f t="shared" si="0"/>
        <v>306.27772699000002</v>
      </c>
      <c r="E25" s="52">
        <f t="shared" si="0"/>
        <v>239.87193192000001</v>
      </c>
      <c r="F25" s="52">
        <v>615.01730197999996</v>
      </c>
      <c r="G25" s="52">
        <v>321.36024371000002</v>
      </c>
      <c r="H25" s="52">
        <v>172.82522133000001</v>
      </c>
      <c r="I25" s="52">
        <v>120.83183694</v>
      </c>
      <c r="J25" s="52">
        <v>400.57104835000001</v>
      </c>
      <c r="K25" s="52">
        <v>148.07844771000001</v>
      </c>
      <c r="L25" s="52">
        <v>133.45250566000001</v>
      </c>
      <c r="M25" s="52">
        <v>119.04009498000001</v>
      </c>
      <c r="N25" s="52"/>
      <c r="O25" s="52"/>
      <c r="P25" s="52"/>
      <c r="Q25" s="52"/>
    </row>
    <row r="26" spans="1:17" hidden="1" outlineLevel="1">
      <c r="A26" s="12">
        <v>41000</v>
      </c>
      <c r="B26" s="52">
        <v>982.48343578000004</v>
      </c>
      <c r="C26" s="52">
        <f t="shared" si="1"/>
        <v>429.74987319000002</v>
      </c>
      <c r="D26" s="52">
        <f t="shared" si="0"/>
        <v>316.56563878999998</v>
      </c>
      <c r="E26" s="52">
        <f t="shared" si="0"/>
        <v>236.16792379999998</v>
      </c>
      <c r="F26" s="52">
        <v>616.04665468999997</v>
      </c>
      <c r="G26" s="52">
        <v>318.05208820000001</v>
      </c>
      <c r="H26" s="52">
        <v>176.25311060000001</v>
      </c>
      <c r="I26" s="52">
        <v>121.74145589</v>
      </c>
      <c r="J26" s="52">
        <v>366.43678109000001</v>
      </c>
      <c r="K26" s="52">
        <v>111.69778499</v>
      </c>
      <c r="L26" s="52">
        <v>140.31252818999999</v>
      </c>
      <c r="M26" s="52">
        <v>114.42646791</v>
      </c>
      <c r="N26" s="52"/>
      <c r="O26" s="52"/>
      <c r="P26" s="52"/>
      <c r="Q26" s="52"/>
    </row>
    <row r="27" spans="1:17" hidden="1" outlineLevel="1">
      <c r="A27" s="12">
        <v>41030</v>
      </c>
      <c r="B27" s="52">
        <v>946.09955456</v>
      </c>
      <c r="C27" s="52">
        <f t="shared" si="1"/>
        <v>400.54607002</v>
      </c>
      <c r="D27" s="52">
        <f t="shared" si="1"/>
        <v>429.18314606000001</v>
      </c>
      <c r="E27" s="52">
        <f t="shared" si="1"/>
        <v>116.37033848</v>
      </c>
      <c r="F27" s="52">
        <v>590.34662085000002</v>
      </c>
      <c r="G27" s="52">
        <v>292.40373870000002</v>
      </c>
      <c r="H27" s="52">
        <v>226.30137324</v>
      </c>
      <c r="I27" s="52">
        <v>71.641508909999999</v>
      </c>
      <c r="J27" s="52">
        <v>355.75293370999998</v>
      </c>
      <c r="K27" s="52">
        <v>108.14233132</v>
      </c>
      <c r="L27" s="52">
        <v>202.88177282000001</v>
      </c>
      <c r="M27" s="52">
        <v>44.728829570000002</v>
      </c>
      <c r="N27" s="52"/>
      <c r="O27" s="52"/>
      <c r="P27" s="52"/>
      <c r="Q27" s="52"/>
    </row>
    <row r="28" spans="1:17" hidden="1" outlineLevel="1">
      <c r="A28" s="12">
        <v>41061</v>
      </c>
      <c r="B28" s="52">
        <v>976.95026369000004</v>
      </c>
      <c r="C28" s="52">
        <f t="shared" si="1"/>
        <v>393.95993836000002</v>
      </c>
      <c r="D28" s="52">
        <f t="shared" si="1"/>
        <v>464.57837775999997</v>
      </c>
      <c r="E28" s="52">
        <f t="shared" si="1"/>
        <v>118.41194757</v>
      </c>
      <c r="F28" s="52">
        <v>599.38750297000001</v>
      </c>
      <c r="G28" s="52">
        <v>298.41634343999999</v>
      </c>
      <c r="H28" s="52">
        <v>227.41866554999999</v>
      </c>
      <c r="I28" s="52">
        <v>73.552493979999994</v>
      </c>
      <c r="J28" s="52">
        <v>377.56276072000003</v>
      </c>
      <c r="K28" s="52">
        <v>95.543594920000004</v>
      </c>
      <c r="L28" s="52">
        <v>237.15971221000001</v>
      </c>
      <c r="M28" s="52">
        <v>44.859453590000001</v>
      </c>
      <c r="N28" s="52"/>
      <c r="O28" s="52"/>
      <c r="P28" s="52"/>
      <c r="Q28" s="52"/>
    </row>
    <row r="29" spans="1:17" hidden="1" outlineLevel="1">
      <c r="A29" s="12">
        <v>41091</v>
      </c>
      <c r="B29" s="52">
        <v>976.95949617999997</v>
      </c>
      <c r="C29" s="52">
        <f t="shared" si="1"/>
        <v>382.04650542999997</v>
      </c>
      <c r="D29" s="52">
        <f t="shared" si="1"/>
        <v>476.92691403000003</v>
      </c>
      <c r="E29" s="52">
        <f t="shared" si="1"/>
        <v>117.98607672</v>
      </c>
      <c r="F29" s="52">
        <v>577.22903043999997</v>
      </c>
      <c r="G29" s="52">
        <v>276.17616084999997</v>
      </c>
      <c r="H29" s="52">
        <v>223.53774758</v>
      </c>
      <c r="I29" s="52">
        <v>77.515122009999999</v>
      </c>
      <c r="J29" s="52">
        <v>399.73046574</v>
      </c>
      <c r="K29" s="52">
        <v>105.87034457999999</v>
      </c>
      <c r="L29" s="52">
        <v>253.38916645</v>
      </c>
      <c r="M29" s="52">
        <v>40.470954710000001</v>
      </c>
      <c r="N29" s="52"/>
      <c r="O29" s="52"/>
      <c r="P29" s="52"/>
      <c r="Q29" s="52"/>
    </row>
    <row r="30" spans="1:17" hidden="1" outlineLevel="1">
      <c r="A30" s="12">
        <v>41122</v>
      </c>
      <c r="B30" s="52">
        <v>996.36531170000001</v>
      </c>
      <c r="C30" s="52">
        <f t="shared" si="1"/>
        <v>384.82876785000002</v>
      </c>
      <c r="D30" s="52">
        <f t="shared" si="1"/>
        <v>497.45130417999997</v>
      </c>
      <c r="E30" s="52">
        <f t="shared" si="1"/>
        <v>114.08523967000001</v>
      </c>
      <c r="F30" s="52">
        <v>586.90448452999999</v>
      </c>
      <c r="G30" s="52">
        <v>280.27610167</v>
      </c>
      <c r="H30" s="52">
        <v>227.56190946000001</v>
      </c>
      <c r="I30" s="52">
        <v>79.066473400000007</v>
      </c>
      <c r="J30" s="52">
        <v>409.46082717000002</v>
      </c>
      <c r="K30" s="52">
        <v>104.55266618</v>
      </c>
      <c r="L30" s="52">
        <v>269.88939471999998</v>
      </c>
      <c r="M30" s="52">
        <v>35.01876627</v>
      </c>
      <c r="N30" s="52"/>
      <c r="O30" s="52"/>
      <c r="P30" s="52"/>
      <c r="Q30" s="52"/>
    </row>
    <row r="31" spans="1:17" hidden="1" outlineLevel="1">
      <c r="A31" s="12">
        <v>41153</v>
      </c>
      <c r="B31" s="52">
        <v>845.51764888000002</v>
      </c>
      <c r="C31" s="52">
        <f t="shared" si="1"/>
        <v>376.3351131</v>
      </c>
      <c r="D31" s="52">
        <f t="shared" si="1"/>
        <v>378.83075055</v>
      </c>
      <c r="E31" s="52">
        <f t="shared" si="1"/>
        <v>90.351785230000004</v>
      </c>
      <c r="F31" s="52">
        <v>524.12032072</v>
      </c>
      <c r="G31" s="52">
        <v>280.18517932999998</v>
      </c>
      <c r="H31" s="52">
        <v>172.66435146000001</v>
      </c>
      <c r="I31" s="52">
        <v>71.270789930000007</v>
      </c>
      <c r="J31" s="52">
        <v>321.39732815999997</v>
      </c>
      <c r="K31" s="52">
        <v>96.149933770000004</v>
      </c>
      <c r="L31" s="52">
        <v>206.16639909</v>
      </c>
      <c r="M31" s="52">
        <v>19.080995300000001</v>
      </c>
      <c r="N31" s="52"/>
      <c r="O31" s="52"/>
      <c r="P31" s="52"/>
      <c r="Q31" s="52"/>
    </row>
    <row r="32" spans="1:17" hidden="1" outlineLevel="1">
      <c r="A32" s="12">
        <v>41183</v>
      </c>
      <c r="B32" s="52">
        <v>874.30276875000004</v>
      </c>
      <c r="C32" s="52">
        <f t="shared" si="1"/>
        <v>388.35283246999995</v>
      </c>
      <c r="D32" s="52">
        <f t="shared" si="1"/>
        <v>395.61358118999999</v>
      </c>
      <c r="E32" s="52">
        <f t="shared" si="1"/>
        <v>90.336355089999998</v>
      </c>
      <c r="F32" s="52">
        <v>551.10511727999994</v>
      </c>
      <c r="G32" s="52">
        <v>295.68272151999997</v>
      </c>
      <c r="H32" s="52">
        <v>183.92269916999999</v>
      </c>
      <c r="I32" s="52">
        <v>71.499696589999999</v>
      </c>
      <c r="J32" s="52">
        <v>323.19765146999998</v>
      </c>
      <c r="K32" s="52">
        <v>92.670110949999994</v>
      </c>
      <c r="L32" s="52">
        <v>211.69088202</v>
      </c>
      <c r="M32" s="52">
        <v>18.836658499999999</v>
      </c>
      <c r="N32" s="52"/>
      <c r="O32" s="52"/>
      <c r="P32" s="52"/>
      <c r="Q32" s="52"/>
    </row>
    <row r="33" spans="1:17" hidden="1" outlineLevel="1">
      <c r="A33" s="12">
        <v>41214</v>
      </c>
      <c r="B33" s="52">
        <v>888.81945377</v>
      </c>
      <c r="C33" s="52">
        <f t="shared" si="1"/>
        <v>399.35851200999997</v>
      </c>
      <c r="D33" s="52">
        <f t="shared" si="1"/>
        <v>383.96846893999998</v>
      </c>
      <c r="E33" s="52">
        <f t="shared" si="1"/>
        <v>105.49247282</v>
      </c>
      <c r="F33" s="52">
        <v>555.74548041000003</v>
      </c>
      <c r="G33" s="52">
        <v>303.62773263999998</v>
      </c>
      <c r="H33" s="52">
        <v>165.28983962999999</v>
      </c>
      <c r="I33" s="52">
        <v>86.827908140000005</v>
      </c>
      <c r="J33" s="52">
        <v>333.07397336000002</v>
      </c>
      <c r="K33" s="52">
        <v>95.730779369999993</v>
      </c>
      <c r="L33" s="52">
        <v>218.67862930999999</v>
      </c>
      <c r="M33" s="52">
        <v>18.664564680000002</v>
      </c>
      <c r="N33" s="52"/>
      <c r="O33" s="52"/>
      <c r="P33" s="52"/>
      <c r="Q33" s="52"/>
    </row>
    <row r="34" spans="1:17" hidden="1" outlineLevel="1">
      <c r="A34" s="12">
        <v>41244</v>
      </c>
      <c r="B34" s="52">
        <v>892.04250249999996</v>
      </c>
      <c r="C34" s="52">
        <f t="shared" si="1"/>
        <v>405.85073922999999</v>
      </c>
      <c r="D34" s="52">
        <f t="shared" si="1"/>
        <v>381.39496277000001</v>
      </c>
      <c r="E34" s="52">
        <f t="shared" si="1"/>
        <v>104.7968005</v>
      </c>
      <c r="F34" s="52">
        <v>558.62521313000002</v>
      </c>
      <c r="G34" s="52">
        <v>308.54516206</v>
      </c>
      <c r="H34" s="52">
        <v>163.81108275</v>
      </c>
      <c r="I34" s="52">
        <v>86.268968319999999</v>
      </c>
      <c r="J34" s="52">
        <v>333.41728936999999</v>
      </c>
      <c r="K34" s="52">
        <v>97.305577170000007</v>
      </c>
      <c r="L34" s="52">
        <v>217.58388002000001</v>
      </c>
      <c r="M34" s="52">
        <v>18.527832180000001</v>
      </c>
      <c r="N34" s="52"/>
      <c r="O34" s="52"/>
      <c r="P34" s="52"/>
      <c r="Q34" s="52"/>
    </row>
    <row r="35" spans="1:17" hidden="1" outlineLevel="1">
      <c r="A35" s="12">
        <v>41275</v>
      </c>
      <c r="B35" s="52">
        <v>883.49453918999995</v>
      </c>
      <c r="C35" s="52">
        <f t="shared" si="1"/>
        <v>396.90608779000002</v>
      </c>
      <c r="D35" s="52">
        <f t="shared" si="1"/>
        <v>383.17011987000001</v>
      </c>
      <c r="E35" s="52">
        <f t="shared" si="1"/>
        <v>103.41833153</v>
      </c>
      <c r="F35" s="52">
        <v>536.15719175000004</v>
      </c>
      <c r="G35" s="52">
        <v>290.27917174999999</v>
      </c>
      <c r="H35" s="52">
        <v>162.30025638000001</v>
      </c>
      <c r="I35" s="52">
        <v>83.577763619999999</v>
      </c>
      <c r="J35" s="52">
        <v>347.33734743999997</v>
      </c>
      <c r="K35" s="52">
        <v>106.62691604</v>
      </c>
      <c r="L35" s="52">
        <v>220.86986349</v>
      </c>
      <c r="M35" s="52">
        <v>19.840567910000001</v>
      </c>
      <c r="N35" s="52"/>
      <c r="O35" s="52"/>
      <c r="P35" s="52"/>
      <c r="Q35" s="52"/>
    </row>
    <row r="36" spans="1:17" hidden="1" outlineLevel="1">
      <c r="A36" s="12">
        <v>41306</v>
      </c>
      <c r="B36" s="52">
        <v>860.39435490999995</v>
      </c>
      <c r="C36" s="52">
        <f t="shared" si="1"/>
        <v>386.71953799999994</v>
      </c>
      <c r="D36" s="52">
        <f t="shared" si="1"/>
        <v>371.69214735000003</v>
      </c>
      <c r="E36" s="52">
        <f t="shared" si="1"/>
        <v>101.98266956000001</v>
      </c>
      <c r="F36" s="52">
        <v>518.31218194999997</v>
      </c>
      <c r="G36" s="52">
        <v>275.36262964999997</v>
      </c>
      <c r="H36" s="52">
        <v>161.79914550000001</v>
      </c>
      <c r="I36" s="52">
        <v>81.150406799999999</v>
      </c>
      <c r="J36" s="52">
        <v>342.08217295999998</v>
      </c>
      <c r="K36" s="52">
        <v>111.35690835</v>
      </c>
      <c r="L36" s="52">
        <v>209.89300184999999</v>
      </c>
      <c r="M36" s="52">
        <v>20.832262759999999</v>
      </c>
      <c r="N36" s="52"/>
      <c r="O36" s="52"/>
      <c r="P36" s="52"/>
      <c r="Q36" s="52"/>
    </row>
    <row r="37" spans="1:17" hidden="1" outlineLevel="1">
      <c r="A37" s="12">
        <v>41334</v>
      </c>
      <c r="B37" s="52">
        <v>893.70663631000002</v>
      </c>
      <c r="C37" s="52">
        <f t="shared" si="1"/>
        <v>371.71839227999999</v>
      </c>
      <c r="D37" s="52">
        <f t="shared" si="1"/>
        <v>421.69169692999998</v>
      </c>
      <c r="E37" s="52">
        <f t="shared" si="1"/>
        <v>100.2965471</v>
      </c>
      <c r="F37" s="52">
        <v>509.27971581000003</v>
      </c>
      <c r="G37" s="52">
        <v>272.37645104000001</v>
      </c>
      <c r="H37" s="52">
        <v>154.7102787</v>
      </c>
      <c r="I37" s="52">
        <v>82.192986070000003</v>
      </c>
      <c r="J37" s="52">
        <v>384.42692049999999</v>
      </c>
      <c r="K37" s="52">
        <v>99.341941239999997</v>
      </c>
      <c r="L37" s="52">
        <v>266.98141822999997</v>
      </c>
      <c r="M37" s="52">
        <v>18.103561030000002</v>
      </c>
      <c r="N37" s="52"/>
      <c r="O37" s="52"/>
      <c r="P37" s="52"/>
      <c r="Q37" s="52"/>
    </row>
    <row r="38" spans="1:17" hidden="1" outlineLevel="1">
      <c r="A38" s="12">
        <v>41365</v>
      </c>
      <c r="B38" s="52">
        <v>951.96544902999995</v>
      </c>
      <c r="C38" s="52">
        <f t="shared" si="1"/>
        <v>392.18136848</v>
      </c>
      <c r="D38" s="52">
        <f t="shared" si="1"/>
        <v>461.32798561000004</v>
      </c>
      <c r="E38" s="52">
        <f t="shared" si="1"/>
        <v>98.456094939999986</v>
      </c>
      <c r="F38" s="52">
        <v>523.25531787</v>
      </c>
      <c r="G38" s="52">
        <v>292.16192988</v>
      </c>
      <c r="H38" s="52">
        <v>150.15535417999999</v>
      </c>
      <c r="I38" s="52">
        <v>80.938033809999993</v>
      </c>
      <c r="J38" s="52">
        <v>428.71013116</v>
      </c>
      <c r="K38" s="52">
        <v>100.0194386</v>
      </c>
      <c r="L38" s="52">
        <v>311.17263143000002</v>
      </c>
      <c r="M38" s="52">
        <v>17.51806113</v>
      </c>
      <c r="N38" s="52"/>
      <c r="O38" s="52"/>
      <c r="P38" s="52"/>
      <c r="Q38" s="52"/>
    </row>
    <row r="39" spans="1:17" hidden="1" outlineLevel="1">
      <c r="A39" s="12">
        <v>41395</v>
      </c>
      <c r="B39" s="52">
        <v>939.09878722999997</v>
      </c>
      <c r="C39" s="52">
        <f t="shared" si="1"/>
        <v>361.09030405999999</v>
      </c>
      <c r="D39" s="52">
        <f t="shared" si="1"/>
        <v>480.30630999999994</v>
      </c>
      <c r="E39" s="52">
        <f t="shared" si="1"/>
        <v>97.702173169999995</v>
      </c>
      <c r="F39" s="52">
        <v>510.80015743000001</v>
      </c>
      <c r="G39" s="52">
        <v>274.11909627</v>
      </c>
      <c r="H39" s="52">
        <v>156.39938473999999</v>
      </c>
      <c r="I39" s="52">
        <v>80.281676419999997</v>
      </c>
      <c r="J39" s="52">
        <v>428.29862980000001</v>
      </c>
      <c r="K39" s="52">
        <v>86.971207789999994</v>
      </c>
      <c r="L39" s="52">
        <v>323.90692525999998</v>
      </c>
      <c r="M39" s="52">
        <v>17.420496750000002</v>
      </c>
      <c r="N39" s="52"/>
      <c r="O39" s="52"/>
      <c r="P39" s="52"/>
      <c r="Q39" s="52"/>
    </row>
    <row r="40" spans="1:17" hidden="1" outlineLevel="1">
      <c r="A40" s="12">
        <v>41426</v>
      </c>
      <c r="B40" s="52">
        <v>954.27553410999997</v>
      </c>
      <c r="C40" s="52">
        <f t="shared" si="1"/>
        <v>372.64754975</v>
      </c>
      <c r="D40" s="52">
        <f t="shared" si="1"/>
        <v>486.43642722999999</v>
      </c>
      <c r="E40" s="52">
        <f t="shared" si="1"/>
        <v>95.191557130000007</v>
      </c>
      <c r="F40" s="52">
        <v>480.22186762000001</v>
      </c>
      <c r="G40" s="52">
        <v>281.29027259999998</v>
      </c>
      <c r="H40" s="52">
        <v>165.42833048</v>
      </c>
      <c r="I40" s="52">
        <v>33.503264540000004</v>
      </c>
      <c r="J40" s="52">
        <v>474.05366649000001</v>
      </c>
      <c r="K40" s="52">
        <v>91.357277150000002</v>
      </c>
      <c r="L40" s="52">
        <v>321.00809674999999</v>
      </c>
      <c r="M40" s="52">
        <v>61.688292590000003</v>
      </c>
      <c r="N40" s="52"/>
      <c r="O40" s="52"/>
      <c r="P40" s="52"/>
      <c r="Q40" s="52"/>
    </row>
    <row r="41" spans="1:17" hidden="1" outlineLevel="1">
      <c r="A41" s="12">
        <v>41456</v>
      </c>
      <c r="B41" s="52">
        <v>975.77575186000001</v>
      </c>
      <c r="C41" s="52">
        <f t="shared" si="1"/>
        <v>375.26665728</v>
      </c>
      <c r="D41" s="52">
        <f t="shared" si="1"/>
        <v>508.67926220999999</v>
      </c>
      <c r="E41" s="52">
        <f t="shared" si="1"/>
        <v>91.829832369999991</v>
      </c>
      <c r="F41" s="52">
        <v>490.26253571000001</v>
      </c>
      <c r="G41" s="52">
        <v>281.74290102999998</v>
      </c>
      <c r="H41" s="52">
        <v>175.85270292000001</v>
      </c>
      <c r="I41" s="52">
        <v>32.666931759999997</v>
      </c>
      <c r="J41" s="52">
        <v>485.51321615000001</v>
      </c>
      <c r="K41" s="52">
        <v>93.523756250000005</v>
      </c>
      <c r="L41" s="52">
        <v>332.82655928999998</v>
      </c>
      <c r="M41" s="52">
        <v>59.162900610000001</v>
      </c>
      <c r="N41" s="52"/>
      <c r="O41" s="52"/>
      <c r="P41" s="52"/>
      <c r="Q41" s="52"/>
    </row>
    <row r="42" spans="1:17" hidden="1" outlineLevel="1">
      <c r="A42" s="12">
        <v>41487</v>
      </c>
      <c r="B42" s="52">
        <v>1048.5480151300001</v>
      </c>
      <c r="C42" s="52">
        <f t="shared" si="1"/>
        <v>371.46584637000001</v>
      </c>
      <c r="D42" s="52">
        <f t="shared" si="1"/>
        <v>586.63492768000003</v>
      </c>
      <c r="E42" s="52">
        <f t="shared" si="1"/>
        <v>90.447241079999998</v>
      </c>
      <c r="F42" s="52">
        <v>483.00308042</v>
      </c>
      <c r="G42" s="52">
        <v>276.72972038</v>
      </c>
      <c r="H42" s="52">
        <v>174.85130964000001</v>
      </c>
      <c r="I42" s="52">
        <v>31.4220504</v>
      </c>
      <c r="J42" s="52">
        <v>565.54493471000001</v>
      </c>
      <c r="K42" s="52">
        <v>94.736125990000005</v>
      </c>
      <c r="L42" s="52">
        <v>411.78361804000002</v>
      </c>
      <c r="M42" s="52">
        <v>59.025190680000001</v>
      </c>
      <c r="N42" s="52"/>
      <c r="O42" s="52"/>
      <c r="P42" s="52"/>
      <c r="Q42" s="52"/>
    </row>
    <row r="43" spans="1:17" hidden="1" outlineLevel="1">
      <c r="A43" s="12">
        <v>41518</v>
      </c>
      <c r="B43" s="52">
        <v>1020.09689569</v>
      </c>
      <c r="C43" s="52">
        <f t="shared" si="1"/>
        <v>341.43905160999998</v>
      </c>
      <c r="D43" s="52">
        <f t="shared" si="1"/>
        <v>591.88262572999997</v>
      </c>
      <c r="E43" s="52">
        <f t="shared" si="1"/>
        <v>86.775218350000003</v>
      </c>
      <c r="F43" s="52">
        <v>456.21691202</v>
      </c>
      <c r="G43" s="52">
        <v>256.18377113999998</v>
      </c>
      <c r="H43" s="52">
        <v>171.92740348000001</v>
      </c>
      <c r="I43" s="52">
        <v>28.105737399999999</v>
      </c>
      <c r="J43" s="52">
        <v>563.87998367</v>
      </c>
      <c r="K43" s="52">
        <v>85.255280470000002</v>
      </c>
      <c r="L43" s="52">
        <v>419.95522225000002</v>
      </c>
      <c r="M43" s="52">
        <v>58.669480950000001</v>
      </c>
      <c r="N43" s="52"/>
      <c r="O43" s="52"/>
      <c r="P43" s="52"/>
      <c r="Q43" s="52"/>
    </row>
    <row r="44" spans="1:17" hidden="1" outlineLevel="1">
      <c r="A44" s="12">
        <v>41548</v>
      </c>
      <c r="B44" s="52">
        <v>1110.40251928</v>
      </c>
      <c r="C44" s="52">
        <f t="shared" si="1"/>
        <v>351.17331689000002</v>
      </c>
      <c r="D44" s="52">
        <f t="shared" si="1"/>
        <v>673.14726590999999</v>
      </c>
      <c r="E44" s="52">
        <f t="shared" si="1"/>
        <v>86.081936479999996</v>
      </c>
      <c r="F44" s="52">
        <v>485.23328373999999</v>
      </c>
      <c r="G44" s="52">
        <v>261.56449214000003</v>
      </c>
      <c r="H44" s="52">
        <v>196.16868069</v>
      </c>
      <c r="I44" s="52">
        <v>27.50011091</v>
      </c>
      <c r="J44" s="52">
        <v>625.16923554000005</v>
      </c>
      <c r="K44" s="52">
        <v>89.608824749999997</v>
      </c>
      <c r="L44" s="52">
        <v>476.97858522000001</v>
      </c>
      <c r="M44" s="52">
        <v>58.581825569999999</v>
      </c>
      <c r="N44" s="52"/>
      <c r="O44" s="52"/>
      <c r="P44" s="52"/>
      <c r="Q44" s="52"/>
    </row>
    <row r="45" spans="1:17" hidden="1" outlineLevel="1">
      <c r="A45" s="12">
        <v>41579</v>
      </c>
      <c r="B45" s="52">
        <v>1095.9065011800001</v>
      </c>
      <c r="C45" s="52">
        <f t="shared" si="1"/>
        <v>337.29433747999997</v>
      </c>
      <c r="D45" s="52">
        <f t="shared" si="1"/>
        <v>673.33726036999997</v>
      </c>
      <c r="E45" s="52">
        <f t="shared" si="1"/>
        <v>85.274903330000001</v>
      </c>
      <c r="F45" s="52">
        <v>455.68773062000002</v>
      </c>
      <c r="G45" s="52">
        <v>256.38820023</v>
      </c>
      <c r="H45" s="52">
        <v>171.98530522999999</v>
      </c>
      <c r="I45" s="52">
        <v>27.314225159999999</v>
      </c>
      <c r="J45" s="52">
        <v>640.21877056000005</v>
      </c>
      <c r="K45" s="52">
        <v>80.90613725</v>
      </c>
      <c r="L45" s="52">
        <v>501.35195513999997</v>
      </c>
      <c r="M45" s="52">
        <v>57.960678170000001</v>
      </c>
      <c r="N45" s="52"/>
      <c r="O45" s="52"/>
      <c r="P45" s="52"/>
      <c r="Q45" s="52"/>
    </row>
    <row r="46" spans="1:17" hidden="1" outlineLevel="1">
      <c r="A46" s="12">
        <v>41609</v>
      </c>
      <c r="B46" s="52">
        <v>1130.78453618</v>
      </c>
      <c r="C46" s="52">
        <f t="shared" si="1"/>
        <v>367.57860925</v>
      </c>
      <c r="D46" s="52">
        <f t="shared" si="1"/>
        <v>679.09082955999997</v>
      </c>
      <c r="E46" s="52">
        <f t="shared" si="1"/>
        <v>84.115097370000001</v>
      </c>
      <c r="F46" s="52">
        <v>491.16264454999998</v>
      </c>
      <c r="G46" s="52">
        <v>291.27129213000001</v>
      </c>
      <c r="H46" s="52">
        <v>173.29134945000001</v>
      </c>
      <c r="I46" s="52">
        <v>26.600002969999998</v>
      </c>
      <c r="J46" s="52">
        <v>639.62189163000005</v>
      </c>
      <c r="K46" s="52">
        <v>76.307317119999993</v>
      </c>
      <c r="L46" s="52">
        <v>505.79948010999999</v>
      </c>
      <c r="M46" s="52">
        <v>57.515094400000002</v>
      </c>
      <c r="N46" s="52"/>
      <c r="O46" s="52"/>
      <c r="P46" s="52"/>
      <c r="Q46" s="52"/>
    </row>
    <row r="47" spans="1:17" hidden="1" outlineLevel="1">
      <c r="A47" s="12">
        <v>41640</v>
      </c>
      <c r="B47" s="52">
        <v>1105.6218684200001</v>
      </c>
      <c r="C47" s="52">
        <f t="shared" si="1"/>
        <v>350.29777250000001</v>
      </c>
      <c r="D47" s="52">
        <f t="shared" si="1"/>
        <v>673.32143715999996</v>
      </c>
      <c r="E47" s="52">
        <f t="shared" si="1"/>
        <v>82.002658760000003</v>
      </c>
      <c r="F47" s="52">
        <v>477.04667497000003</v>
      </c>
      <c r="G47" s="52">
        <v>274.37619364</v>
      </c>
      <c r="H47" s="52">
        <v>177.85427303</v>
      </c>
      <c r="I47" s="52">
        <v>24.8162083</v>
      </c>
      <c r="J47" s="52">
        <v>628.57519345000003</v>
      </c>
      <c r="K47" s="52">
        <v>75.921578859999997</v>
      </c>
      <c r="L47" s="52">
        <v>495.46716413000001</v>
      </c>
      <c r="M47" s="52">
        <v>57.186450460000003</v>
      </c>
      <c r="N47" s="52"/>
      <c r="O47" s="52"/>
      <c r="P47" s="52"/>
      <c r="Q47" s="52"/>
    </row>
    <row r="48" spans="1:17" hidden="1" outlineLevel="1">
      <c r="A48" s="12">
        <v>41671</v>
      </c>
      <c r="B48" s="52">
        <v>1288.7162859600001</v>
      </c>
      <c r="C48" s="52">
        <f t="shared" si="1"/>
        <v>395.27712651000002</v>
      </c>
      <c r="D48" s="52">
        <f t="shared" si="1"/>
        <v>798.03551945999993</v>
      </c>
      <c r="E48" s="52">
        <f t="shared" si="1"/>
        <v>95.403639990000002</v>
      </c>
      <c r="F48" s="52">
        <v>504.39809603999998</v>
      </c>
      <c r="G48" s="52">
        <v>299.30045467000002</v>
      </c>
      <c r="H48" s="52">
        <v>180.64568484</v>
      </c>
      <c r="I48" s="52">
        <v>24.45195653</v>
      </c>
      <c r="J48" s="52">
        <v>784.31818992000001</v>
      </c>
      <c r="K48" s="52">
        <v>95.976671839999995</v>
      </c>
      <c r="L48" s="52">
        <v>617.38983461999999</v>
      </c>
      <c r="M48" s="52">
        <v>70.951683459999998</v>
      </c>
      <c r="N48" s="52"/>
      <c r="O48" s="52"/>
      <c r="P48" s="52"/>
      <c r="Q48" s="52"/>
    </row>
    <row r="49" spans="1:17" hidden="1" outlineLevel="1">
      <c r="A49" s="12">
        <v>41699</v>
      </c>
      <c r="B49" s="52">
        <v>1334.71815272</v>
      </c>
      <c r="C49" s="52">
        <f t="shared" si="1"/>
        <v>385.27809596999998</v>
      </c>
      <c r="D49" s="52">
        <f t="shared" si="1"/>
        <v>851.31159573999992</v>
      </c>
      <c r="E49" s="52">
        <f t="shared" si="1"/>
        <v>98.128461009999995</v>
      </c>
      <c r="F49" s="52">
        <v>483.15229830999999</v>
      </c>
      <c r="G49" s="52">
        <v>281.30690100999999</v>
      </c>
      <c r="H49" s="52">
        <v>177.36781732</v>
      </c>
      <c r="I49" s="52">
        <v>24.477579980000002</v>
      </c>
      <c r="J49" s="52">
        <v>851.56585441000004</v>
      </c>
      <c r="K49" s="52">
        <v>103.97119496000001</v>
      </c>
      <c r="L49" s="52">
        <v>673.94377841999994</v>
      </c>
      <c r="M49" s="52">
        <v>73.650881029999994</v>
      </c>
      <c r="N49" s="52"/>
      <c r="O49" s="52"/>
      <c r="P49" s="52"/>
      <c r="Q49" s="52"/>
    </row>
    <row r="50" spans="1:17" hidden="1" outlineLevel="1">
      <c r="A50" s="12">
        <v>41730</v>
      </c>
      <c r="B50" s="52">
        <v>1315.9558704599999</v>
      </c>
      <c r="C50" s="52">
        <f t="shared" si="1"/>
        <v>367.82758740999998</v>
      </c>
      <c r="D50" s="52">
        <f t="shared" si="1"/>
        <v>852.49617292999994</v>
      </c>
      <c r="E50" s="52">
        <f t="shared" si="1"/>
        <v>95.632110120000007</v>
      </c>
      <c r="F50" s="52">
        <v>445.99476073</v>
      </c>
      <c r="G50" s="52">
        <v>259.60040887999997</v>
      </c>
      <c r="H50" s="52">
        <v>162.85020559</v>
      </c>
      <c r="I50" s="52">
        <v>23.544146260000002</v>
      </c>
      <c r="J50" s="52">
        <v>869.96110972999998</v>
      </c>
      <c r="K50" s="52">
        <v>108.22717853</v>
      </c>
      <c r="L50" s="52">
        <v>689.64596733999997</v>
      </c>
      <c r="M50" s="52">
        <v>72.087963860000002</v>
      </c>
      <c r="N50" s="52"/>
      <c r="O50" s="52"/>
      <c r="P50" s="52"/>
      <c r="Q50" s="52"/>
    </row>
    <row r="51" spans="1:17" hidden="1" outlineLevel="1">
      <c r="A51" s="12">
        <v>41760</v>
      </c>
      <c r="B51" s="52">
        <v>1361.01802907</v>
      </c>
      <c r="C51" s="52">
        <f t="shared" si="1"/>
        <v>400.43953528999998</v>
      </c>
      <c r="D51" s="52">
        <f t="shared" si="1"/>
        <v>862.59389211999996</v>
      </c>
      <c r="E51" s="52">
        <f t="shared" si="1"/>
        <v>97.984601659999996</v>
      </c>
      <c r="F51" s="52">
        <v>478.92215734000001</v>
      </c>
      <c r="G51" s="52">
        <v>295.28146218000001</v>
      </c>
      <c r="H51" s="52">
        <v>160.03725863</v>
      </c>
      <c r="I51" s="52">
        <v>23.60343653</v>
      </c>
      <c r="J51" s="52">
        <v>882.09587173</v>
      </c>
      <c r="K51" s="52">
        <v>105.15807311</v>
      </c>
      <c r="L51" s="52">
        <v>702.55663348999997</v>
      </c>
      <c r="M51" s="52">
        <v>74.381165129999999</v>
      </c>
      <c r="N51" s="52"/>
      <c r="O51" s="52"/>
      <c r="P51" s="52"/>
      <c r="Q51" s="52"/>
    </row>
    <row r="52" spans="1:17" hidden="1" outlineLevel="1">
      <c r="A52" s="12">
        <v>41791</v>
      </c>
      <c r="B52" s="52">
        <v>1333.0321973600001</v>
      </c>
      <c r="C52" s="52">
        <f t="shared" si="1"/>
        <v>381.04673428000001</v>
      </c>
      <c r="D52" s="52">
        <f t="shared" si="1"/>
        <v>843.02253952000001</v>
      </c>
      <c r="E52" s="52">
        <f t="shared" si="1"/>
        <v>108.96292355999999</v>
      </c>
      <c r="F52" s="52">
        <v>453.64022662000002</v>
      </c>
      <c r="G52" s="52">
        <v>282.97959668999999</v>
      </c>
      <c r="H52" s="52">
        <v>147.92509706000001</v>
      </c>
      <c r="I52" s="52">
        <v>22.73553287</v>
      </c>
      <c r="J52" s="52">
        <v>879.39197074000003</v>
      </c>
      <c r="K52" s="52">
        <v>98.067137590000002</v>
      </c>
      <c r="L52" s="52">
        <v>695.09744246000002</v>
      </c>
      <c r="M52" s="52">
        <v>86.227390689999993</v>
      </c>
      <c r="N52" s="52"/>
      <c r="O52" s="52"/>
      <c r="P52" s="52"/>
      <c r="Q52" s="52"/>
    </row>
    <row r="53" spans="1:17" hidden="1" outlineLevel="1">
      <c r="A53" s="12">
        <v>41821</v>
      </c>
      <c r="B53" s="52">
        <v>1330.9044086500001</v>
      </c>
      <c r="C53" s="52">
        <f t="shared" si="1"/>
        <v>381.11546583000001</v>
      </c>
      <c r="D53" s="52">
        <f t="shared" si="1"/>
        <v>831.86293305000004</v>
      </c>
      <c r="E53" s="52">
        <f t="shared" si="1"/>
        <v>117.92600977000001</v>
      </c>
      <c r="F53" s="52">
        <v>445.78282681000002</v>
      </c>
      <c r="G53" s="52">
        <v>278.10193325</v>
      </c>
      <c r="H53" s="52">
        <v>145.33660854999999</v>
      </c>
      <c r="I53" s="52">
        <v>22.34428501</v>
      </c>
      <c r="J53" s="52">
        <v>885.12158183999998</v>
      </c>
      <c r="K53" s="52">
        <v>103.01353258</v>
      </c>
      <c r="L53" s="52">
        <v>686.52632449999999</v>
      </c>
      <c r="M53" s="52">
        <v>95.58172476</v>
      </c>
      <c r="N53" s="52"/>
      <c r="O53" s="52"/>
      <c r="P53" s="52"/>
      <c r="Q53" s="52"/>
    </row>
    <row r="54" spans="1:17" hidden="1" outlineLevel="1">
      <c r="A54" s="12">
        <v>41852</v>
      </c>
      <c r="B54" s="52">
        <v>1472.3585264200001</v>
      </c>
      <c r="C54" s="52">
        <f t="shared" si="1"/>
        <v>445.55231787000002</v>
      </c>
      <c r="D54" s="52">
        <f t="shared" si="1"/>
        <v>893.63383333000002</v>
      </c>
      <c r="E54" s="52">
        <f t="shared" si="1"/>
        <v>133.17237521999999</v>
      </c>
      <c r="F54" s="52">
        <v>511.20887607999998</v>
      </c>
      <c r="G54" s="52">
        <v>342.73856302000002</v>
      </c>
      <c r="H54" s="52">
        <v>146.51214873000001</v>
      </c>
      <c r="I54" s="52">
        <v>21.958164329999999</v>
      </c>
      <c r="J54" s="52">
        <v>961.14965033999999</v>
      </c>
      <c r="K54" s="52">
        <v>102.81375485</v>
      </c>
      <c r="L54" s="52">
        <v>747.12168459999998</v>
      </c>
      <c r="M54" s="52">
        <v>111.21421089</v>
      </c>
      <c r="N54" s="52"/>
      <c r="O54" s="52"/>
      <c r="P54" s="52"/>
      <c r="Q54" s="52"/>
    </row>
    <row r="55" spans="1:17" hidden="1" outlineLevel="1" collapsed="1">
      <c r="A55" s="12">
        <v>41883</v>
      </c>
      <c r="B55" s="52">
        <v>1368.9628089</v>
      </c>
      <c r="C55" s="52">
        <f t="shared" si="1"/>
        <v>409.86411867999999</v>
      </c>
      <c r="D55" s="52">
        <f t="shared" si="1"/>
        <v>830.19315495000001</v>
      </c>
      <c r="E55" s="52">
        <f t="shared" si="1"/>
        <v>128.90553527</v>
      </c>
      <c r="F55" s="52">
        <v>477.32996487000003</v>
      </c>
      <c r="G55" s="52">
        <v>311.51398062999999</v>
      </c>
      <c r="H55" s="52">
        <v>144.15281414</v>
      </c>
      <c r="I55" s="52">
        <v>21.663170099999999</v>
      </c>
      <c r="J55" s="52">
        <v>891.63284403</v>
      </c>
      <c r="K55" s="52">
        <v>98.350138049999998</v>
      </c>
      <c r="L55" s="52">
        <v>686.04034080999998</v>
      </c>
      <c r="M55" s="52">
        <v>107.24236517</v>
      </c>
      <c r="N55" s="52"/>
      <c r="O55" s="52"/>
      <c r="P55" s="52"/>
      <c r="Q55" s="52"/>
    </row>
    <row r="56" spans="1:17" hidden="1" outlineLevel="1" collapsed="1">
      <c r="A56" s="12">
        <v>41913</v>
      </c>
      <c r="B56" s="52">
        <v>1388.83986852</v>
      </c>
      <c r="C56" s="52">
        <f t="shared" si="1"/>
        <v>439.37416628</v>
      </c>
      <c r="D56" s="52">
        <f t="shared" si="1"/>
        <v>818.13962586999992</v>
      </c>
      <c r="E56" s="52">
        <f t="shared" si="1"/>
        <v>131.32607637000001</v>
      </c>
      <c r="F56" s="52">
        <v>503.18606602</v>
      </c>
      <c r="G56" s="52">
        <v>335.76035809000001</v>
      </c>
      <c r="H56" s="52">
        <v>145.48533251999999</v>
      </c>
      <c r="I56" s="52">
        <v>21.940375410000001</v>
      </c>
      <c r="J56" s="52">
        <v>885.65380249999998</v>
      </c>
      <c r="K56" s="52">
        <v>103.61380819</v>
      </c>
      <c r="L56" s="52">
        <v>672.65429334999999</v>
      </c>
      <c r="M56" s="52">
        <v>109.38570095999999</v>
      </c>
      <c r="N56" s="52"/>
      <c r="O56" s="52"/>
      <c r="P56" s="52"/>
      <c r="Q56" s="52"/>
    </row>
    <row r="57" spans="1:17" hidden="1" outlineLevel="1" collapsed="1">
      <c r="A57" s="12">
        <v>41944</v>
      </c>
      <c r="B57" s="52">
        <v>1543.61840532</v>
      </c>
      <c r="C57" s="52">
        <f t="shared" si="1"/>
        <v>473.56370587000004</v>
      </c>
      <c r="D57" s="52">
        <f t="shared" si="1"/>
        <v>921.13909095999998</v>
      </c>
      <c r="E57" s="52">
        <f t="shared" si="1"/>
        <v>148.91560849000001</v>
      </c>
      <c r="F57" s="52">
        <v>535.91914804999999</v>
      </c>
      <c r="G57" s="52">
        <v>360.03075701</v>
      </c>
      <c r="H57" s="52">
        <v>153.96764877000001</v>
      </c>
      <c r="I57" s="52">
        <v>21.920742270000002</v>
      </c>
      <c r="J57" s="52">
        <v>1007.69925727</v>
      </c>
      <c r="K57" s="52">
        <v>113.53294886</v>
      </c>
      <c r="L57" s="52">
        <v>767.17144218999999</v>
      </c>
      <c r="M57" s="52">
        <v>126.99486622000001</v>
      </c>
      <c r="N57" s="52"/>
      <c r="O57" s="52"/>
      <c r="P57" s="52"/>
      <c r="Q57" s="52"/>
    </row>
    <row r="58" spans="1:17" hidden="1" outlineLevel="1" collapsed="1">
      <c r="A58" s="12">
        <v>41974</v>
      </c>
      <c r="B58" s="52">
        <v>1585.3816435000001</v>
      </c>
      <c r="C58" s="52">
        <f t="shared" si="1"/>
        <v>505.18743696000001</v>
      </c>
      <c r="D58" s="52">
        <f t="shared" si="1"/>
        <v>924.03602102000002</v>
      </c>
      <c r="E58" s="52">
        <f t="shared" si="1"/>
        <v>156.15818552000002</v>
      </c>
      <c r="F58" s="52">
        <v>571.22057590999998</v>
      </c>
      <c r="G58" s="52">
        <v>390.83759825999999</v>
      </c>
      <c r="H58" s="52">
        <v>156.85381684000001</v>
      </c>
      <c r="I58" s="52">
        <v>23.52916081</v>
      </c>
      <c r="J58" s="52">
        <v>1014.16106759</v>
      </c>
      <c r="K58" s="52">
        <v>114.34983870000001</v>
      </c>
      <c r="L58" s="52">
        <v>767.18220417999999</v>
      </c>
      <c r="M58" s="52">
        <v>132.62902471000001</v>
      </c>
      <c r="N58" s="52"/>
      <c r="O58" s="52"/>
      <c r="P58" s="52"/>
      <c r="Q58" s="52"/>
    </row>
    <row r="59" spans="1:17" hidden="1" outlineLevel="1" collapsed="1">
      <c r="A59" s="12">
        <v>42005</v>
      </c>
      <c r="B59" s="52">
        <v>1583.7156664300001</v>
      </c>
      <c r="C59" s="52">
        <f t="shared" si="1"/>
        <v>508.19942079000003</v>
      </c>
      <c r="D59" s="52">
        <f t="shared" si="1"/>
        <v>916.75203372999999</v>
      </c>
      <c r="E59" s="52">
        <f t="shared" si="1"/>
        <v>158.76421191</v>
      </c>
      <c r="F59" s="52">
        <v>572.48312497999996</v>
      </c>
      <c r="G59" s="52">
        <v>396.30641300000002</v>
      </c>
      <c r="H59" s="52">
        <v>154.32913345</v>
      </c>
      <c r="I59" s="52">
        <v>21.84757853</v>
      </c>
      <c r="J59" s="52">
        <v>1011.23254145</v>
      </c>
      <c r="K59" s="52">
        <v>111.89300779</v>
      </c>
      <c r="L59" s="52">
        <v>762.42290028000002</v>
      </c>
      <c r="M59" s="52">
        <v>136.91663338000001</v>
      </c>
      <c r="N59" s="52"/>
      <c r="O59" s="52"/>
      <c r="P59" s="52"/>
      <c r="Q59" s="52"/>
    </row>
    <row r="60" spans="1:17" hidden="1" outlineLevel="1" collapsed="1">
      <c r="A60" s="12">
        <v>42036</v>
      </c>
      <c r="B60" s="52">
        <v>2064.4461299599998</v>
      </c>
      <c r="C60" s="52">
        <f t="shared" si="1"/>
        <v>597.73807343999999</v>
      </c>
      <c r="D60" s="52">
        <f t="shared" si="1"/>
        <v>1390.5111678400001</v>
      </c>
      <c r="E60" s="52">
        <f t="shared" si="1"/>
        <v>76.196888680000001</v>
      </c>
      <c r="F60" s="52">
        <v>565.36823251999999</v>
      </c>
      <c r="G60" s="52">
        <v>393.97066298999999</v>
      </c>
      <c r="H60" s="52">
        <v>150.00261462</v>
      </c>
      <c r="I60" s="52">
        <v>21.394954909999999</v>
      </c>
      <c r="J60" s="52">
        <v>1499.07789744</v>
      </c>
      <c r="K60" s="52">
        <v>203.76741045</v>
      </c>
      <c r="L60" s="52">
        <v>1240.5085532200001</v>
      </c>
      <c r="M60" s="52">
        <v>54.801933769999998</v>
      </c>
      <c r="N60" s="52"/>
      <c r="O60" s="52"/>
      <c r="P60" s="52"/>
      <c r="Q60" s="52"/>
    </row>
    <row r="61" spans="1:17" hidden="1" outlineLevel="1" collapsed="1">
      <c r="A61" s="12">
        <v>42064</v>
      </c>
      <c r="B61" s="52">
        <v>1799.1703486500001</v>
      </c>
      <c r="C61" s="52">
        <f t="shared" si="1"/>
        <v>553.27705262000006</v>
      </c>
      <c r="D61" s="52">
        <f t="shared" si="1"/>
        <v>1177.2971066599998</v>
      </c>
      <c r="E61" s="52">
        <f t="shared" si="1"/>
        <v>68.596189369999991</v>
      </c>
      <c r="F61" s="52">
        <v>568.30062851000002</v>
      </c>
      <c r="G61" s="52">
        <v>396.36745982000002</v>
      </c>
      <c r="H61" s="52">
        <v>149.41792361</v>
      </c>
      <c r="I61" s="52">
        <v>22.51524508</v>
      </c>
      <c r="J61" s="52">
        <v>1230.86972014</v>
      </c>
      <c r="K61" s="52">
        <v>156.90959280000001</v>
      </c>
      <c r="L61" s="52">
        <v>1027.8791830499999</v>
      </c>
      <c r="M61" s="52">
        <v>46.080944289999998</v>
      </c>
      <c r="N61" s="52"/>
      <c r="O61" s="52"/>
      <c r="P61" s="52"/>
      <c r="Q61" s="52"/>
    </row>
    <row r="62" spans="1:17" hidden="1" outlineLevel="1" collapsed="1">
      <c r="A62" s="12">
        <v>42095</v>
      </c>
      <c r="B62" s="52">
        <v>1654.2261047500001</v>
      </c>
      <c r="C62" s="52">
        <f t="shared" si="1"/>
        <v>527.96895488999996</v>
      </c>
      <c r="D62" s="52">
        <f t="shared" si="1"/>
        <v>1062.9426045600001</v>
      </c>
      <c r="E62" s="52">
        <f t="shared" si="1"/>
        <v>63.314545300000006</v>
      </c>
      <c r="F62" s="52">
        <v>556.15490741999997</v>
      </c>
      <c r="G62" s="52">
        <v>378.17976528999998</v>
      </c>
      <c r="H62" s="52">
        <v>155.92286554</v>
      </c>
      <c r="I62" s="52">
        <v>22.052276590000002</v>
      </c>
      <c r="J62" s="52">
        <v>1098.0711973299999</v>
      </c>
      <c r="K62" s="52">
        <v>149.78918959999999</v>
      </c>
      <c r="L62" s="52">
        <v>907.01973901999997</v>
      </c>
      <c r="M62" s="52">
        <v>41.262268710000001</v>
      </c>
      <c r="N62" s="52"/>
      <c r="O62" s="52"/>
      <c r="P62" s="52"/>
      <c r="Q62" s="52"/>
    </row>
    <row r="63" spans="1:17" hidden="1" outlineLevel="1" collapsed="1">
      <c r="A63" s="12">
        <v>42125</v>
      </c>
      <c r="B63" s="52">
        <v>1503.8423679099999</v>
      </c>
      <c r="C63" s="52">
        <f t="shared" si="1"/>
        <v>433.71122951000001</v>
      </c>
      <c r="D63" s="52">
        <f t="shared" si="1"/>
        <v>1007.40462948</v>
      </c>
      <c r="E63" s="52">
        <f t="shared" si="1"/>
        <v>62.726508920000001</v>
      </c>
      <c r="F63" s="52">
        <v>466.08568537000002</v>
      </c>
      <c r="G63" s="52">
        <v>289.80902426</v>
      </c>
      <c r="H63" s="52">
        <v>154.72783817000001</v>
      </c>
      <c r="I63" s="52">
        <v>21.548822940000001</v>
      </c>
      <c r="J63" s="52">
        <v>1037.7566825399999</v>
      </c>
      <c r="K63" s="52">
        <v>143.90220525000001</v>
      </c>
      <c r="L63" s="52">
        <v>852.67679131</v>
      </c>
      <c r="M63" s="52">
        <v>41.17768598</v>
      </c>
      <c r="N63" s="52"/>
      <c r="O63" s="52"/>
      <c r="P63" s="52"/>
      <c r="Q63" s="52"/>
    </row>
    <row r="64" spans="1:17" hidden="1" outlineLevel="1" collapsed="1">
      <c r="A64" s="12">
        <v>42156</v>
      </c>
      <c r="B64" s="52">
        <v>1515.6467584300001</v>
      </c>
      <c r="C64" s="52">
        <f t="shared" si="1"/>
        <v>412.3498002</v>
      </c>
      <c r="D64" s="52">
        <f t="shared" si="1"/>
        <v>1041.2218824300001</v>
      </c>
      <c r="E64" s="52">
        <f t="shared" si="1"/>
        <v>62.075075800000008</v>
      </c>
      <c r="F64" s="52">
        <v>494.45357117999998</v>
      </c>
      <c r="G64" s="52">
        <v>279.43969298000002</v>
      </c>
      <c r="H64" s="52">
        <v>193.96699480999999</v>
      </c>
      <c r="I64" s="52">
        <v>21.046883390000001</v>
      </c>
      <c r="J64" s="52">
        <v>1021.1931872500001</v>
      </c>
      <c r="K64" s="52">
        <v>132.91010721999999</v>
      </c>
      <c r="L64" s="52">
        <v>847.25488761999998</v>
      </c>
      <c r="M64" s="52">
        <v>41.028192410000003</v>
      </c>
      <c r="N64" s="52"/>
      <c r="O64" s="52"/>
      <c r="P64" s="52"/>
      <c r="Q64" s="52"/>
    </row>
    <row r="65" spans="1:17" hidden="1" outlineLevel="1" collapsed="1">
      <c r="A65" s="12">
        <v>42186</v>
      </c>
      <c r="B65" s="52">
        <v>1604.21208226</v>
      </c>
      <c r="C65" s="52">
        <f t="shared" si="1"/>
        <v>501.97751559000005</v>
      </c>
      <c r="D65" s="52">
        <f t="shared" si="1"/>
        <v>1040.87001287</v>
      </c>
      <c r="E65" s="52">
        <f t="shared" si="1"/>
        <v>61.364553799999996</v>
      </c>
      <c r="F65" s="52">
        <v>579.04378188999999</v>
      </c>
      <c r="G65" s="52">
        <v>369.22395662000002</v>
      </c>
      <c r="H65" s="52">
        <v>189.27326016999999</v>
      </c>
      <c r="I65" s="52">
        <v>20.546565099999999</v>
      </c>
      <c r="J65" s="52">
        <v>1025.16830037</v>
      </c>
      <c r="K65" s="52">
        <v>132.75355897</v>
      </c>
      <c r="L65" s="52">
        <v>851.59675270000002</v>
      </c>
      <c r="M65" s="52">
        <v>40.817988700000001</v>
      </c>
      <c r="N65" s="52"/>
      <c r="O65" s="52"/>
      <c r="P65" s="52"/>
      <c r="Q65" s="52"/>
    </row>
    <row r="66" spans="1:17" hidden="1" outlineLevel="1" collapsed="1">
      <c r="A66" s="12">
        <v>42217</v>
      </c>
      <c r="B66" s="52">
        <v>1552.0416800099999</v>
      </c>
      <c r="C66" s="52">
        <f t="shared" si="1"/>
        <v>491.32025712000001</v>
      </c>
      <c r="D66" s="52">
        <f t="shared" si="1"/>
        <v>1001.79907185</v>
      </c>
      <c r="E66" s="52">
        <f t="shared" si="1"/>
        <v>58.922351040000002</v>
      </c>
      <c r="F66" s="52">
        <v>567.73405213000001</v>
      </c>
      <c r="G66" s="52">
        <v>361.68334111000001</v>
      </c>
      <c r="H66" s="52">
        <v>186.01161777999999</v>
      </c>
      <c r="I66" s="52">
        <v>20.03909324</v>
      </c>
      <c r="J66" s="52">
        <v>984.30762788000004</v>
      </c>
      <c r="K66" s="52">
        <v>129.63691600999999</v>
      </c>
      <c r="L66" s="52">
        <v>815.78745406999997</v>
      </c>
      <c r="M66" s="52">
        <v>38.883257800000003</v>
      </c>
      <c r="N66" s="52"/>
      <c r="O66" s="52"/>
      <c r="P66" s="52"/>
      <c r="Q66" s="52"/>
    </row>
    <row r="67" spans="1:17" hidden="1" outlineLevel="1" collapsed="1">
      <c r="A67" s="12">
        <v>42248</v>
      </c>
      <c r="B67" s="52">
        <v>1544.5951099700001</v>
      </c>
      <c r="C67" s="52">
        <f t="shared" si="1"/>
        <v>488.21533537000005</v>
      </c>
      <c r="D67" s="52">
        <f t="shared" si="1"/>
        <v>997.50958338999999</v>
      </c>
      <c r="E67" s="52">
        <f t="shared" si="1"/>
        <v>58.870191210000002</v>
      </c>
      <c r="F67" s="52">
        <v>546.02583776999995</v>
      </c>
      <c r="G67" s="52">
        <v>345.31730905000001</v>
      </c>
      <c r="H67" s="52">
        <v>181.26918792999999</v>
      </c>
      <c r="I67" s="52">
        <v>19.439340789999999</v>
      </c>
      <c r="J67" s="52">
        <v>998.5692722</v>
      </c>
      <c r="K67" s="52">
        <v>142.89802632000001</v>
      </c>
      <c r="L67" s="52">
        <v>816.24039545999995</v>
      </c>
      <c r="M67" s="52">
        <v>39.430850419999999</v>
      </c>
      <c r="N67" s="52"/>
      <c r="O67" s="52"/>
      <c r="P67" s="52"/>
      <c r="Q67" s="52"/>
    </row>
    <row r="68" spans="1:17" hidden="1" outlineLevel="1" collapsed="1">
      <c r="A68" s="12">
        <v>42278</v>
      </c>
      <c r="B68" s="52">
        <v>1781.6300584200001</v>
      </c>
      <c r="C68" s="52">
        <f t="shared" ref="C68" si="2">G68+K68</f>
        <v>561.51206300000001</v>
      </c>
      <c r="D68" s="52">
        <f t="shared" ref="D68" si="3">H68+L68</f>
        <v>1160.4750546999999</v>
      </c>
      <c r="E68" s="52">
        <f t="shared" ref="E68" si="4">I68+M68</f>
        <v>59.642940719999999</v>
      </c>
      <c r="F68" s="52">
        <v>871.70488446000002</v>
      </c>
      <c r="G68" s="52">
        <v>357.65353554000001</v>
      </c>
      <c r="H68" s="52">
        <v>496.29458634999997</v>
      </c>
      <c r="I68" s="52">
        <v>17.756762569999999</v>
      </c>
      <c r="J68" s="52">
        <v>909.92517396000005</v>
      </c>
      <c r="K68" s="52">
        <v>203.85852746</v>
      </c>
      <c r="L68" s="52">
        <v>664.18046834999996</v>
      </c>
      <c r="M68" s="52">
        <v>41.886178149999999</v>
      </c>
      <c r="N68" s="52"/>
      <c r="O68" s="52"/>
      <c r="P68" s="52"/>
      <c r="Q68" s="52"/>
    </row>
    <row r="69" spans="1:17" hidden="1" outlineLevel="1" collapsed="1">
      <c r="A69" s="12">
        <v>42309</v>
      </c>
      <c r="B69" s="52">
        <v>1674.07232991</v>
      </c>
      <c r="C69" s="52">
        <f t="shared" ref="C69" si="5">G69+K69</f>
        <v>546.64671440000006</v>
      </c>
      <c r="D69" s="52">
        <f t="shared" ref="D69" si="6">H69+L69</f>
        <v>1066.4782717600001</v>
      </c>
      <c r="E69" s="52">
        <f t="shared" ref="E69" si="7">I69+M69</f>
        <v>60.947343750000002</v>
      </c>
      <c r="F69" s="52">
        <v>1036.52285665</v>
      </c>
      <c r="G69" s="52">
        <v>339.09582889000001</v>
      </c>
      <c r="H69" s="52">
        <v>680.06790670999999</v>
      </c>
      <c r="I69" s="52">
        <v>17.359121049999999</v>
      </c>
      <c r="J69" s="52">
        <v>637.54947326000001</v>
      </c>
      <c r="K69" s="52">
        <v>207.55088551</v>
      </c>
      <c r="L69" s="52">
        <v>386.41036505</v>
      </c>
      <c r="M69" s="52">
        <v>43.588222700000003</v>
      </c>
      <c r="N69" s="52"/>
      <c r="O69" s="52"/>
      <c r="P69" s="52"/>
      <c r="Q69" s="52"/>
    </row>
    <row r="70" spans="1:17" hidden="1" outlineLevel="1" collapsed="1">
      <c r="A70" s="12">
        <v>42339</v>
      </c>
      <c r="B70" s="52">
        <v>1659.4880819099999</v>
      </c>
      <c r="C70" s="52">
        <f t="shared" ref="C70" si="8">G70+K70</f>
        <v>519.50824970999997</v>
      </c>
      <c r="D70" s="52">
        <f t="shared" ref="D70" si="9">H70+L70</f>
        <v>1078.5780669400001</v>
      </c>
      <c r="E70" s="52">
        <f t="shared" ref="E70" si="10">I70+M70</f>
        <v>61.401765260000005</v>
      </c>
      <c r="F70" s="52">
        <v>1014.2560568</v>
      </c>
      <c r="G70" s="52">
        <v>308.17985100999999</v>
      </c>
      <c r="H70" s="52">
        <v>687.70070121000003</v>
      </c>
      <c r="I70" s="52">
        <v>18.375504580000001</v>
      </c>
      <c r="J70" s="52">
        <v>645.23202511</v>
      </c>
      <c r="K70" s="52">
        <v>211.32839870000001</v>
      </c>
      <c r="L70" s="52">
        <v>390.87736573000001</v>
      </c>
      <c r="M70" s="52">
        <v>43.02626068</v>
      </c>
      <c r="N70" s="52"/>
      <c r="O70" s="52"/>
      <c r="P70" s="52"/>
      <c r="Q70" s="52"/>
    </row>
    <row r="71" spans="1:17" hidden="1" outlineLevel="1" collapsed="1">
      <c r="A71" s="12">
        <v>42370</v>
      </c>
      <c r="B71" s="52">
        <v>1679.13660336</v>
      </c>
      <c r="C71" s="52">
        <f t="shared" ref="C71" si="11">G71+K71</f>
        <v>537.10286556999995</v>
      </c>
      <c r="D71" s="52">
        <f t="shared" ref="D71" si="12">H71+L71</f>
        <v>1080.41130288</v>
      </c>
      <c r="E71" s="52">
        <f t="shared" ref="E71" si="13">I71+M71</f>
        <v>61.622434910000003</v>
      </c>
      <c r="F71" s="52">
        <v>1021.73420675</v>
      </c>
      <c r="G71" s="52">
        <v>319.61184050999998</v>
      </c>
      <c r="H71" s="52">
        <v>684.02736947999995</v>
      </c>
      <c r="I71" s="52">
        <v>18.094996760000001</v>
      </c>
      <c r="J71" s="52">
        <v>657.40239660999998</v>
      </c>
      <c r="K71" s="52">
        <v>217.49102506</v>
      </c>
      <c r="L71" s="52">
        <v>396.38393339999999</v>
      </c>
      <c r="M71" s="52">
        <v>43.527438150000002</v>
      </c>
      <c r="N71" s="52"/>
      <c r="O71" s="52"/>
      <c r="P71" s="52"/>
      <c r="Q71" s="52"/>
    </row>
    <row r="72" spans="1:17" hidden="1" outlineLevel="1" collapsed="1">
      <c r="A72" s="12">
        <v>42401</v>
      </c>
      <c r="B72" s="52">
        <v>1720.7575794100001</v>
      </c>
      <c r="C72" s="52">
        <f t="shared" ref="C72" si="14">G72+K72</f>
        <v>569.58441468000001</v>
      </c>
      <c r="D72" s="52">
        <f t="shared" ref="D72" si="15">H72+L72</f>
        <v>1087.8441668600001</v>
      </c>
      <c r="E72" s="52">
        <f t="shared" ref="E72" si="16">I72+M72</f>
        <v>63.328997870000002</v>
      </c>
      <c r="F72" s="52">
        <v>1021.12596609</v>
      </c>
      <c r="G72" s="52">
        <v>331.66838741999999</v>
      </c>
      <c r="H72" s="52">
        <v>671.38797122000005</v>
      </c>
      <c r="I72" s="52">
        <v>18.069607449999999</v>
      </c>
      <c r="J72" s="52">
        <v>699.63161332000004</v>
      </c>
      <c r="K72" s="52">
        <v>237.91602725999999</v>
      </c>
      <c r="L72" s="52">
        <v>416.45619563999998</v>
      </c>
      <c r="M72" s="52">
        <v>45.259390420000003</v>
      </c>
      <c r="N72" s="52"/>
      <c r="O72" s="52"/>
      <c r="P72" s="52"/>
      <c r="Q72" s="52"/>
    </row>
    <row r="73" spans="1:17" hidden="1" outlineLevel="1" collapsed="1">
      <c r="A73" s="12">
        <v>42430</v>
      </c>
      <c r="B73" s="52">
        <v>1700.0729186399999</v>
      </c>
      <c r="C73" s="52">
        <f t="shared" ref="C73" si="17">G73+K73</f>
        <v>571.47289464000005</v>
      </c>
      <c r="D73" s="52">
        <f t="shared" ref="D73" si="18">H73+L73</f>
        <v>1078.6088293400001</v>
      </c>
      <c r="E73" s="52">
        <f t="shared" ref="E73" si="19">I73+M73</f>
        <v>49.991194660000005</v>
      </c>
      <c r="F73" s="52">
        <v>1030.3219258300001</v>
      </c>
      <c r="G73" s="52">
        <v>352.32678741000001</v>
      </c>
      <c r="H73" s="52">
        <v>671.87477783999998</v>
      </c>
      <c r="I73" s="52">
        <v>6.1203605799999998</v>
      </c>
      <c r="J73" s="52">
        <v>669.75099280999996</v>
      </c>
      <c r="K73" s="52">
        <v>219.14610723000001</v>
      </c>
      <c r="L73" s="52">
        <v>406.73405150000002</v>
      </c>
      <c r="M73" s="52">
        <v>43.870834080000002</v>
      </c>
      <c r="N73" s="52"/>
      <c r="O73" s="52"/>
      <c r="P73" s="52"/>
      <c r="Q73" s="52"/>
    </row>
    <row r="74" spans="1:17" hidden="1" outlineLevel="1" collapsed="1">
      <c r="A74" s="12">
        <v>42461</v>
      </c>
      <c r="B74" s="52">
        <v>1667.0389888499999</v>
      </c>
      <c r="C74" s="52">
        <f t="shared" ref="C74" si="20">G74+K74</f>
        <v>566.98347723999996</v>
      </c>
      <c r="D74" s="52">
        <f t="shared" ref="D74" si="21">H74+L74</f>
        <v>1055.43959223</v>
      </c>
      <c r="E74" s="52">
        <f t="shared" ref="E74" si="22">I74+M74</f>
        <v>44.615919380000001</v>
      </c>
      <c r="F74" s="52">
        <v>1041.6930858999999</v>
      </c>
      <c r="G74" s="52">
        <v>358.44034137</v>
      </c>
      <c r="H74" s="52">
        <v>677.27406807</v>
      </c>
      <c r="I74" s="52">
        <v>5.97867646</v>
      </c>
      <c r="J74" s="52">
        <v>625.34590294999998</v>
      </c>
      <c r="K74" s="52">
        <v>208.54313586999999</v>
      </c>
      <c r="L74" s="52">
        <v>378.16552416000002</v>
      </c>
      <c r="M74" s="52">
        <v>38.637242919999998</v>
      </c>
      <c r="N74" s="52"/>
      <c r="O74" s="52"/>
      <c r="P74" s="52"/>
      <c r="Q74" s="52"/>
    </row>
    <row r="75" spans="1:17" hidden="1" outlineLevel="1" collapsed="1">
      <c r="A75" s="12">
        <v>42491</v>
      </c>
      <c r="B75" s="52">
        <v>1635.4472516400001</v>
      </c>
      <c r="C75" s="52">
        <f t="shared" ref="C75" si="23">G75+K75</f>
        <v>531.79254575000004</v>
      </c>
      <c r="D75" s="52">
        <f t="shared" ref="D75" si="24">H75+L75</f>
        <v>1004.10282188</v>
      </c>
      <c r="E75" s="52">
        <f t="shared" ref="E75" si="25">I75+M75</f>
        <v>99.551884009999995</v>
      </c>
      <c r="F75" s="52">
        <v>988.15267983000001</v>
      </c>
      <c r="G75" s="52">
        <v>350.26866336000001</v>
      </c>
      <c r="H75" s="52">
        <v>632.02090385999998</v>
      </c>
      <c r="I75" s="52">
        <v>5.8631126099999999</v>
      </c>
      <c r="J75" s="52">
        <v>647.29457180999998</v>
      </c>
      <c r="K75" s="52">
        <v>181.52388239000001</v>
      </c>
      <c r="L75" s="52">
        <v>372.08191801999999</v>
      </c>
      <c r="M75" s="52">
        <v>93.688771399999993</v>
      </c>
      <c r="N75" s="52"/>
      <c r="O75" s="52"/>
      <c r="P75" s="52"/>
      <c r="Q75" s="52"/>
    </row>
    <row r="76" spans="1:17" hidden="1" outlineLevel="1" collapsed="1">
      <c r="A76" s="12">
        <v>42522</v>
      </c>
      <c r="B76" s="52">
        <v>1646.7949280400001</v>
      </c>
      <c r="C76" s="52">
        <f t="shared" ref="C76" si="26">G76+K76</f>
        <v>542.50026952000007</v>
      </c>
      <c r="D76" s="52">
        <f t="shared" ref="D76" si="27">H76+L76</f>
        <v>995.19590206999999</v>
      </c>
      <c r="E76" s="52">
        <f t="shared" ref="E76" si="28">I76+M76</f>
        <v>109.09875645</v>
      </c>
      <c r="F76" s="52">
        <v>1000.69721624</v>
      </c>
      <c r="G76" s="52">
        <v>366.69988638000001</v>
      </c>
      <c r="H76" s="52">
        <v>628.26585411999997</v>
      </c>
      <c r="I76" s="52">
        <v>5.7314757399999996</v>
      </c>
      <c r="J76" s="52">
        <v>646.09771179999996</v>
      </c>
      <c r="K76" s="52">
        <v>175.80038314000001</v>
      </c>
      <c r="L76" s="52">
        <v>366.93004795000002</v>
      </c>
      <c r="M76" s="52">
        <v>103.36728071</v>
      </c>
      <c r="N76" s="52"/>
      <c r="O76" s="52"/>
      <c r="P76" s="52"/>
      <c r="Q76" s="52"/>
    </row>
    <row r="77" spans="1:17" hidden="1" outlineLevel="1" collapsed="1">
      <c r="A77" s="12">
        <v>42552</v>
      </c>
      <c r="B77" s="52">
        <v>1652.6267393999999</v>
      </c>
      <c r="C77" s="52">
        <f t="shared" ref="C77" si="29">G77+K77</f>
        <v>548.94192507999992</v>
      </c>
      <c r="D77" s="52">
        <f t="shared" ref="D77" si="30">H77+L77</f>
        <v>996.34271622999995</v>
      </c>
      <c r="E77" s="52">
        <f t="shared" ref="E77" si="31">I77+M77</f>
        <v>107.34209808999999</v>
      </c>
      <c r="F77" s="52">
        <v>1018.07896579</v>
      </c>
      <c r="G77" s="52">
        <v>376.52023580999997</v>
      </c>
      <c r="H77" s="52">
        <v>636.03605778999997</v>
      </c>
      <c r="I77" s="52">
        <v>5.5226721899999998</v>
      </c>
      <c r="J77" s="52">
        <v>634.54777361000004</v>
      </c>
      <c r="K77" s="52">
        <v>172.42168927</v>
      </c>
      <c r="L77" s="52">
        <v>360.30665843999998</v>
      </c>
      <c r="M77" s="52">
        <v>101.8194259</v>
      </c>
      <c r="N77" s="52"/>
      <c r="O77" s="52"/>
      <c r="P77" s="52"/>
      <c r="Q77" s="52"/>
    </row>
    <row r="78" spans="1:17" hidden="1" outlineLevel="1" collapsed="1">
      <c r="A78" s="12">
        <v>42583</v>
      </c>
      <c r="B78" s="52">
        <v>1741.43726251</v>
      </c>
      <c r="C78" s="52">
        <f t="shared" ref="C78" si="32">G78+K78</f>
        <v>605.06344383999999</v>
      </c>
      <c r="D78" s="52">
        <f t="shared" ref="D78" si="33">H78+L78</f>
        <v>1025.64385963</v>
      </c>
      <c r="E78" s="52">
        <f t="shared" ref="E78" si="34">I78+M78</f>
        <v>110.72995904</v>
      </c>
      <c r="F78" s="52">
        <v>1078.7664063699999</v>
      </c>
      <c r="G78" s="52">
        <v>426.69592891999997</v>
      </c>
      <c r="H78" s="52">
        <v>645.16489354999999</v>
      </c>
      <c r="I78" s="52">
        <v>6.9055838999999999</v>
      </c>
      <c r="J78" s="52">
        <v>662.67085613999996</v>
      </c>
      <c r="K78" s="52">
        <v>178.36751491999999</v>
      </c>
      <c r="L78" s="52">
        <v>380.47896608000002</v>
      </c>
      <c r="M78" s="52">
        <v>103.82437514</v>
      </c>
      <c r="N78" s="52"/>
      <c r="O78" s="52"/>
      <c r="P78" s="52"/>
      <c r="Q78" s="52"/>
    </row>
    <row r="79" spans="1:17" hidden="1" outlineLevel="1" collapsed="1">
      <c r="A79" s="12">
        <v>42614</v>
      </c>
      <c r="B79" s="52">
        <v>1747.9277380599999</v>
      </c>
      <c r="C79" s="52">
        <f t="shared" ref="C79" si="35">G79+K79</f>
        <v>621.56047197999999</v>
      </c>
      <c r="D79" s="52">
        <f t="shared" ref="D79" si="36">H79+L79</f>
        <v>1014.86506587</v>
      </c>
      <c r="E79" s="52">
        <f t="shared" ref="E79" si="37">I79+M79</f>
        <v>111.50220021</v>
      </c>
      <c r="F79" s="52">
        <v>1066.44049825</v>
      </c>
      <c r="G79" s="52">
        <v>414.34825360000002</v>
      </c>
      <c r="H79" s="52">
        <v>645.38261827999997</v>
      </c>
      <c r="I79" s="52">
        <v>6.7096263699999996</v>
      </c>
      <c r="J79" s="52">
        <v>681.48723981000001</v>
      </c>
      <c r="K79" s="52">
        <v>207.21221838</v>
      </c>
      <c r="L79" s="52">
        <v>369.48244758999999</v>
      </c>
      <c r="M79" s="52">
        <v>104.79257384</v>
      </c>
      <c r="N79" s="52"/>
      <c r="O79" s="52"/>
      <c r="P79" s="52"/>
      <c r="Q79" s="52"/>
    </row>
    <row r="80" spans="1:17" hidden="1" outlineLevel="1" collapsed="1">
      <c r="A80" s="12">
        <v>42644</v>
      </c>
      <c r="B80" s="52">
        <v>1843.3112099499999</v>
      </c>
      <c r="C80" s="52">
        <f t="shared" ref="C80" si="38">G80+K80</f>
        <v>664.26401441999997</v>
      </c>
      <c r="D80" s="52">
        <f t="shared" ref="D80" si="39">H80+L80</f>
        <v>922.37944334999997</v>
      </c>
      <c r="E80" s="52">
        <f t="shared" ref="E80" si="40">I80+M80</f>
        <v>256.66775217999998</v>
      </c>
      <c r="F80" s="52">
        <v>1113.3429778300001</v>
      </c>
      <c r="G80" s="52">
        <v>457.55207317000003</v>
      </c>
      <c r="H80" s="52">
        <v>649.19960334999996</v>
      </c>
      <c r="I80" s="52">
        <v>6.5913013100000004</v>
      </c>
      <c r="J80" s="52">
        <v>729.96823212000004</v>
      </c>
      <c r="K80" s="52">
        <v>206.71194125</v>
      </c>
      <c r="L80" s="52">
        <v>273.17984000000001</v>
      </c>
      <c r="M80" s="52">
        <v>250.07645087</v>
      </c>
      <c r="N80" s="52"/>
      <c r="O80" s="52"/>
      <c r="P80" s="52"/>
      <c r="Q80" s="52"/>
    </row>
    <row r="81" spans="1:17" hidden="1" outlineLevel="1" collapsed="1">
      <c r="A81" s="12">
        <v>42675</v>
      </c>
      <c r="B81" s="52">
        <v>1855.0769560399999</v>
      </c>
      <c r="C81" s="52">
        <f t="shared" ref="C81" si="41">G81+K81</f>
        <v>614.04232970999999</v>
      </c>
      <c r="D81" s="52">
        <f t="shared" ref="D81" si="42">H81+L81</f>
        <v>911.04897676999997</v>
      </c>
      <c r="E81" s="52">
        <f t="shared" ref="E81" si="43">I81+M81</f>
        <v>329.98564956000001</v>
      </c>
      <c r="F81" s="52">
        <v>1101.2316887300001</v>
      </c>
      <c r="G81" s="52">
        <v>442.04659604</v>
      </c>
      <c r="H81" s="52">
        <v>652.70347766999998</v>
      </c>
      <c r="I81" s="52">
        <v>6.4816150199999996</v>
      </c>
      <c r="J81" s="52">
        <v>753.84526731000005</v>
      </c>
      <c r="K81" s="52">
        <v>171.99573366999999</v>
      </c>
      <c r="L81" s="52">
        <v>258.34549909999998</v>
      </c>
      <c r="M81" s="52">
        <v>323.50403454000002</v>
      </c>
      <c r="N81" s="52"/>
      <c r="O81" s="52"/>
      <c r="P81" s="52"/>
      <c r="Q81" s="52"/>
    </row>
    <row r="82" spans="1:17" hidden="1" outlineLevel="1" collapsed="1">
      <c r="A82" s="12">
        <v>42705</v>
      </c>
      <c r="B82" s="52">
        <v>1959.67119007</v>
      </c>
      <c r="C82" s="52">
        <f t="shared" ref="C82" si="44">G82+K82</f>
        <v>695.29655726999999</v>
      </c>
      <c r="D82" s="52">
        <f t="shared" ref="D82" si="45">H82+L82</f>
        <v>911.76847089000012</v>
      </c>
      <c r="E82" s="52">
        <f t="shared" ref="E82" si="46">I82+M82</f>
        <v>352.60616190999997</v>
      </c>
      <c r="F82" s="52">
        <v>1152.9943686500001</v>
      </c>
      <c r="G82" s="52">
        <v>504.31178593999999</v>
      </c>
      <c r="H82" s="52">
        <v>643.93284026000003</v>
      </c>
      <c r="I82" s="52">
        <v>4.7497424500000003</v>
      </c>
      <c r="J82" s="52">
        <v>806.67682142000001</v>
      </c>
      <c r="K82" s="52">
        <v>190.98477133</v>
      </c>
      <c r="L82" s="52">
        <v>267.83563063000003</v>
      </c>
      <c r="M82" s="52">
        <v>347.85641945999998</v>
      </c>
      <c r="N82" s="52"/>
      <c r="O82" s="52"/>
      <c r="P82" s="52"/>
      <c r="Q82" s="52"/>
    </row>
    <row r="83" spans="1:17" hidden="1" outlineLevel="1" collapsed="1">
      <c r="A83" s="12">
        <v>42736</v>
      </c>
      <c r="B83" s="52">
        <v>1945.0174278100001</v>
      </c>
      <c r="C83" s="52">
        <f t="shared" ref="C83" si="47">G83+K83</f>
        <v>683.84956389000001</v>
      </c>
      <c r="D83" s="52">
        <f t="shared" ref="D83" si="48">H83+L83</f>
        <v>904.20930064999993</v>
      </c>
      <c r="E83" s="52">
        <f t="shared" ref="E83" si="49">I83+M83</f>
        <v>356.95856327000001</v>
      </c>
      <c r="F83" s="52">
        <v>1135.70956329</v>
      </c>
      <c r="G83" s="52">
        <v>491.60880066999999</v>
      </c>
      <c r="H83" s="52">
        <v>637.91812405999997</v>
      </c>
      <c r="I83" s="52">
        <v>6.18263856</v>
      </c>
      <c r="J83" s="52">
        <v>809.30786451999995</v>
      </c>
      <c r="K83" s="52">
        <v>192.24076321999999</v>
      </c>
      <c r="L83" s="52">
        <v>266.29117659000002</v>
      </c>
      <c r="M83" s="52">
        <v>350.77592471000003</v>
      </c>
      <c r="N83" s="52"/>
      <c r="O83" s="52"/>
      <c r="P83" s="52"/>
      <c r="Q83" s="52"/>
    </row>
    <row r="84" spans="1:17" hidden="1" outlineLevel="1" collapsed="1">
      <c r="A84" s="12">
        <v>42767</v>
      </c>
      <c r="B84" s="52">
        <v>1933.2775545500001</v>
      </c>
      <c r="C84" s="52">
        <f t="shared" ref="C84" si="50">G84+K84</f>
        <v>676.21622209999998</v>
      </c>
      <c r="D84" s="52">
        <f t="shared" ref="D84" si="51">H84+L84</f>
        <v>905.45168668999997</v>
      </c>
      <c r="E84" s="52">
        <f t="shared" ref="E84" si="52">I84+M84</f>
        <v>351.60964576000003</v>
      </c>
      <c r="F84" s="52">
        <v>1118.0242505199999</v>
      </c>
      <c r="G84" s="52">
        <v>476.71625124000002</v>
      </c>
      <c r="H84" s="52">
        <v>635.31893481999998</v>
      </c>
      <c r="I84" s="52">
        <v>5.9890644599999998</v>
      </c>
      <c r="J84" s="52">
        <v>815.25330402999998</v>
      </c>
      <c r="K84" s="52">
        <v>199.49997085999999</v>
      </c>
      <c r="L84" s="52">
        <v>270.13275186999999</v>
      </c>
      <c r="M84" s="52">
        <v>345.62058130000003</v>
      </c>
      <c r="N84" s="52"/>
      <c r="O84" s="52"/>
      <c r="P84" s="52"/>
      <c r="Q84" s="52"/>
    </row>
    <row r="85" spans="1:17" hidden="1" outlineLevel="1" collapsed="1">
      <c r="A85" s="12">
        <v>42795</v>
      </c>
      <c r="B85" s="52">
        <v>1953.8369163699999</v>
      </c>
      <c r="C85" s="52">
        <f t="shared" ref="C85" si="53">G85+K85</f>
        <v>646.40393633999997</v>
      </c>
      <c r="D85" s="52">
        <f t="shared" ref="D85" si="54">H85+L85</f>
        <v>911.79699125000002</v>
      </c>
      <c r="E85" s="52">
        <f t="shared" ref="E85" si="55">I85+M85</f>
        <v>395.63598877999999</v>
      </c>
      <c r="F85" s="52">
        <v>1104.17002127</v>
      </c>
      <c r="G85" s="52">
        <v>462.25040357</v>
      </c>
      <c r="H85" s="52">
        <v>635.71804771999996</v>
      </c>
      <c r="I85" s="52">
        <v>6.2015699800000004</v>
      </c>
      <c r="J85" s="52">
        <v>849.66689510000003</v>
      </c>
      <c r="K85" s="52">
        <v>184.15353277</v>
      </c>
      <c r="L85" s="52">
        <v>276.07894353</v>
      </c>
      <c r="M85" s="52">
        <v>389.4344188</v>
      </c>
      <c r="N85" s="52"/>
      <c r="O85" s="52"/>
      <c r="P85" s="52"/>
      <c r="Q85" s="52"/>
    </row>
    <row r="86" spans="1:17" hidden="1" outlineLevel="1" collapsed="1">
      <c r="A86" s="12">
        <v>42826</v>
      </c>
      <c r="B86" s="52">
        <v>2009.8035200899999</v>
      </c>
      <c r="C86" s="52">
        <f t="shared" ref="C86" si="56">G86+K86</f>
        <v>651.87385401999995</v>
      </c>
      <c r="D86" s="52">
        <f t="shared" ref="D86" si="57">H86+L86</f>
        <v>919.00479138000003</v>
      </c>
      <c r="E86" s="52">
        <f t="shared" ref="E86" si="58">I86+M86</f>
        <v>438.92487468999997</v>
      </c>
      <c r="F86" s="52">
        <v>1113.65943075</v>
      </c>
      <c r="G86" s="52">
        <v>471.32227038000002</v>
      </c>
      <c r="H86" s="52">
        <v>636.22180541</v>
      </c>
      <c r="I86" s="52">
        <v>6.1153549600000003</v>
      </c>
      <c r="J86" s="52">
        <v>896.14408934000005</v>
      </c>
      <c r="K86" s="52">
        <v>180.55158363999999</v>
      </c>
      <c r="L86" s="52">
        <v>282.78298597000003</v>
      </c>
      <c r="M86" s="52">
        <v>432.80951972999998</v>
      </c>
      <c r="N86" s="52"/>
      <c r="O86" s="52"/>
      <c r="P86" s="52"/>
      <c r="Q86" s="52"/>
    </row>
    <row r="87" spans="1:17" hidden="1" outlineLevel="1" collapsed="1">
      <c r="A87" s="12">
        <v>42856</v>
      </c>
      <c r="B87" s="52">
        <v>1971.8918706100001</v>
      </c>
      <c r="C87" s="52">
        <f t="shared" ref="C87" si="59">G87+K87</f>
        <v>638.91061918000003</v>
      </c>
      <c r="D87" s="52">
        <f t="shared" ref="D87" si="60">H87+L87</f>
        <v>885.92216946999997</v>
      </c>
      <c r="E87" s="52">
        <f t="shared" ref="E87" si="61">I87+M87</f>
        <v>447.05908195999996</v>
      </c>
      <c r="F87" s="52">
        <v>1075.7301592399999</v>
      </c>
      <c r="G87" s="52">
        <v>433.28416389</v>
      </c>
      <c r="H87" s="52">
        <v>636.5683765</v>
      </c>
      <c r="I87" s="52">
        <v>5.8776188500000002</v>
      </c>
      <c r="J87" s="52">
        <v>896.16171137000003</v>
      </c>
      <c r="K87" s="52">
        <v>205.62645529</v>
      </c>
      <c r="L87" s="52">
        <v>249.35379297</v>
      </c>
      <c r="M87" s="52">
        <v>441.18146310999998</v>
      </c>
      <c r="N87" s="52"/>
      <c r="O87" s="52"/>
      <c r="P87" s="52"/>
      <c r="Q87" s="52"/>
    </row>
    <row r="88" spans="1:17" hidden="1" outlineLevel="1" collapsed="1">
      <c r="A88" s="12">
        <v>42887</v>
      </c>
      <c r="B88" s="52">
        <v>2016.18876802</v>
      </c>
      <c r="C88" s="52">
        <f t="shared" ref="C88" si="62">G88+K88</f>
        <v>660.05152241999997</v>
      </c>
      <c r="D88" s="52">
        <f t="shared" ref="D88" si="63">H88+L88</f>
        <v>910.65398569000001</v>
      </c>
      <c r="E88" s="52">
        <f t="shared" ref="E88" si="64">I88+M88</f>
        <v>445.48325991000002</v>
      </c>
      <c r="F88" s="52">
        <v>1092.5188072599999</v>
      </c>
      <c r="G88" s="52">
        <v>449.63554500999999</v>
      </c>
      <c r="H88" s="52">
        <v>638.70798543000001</v>
      </c>
      <c r="I88" s="52">
        <v>4.1752768199999997</v>
      </c>
      <c r="J88" s="52">
        <v>923.66996075999998</v>
      </c>
      <c r="K88" s="52">
        <v>210.41597741000001</v>
      </c>
      <c r="L88" s="52">
        <v>271.94600026000001</v>
      </c>
      <c r="M88" s="52">
        <v>441.30798308999999</v>
      </c>
      <c r="N88" s="52"/>
      <c r="O88" s="52"/>
      <c r="P88" s="52"/>
      <c r="Q88" s="52"/>
    </row>
    <row r="89" spans="1:17" hidden="1" outlineLevel="1" collapsed="1">
      <c r="A89" s="12">
        <v>42917</v>
      </c>
      <c r="B89" s="52">
        <v>2128.7168007499999</v>
      </c>
      <c r="C89" s="52">
        <f t="shared" ref="C89" si="65">G89+K89</f>
        <v>688.44372425999995</v>
      </c>
      <c r="D89" s="52">
        <f t="shared" ref="D89" si="66">H89+L89</f>
        <v>952.23199240999998</v>
      </c>
      <c r="E89" s="52">
        <f t="shared" ref="E89" si="67">I89+M89</f>
        <v>488.04108408000002</v>
      </c>
      <c r="F89" s="52">
        <v>1149.83616231</v>
      </c>
      <c r="G89" s="52">
        <v>479.25298664000002</v>
      </c>
      <c r="H89" s="52">
        <v>666.53750993000006</v>
      </c>
      <c r="I89" s="52">
        <v>4.0456657399999996</v>
      </c>
      <c r="J89" s="52">
        <v>978.88063843999998</v>
      </c>
      <c r="K89" s="52">
        <v>209.19073761999999</v>
      </c>
      <c r="L89" s="52">
        <v>285.69448247999998</v>
      </c>
      <c r="M89" s="52">
        <v>483.99541834000001</v>
      </c>
      <c r="N89" s="52"/>
      <c r="O89" s="52"/>
      <c r="P89" s="52"/>
      <c r="Q89" s="52"/>
    </row>
    <row r="90" spans="1:17" hidden="1" outlineLevel="1" collapsed="1">
      <c r="A90" s="12">
        <v>42948</v>
      </c>
      <c r="B90" s="52">
        <v>2171.2725238200001</v>
      </c>
      <c r="C90" s="52">
        <f t="shared" ref="C90" si="68">G90+K90</f>
        <v>730.40390789999992</v>
      </c>
      <c r="D90" s="52">
        <f t="shared" ref="D90" si="69">H90+L90</f>
        <v>957.15717811000002</v>
      </c>
      <c r="E90" s="52">
        <f t="shared" ref="E90" si="70">I90+M90</f>
        <v>483.71143781000001</v>
      </c>
      <c r="F90" s="52">
        <v>1178.6812043100001</v>
      </c>
      <c r="G90" s="52">
        <v>515.90891171999999</v>
      </c>
      <c r="H90" s="52">
        <v>658.02553002000002</v>
      </c>
      <c r="I90" s="52">
        <v>4.7467625699999996</v>
      </c>
      <c r="J90" s="52">
        <v>992.59131950999995</v>
      </c>
      <c r="K90" s="52">
        <v>214.49499617999999</v>
      </c>
      <c r="L90" s="52">
        <v>299.13164809</v>
      </c>
      <c r="M90" s="52">
        <v>478.96467524000002</v>
      </c>
      <c r="N90" s="52"/>
      <c r="O90" s="52"/>
      <c r="P90" s="52"/>
      <c r="Q90" s="52"/>
    </row>
    <row r="91" spans="1:17" hidden="1" outlineLevel="1" collapsed="1">
      <c r="A91" s="12">
        <v>42979</v>
      </c>
      <c r="B91" s="52">
        <v>2259.9341745400002</v>
      </c>
      <c r="C91" s="52">
        <f t="shared" ref="C91" si="71">G91+K91</f>
        <v>770.94654293000008</v>
      </c>
      <c r="D91" s="52">
        <f t="shared" ref="D91" si="72">H91+L91</f>
        <v>962.90884947000006</v>
      </c>
      <c r="E91" s="52">
        <f t="shared" ref="E91" si="73">I91+M91</f>
        <v>526.07878214000004</v>
      </c>
      <c r="F91" s="52">
        <v>1172.8747699999999</v>
      </c>
      <c r="G91" s="52">
        <v>537.23046867000005</v>
      </c>
      <c r="H91" s="52">
        <v>631.04970519000005</v>
      </c>
      <c r="I91" s="52">
        <v>4.5945961400000002</v>
      </c>
      <c r="J91" s="52">
        <v>1087.0594045400001</v>
      </c>
      <c r="K91" s="52">
        <v>233.71607426</v>
      </c>
      <c r="L91" s="52">
        <v>331.85914428000001</v>
      </c>
      <c r="M91" s="52">
        <v>521.48418600000002</v>
      </c>
      <c r="N91" s="52"/>
      <c r="O91" s="52"/>
      <c r="P91" s="52"/>
      <c r="Q91" s="52"/>
    </row>
    <row r="92" spans="1:17" hidden="1" outlineLevel="1" collapsed="1">
      <c r="A92" s="12">
        <v>43009</v>
      </c>
      <c r="B92" s="52">
        <v>2245.14667887</v>
      </c>
      <c r="C92" s="52">
        <f t="shared" ref="C92" si="74">G92+K92</f>
        <v>765.79942695</v>
      </c>
      <c r="D92" s="52">
        <f t="shared" ref="D92" si="75">H92+L92</f>
        <v>957.00322901999994</v>
      </c>
      <c r="E92" s="52">
        <f t="shared" ref="E92" si="76">I92+M92</f>
        <v>522.34402289999991</v>
      </c>
      <c r="F92" s="52">
        <v>1172.00490274</v>
      </c>
      <c r="G92" s="52">
        <v>537.54204044000005</v>
      </c>
      <c r="H92" s="52">
        <v>628.43850808000002</v>
      </c>
      <c r="I92" s="52">
        <v>6.0243542200000002</v>
      </c>
      <c r="J92" s="52">
        <v>1073.1417761299999</v>
      </c>
      <c r="K92" s="52">
        <v>228.25738651</v>
      </c>
      <c r="L92" s="52">
        <v>328.56472093999997</v>
      </c>
      <c r="M92" s="52">
        <v>516.31966867999995</v>
      </c>
      <c r="N92" s="52"/>
      <c r="O92" s="52"/>
      <c r="P92" s="52"/>
      <c r="Q92" s="52"/>
    </row>
    <row r="93" spans="1:17" hidden="1" outlineLevel="1" collapsed="1">
      <c r="A93" s="12">
        <v>43040</v>
      </c>
      <c r="B93" s="52">
        <v>2276.1583456399999</v>
      </c>
      <c r="C93" s="52">
        <f t="shared" ref="C93" si="77">G93+K93</f>
        <v>791.54655673000002</v>
      </c>
      <c r="D93" s="52">
        <f t="shared" ref="D93" si="78">H93+L93</f>
        <v>949.68901202000006</v>
      </c>
      <c r="E93" s="52">
        <f t="shared" ref="E93" si="79">I93+M93</f>
        <v>534.92277689000002</v>
      </c>
      <c r="F93" s="52">
        <v>1177.1035221300001</v>
      </c>
      <c r="G93" s="52">
        <v>544.37910635000003</v>
      </c>
      <c r="H93" s="52">
        <v>626.78348427000003</v>
      </c>
      <c r="I93" s="52">
        <v>5.9409315100000004</v>
      </c>
      <c r="J93" s="52">
        <v>1099.05482351</v>
      </c>
      <c r="K93" s="52">
        <v>247.16745037999999</v>
      </c>
      <c r="L93" s="52">
        <v>322.90552774999998</v>
      </c>
      <c r="M93" s="52">
        <v>528.98184537999998</v>
      </c>
      <c r="N93" s="52"/>
      <c r="O93" s="52"/>
      <c r="P93" s="52"/>
      <c r="Q93" s="52"/>
    </row>
    <row r="94" spans="1:17" hidden="1" outlineLevel="1" collapsed="1">
      <c r="A94" s="12">
        <v>43070</v>
      </c>
      <c r="B94" s="52">
        <v>2465.2749514000002</v>
      </c>
      <c r="C94" s="52">
        <f t="shared" ref="C94" si="80">G94+K94</f>
        <v>833.13218393</v>
      </c>
      <c r="D94" s="52">
        <f t="shared" ref="D94" si="81">H94+L94</f>
        <v>1075.79202863</v>
      </c>
      <c r="E94" s="52">
        <f t="shared" ref="E94" si="82">I94+M94</f>
        <v>556.35073884000008</v>
      </c>
      <c r="F94" s="52">
        <v>1321.1487549999999</v>
      </c>
      <c r="G94" s="52">
        <v>568.32510043000002</v>
      </c>
      <c r="H94" s="52">
        <v>748.09108782999999</v>
      </c>
      <c r="I94" s="52">
        <v>4.7325667400000002</v>
      </c>
      <c r="J94" s="52">
        <v>1144.1261964</v>
      </c>
      <c r="K94" s="52">
        <v>264.80708349999998</v>
      </c>
      <c r="L94" s="52">
        <v>327.70094080000001</v>
      </c>
      <c r="M94" s="52">
        <v>551.61817210000004</v>
      </c>
      <c r="N94" s="52"/>
      <c r="O94" s="52"/>
      <c r="P94" s="52"/>
      <c r="Q94" s="52"/>
    </row>
    <row r="95" spans="1:17" hidden="1" outlineLevel="1" collapsed="1">
      <c r="A95" s="12">
        <v>43101</v>
      </c>
      <c r="B95" s="52">
        <v>2546.5310967</v>
      </c>
      <c r="C95" s="52">
        <f t="shared" ref="C95" si="83">G95+K95</f>
        <v>907.00635677999992</v>
      </c>
      <c r="D95" s="52">
        <f t="shared" ref="D95" si="84">H95+L95</f>
        <v>1130.3010436499999</v>
      </c>
      <c r="E95" s="52">
        <f t="shared" ref="E95" si="85">I95+M95</f>
        <v>509.22369627</v>
      </c>
      <c r="F95" s="52">
        <v>1347.84761265</v>
      </c>
      <c r="G95" s="52">
        <v>596.19199590999995</v>
      </c>
      <c r="H95" s="52">
        <v>746.66748473999996</v>
      </c>
      <c r="I95" s="52">
        <v>4.9881320000000002</v>
      </c>
      <c r="J95" s="52">
        <v>1198.6834840500001</v>
      </c>
      <c r="K95" s="52">
        <v>310.81436086999997</v>
      </c>
      <c r="L95" s="52">
        <v>383.63355890999998</v>
      </c>
      <c r="M95" s="52">
        <v>504.23556427</v>
      </c>
      <c r="N95" s="52"/>
      <c r="O95" s="52"/>
      <c r="P95" s="52"/>
      <c r="Q95" s="52"/>
    </row>
    <row r="96" spans="1:17" hidden="1" outlineLevel="1" collapsed="1">
      <c r="A96" s="12">
        <v>43132</v>
      </c>
      <c r="B96" s="52">
        <v>2533.0579275599998</v>
      </c>
      <c r="C96" s="52">
        <f t="shared" ref="C96" si="86">G96+K96</f>
        <v>889.75059265000004</v>
      </c>
      <c r="D96" s="52">
        <f t="shared" ref="D96" si="87">H96+L96</f>
        <v>1122.58062903</v>
      </c>
      <c r="E96" s="52">
        <f t="shared" ref="E96" si="88">I96+M96</f>
        <v>520.72670588000005</v>
      </c>
      <c r="F96" s="52">
        <v>1357.60663937</v>
      </c>
      <c r="G96" s="52">
        <v>575.34466514999997</v>
      </c>
      <c r="H96" s="52">
        <v>776.87241312000003</v>
      </c>
      <c r="I96" s="52">
        <v>5.3895610999999999</v>
      </c>
      <c r="J96" s="52">
        <v>1175.45128819</v>
      </c>
      <c r="K96" s="52">
        <v>314.40592750000002</v>
      </c>
      <c r="L96" s="52">
        <v>345.70821590999998</v>
      </c>
      <c r="M96" s="52">
        <v>515.33714478000002</v>
      </c>
      <c r="N96" s="52"/>
      <c r="O96" s="52"/>
      <c r="P96" s="52"/>
      <c r="Q96" s="52"/>
    </row>
    <row r="97" spans="1:17" hidden="1" outlineLevel="1" collapsed="1">
      <c r="A97" s="12">
        <v>43160</v>
      </c>
      <c r="B97" s="52">
        <v>2572.4114745500001</v>
      </c>
      <c r="C97" s="52">
        <f t="shared" ref="C97" si="89">G97+K97</f>
        <v>930.27172897000003</v>
      </c>
      <c r="D97" s="52">
        <f t="shared" ref="D97" si="90">H97+L97</f>
        <v>1134.36518731</v>
      </c>
      <c r="E97" s="52">
        <f t="shared" ref="E97" si="91">I97+M97</f>
        <v>507.77455827</v>
      </c>
      <c r="F97" s="52">
        <v>1418.3983372499999</v>
      </c>
      <c r="G97" s="52">
        <v>630.35868812000001</v>
      </c>
      <c r="H97" s="52">
        <v>782.63503501000002</v>
      </c>
      <c r="I97" s="52">
        <v>5.4046141199999997</v>
      </c>
      <c r="J97" s="52">
        <v>1154.0131372999999</v>
      </c>
      <c r="K97" s="52">
        <v>299.91304085000002</v>
      </c>
      <c r="L97" s="52">
        <v>351.73015229999999</v>
      </c>
      <c r="M97" s="52">
        <v>502.36994414999998</v>
      </c>
      <c r="N97" s="52"/>
      <c r="O97" s="52"/>
      <c r="P97" s="52"/>
      <c r="Q97" s="52"/>
    </row>
    <row r="98" spans="1:17" hidden="1" outlineLevel="1" collapsed="1">
      <c r="A98" s="12">
        <v>43191</v>
      </c>
      <c r="B98" s="52">
        <v>2592.9053211099999</v>
      </c>
      <c r="C98" s="52">
        <f t="shared" ref="C98" si="92">G98+K98</f>
        <v>935.34674945999996</v>
      </c>
      <c r="D98" s="52">
        <f t="shared" ref="D98" si="93">H98+L98</f>
        <v>1147.74761607</v>
      </c>
      <c r="E98" s="52">
        <f t="shared" ref="E98" si="94">I98+M98</f>
        <v>509.81095558000004</v>
      </c>
      <c r="F98" s="52">
        <v>1429.8275976699999</v>
      </c>
      <c r="G98" s="52">
        <v>642.93705857999998</v>
      </c>
      <c r="H98" s="52">
        <v>781.49273034999999</v>
      </c>
      <c r="I98" s="52">
        <v>5.3978087400000003</v>
      </c>
      <c r="J98" s="52">
        <v>1163.07772344</v>
      </c>
      <c r="K98" s="52">
        <v>292.40969088000003</v>
      </c>
      <c r="L98" s="52">
        <v>366.25488572</v>
      </c>
      <c r="M98" s="52">
        <v>504.41314684000002</v>
      </c>
      <c r="N98" s="52"/>
      <c r="O98" s="52"/>
      <c r="P98" s="52"/>
      <c r="Q98" s="52"/>
    </row>
    <row r="99" spans="1:17" hidden="1" outlineLevel="1" collapsed="1">
      <c r="A99" s="12">
        <v>43221</v>
      </c>
      <c r="B99" s="52">
        <v>2552.2688208599998</v>
      </c>
      <c r="C99" s="52">
        <f t="shared" ref="C99" si="95">G99+K99</f>
        <v>924.57263473</v>
      </c>
      <c r="D99" s="52">
        <f t="shared" ref="D99" si="96">H99+L99</f>
        <v>1148.5508664200001</v>
      </c>
      <c r="E99" s="52">
        <f t="shared" ref="E99" si="97">I99+M99</f>
        <v>479.14531971000002</v>
      </c>
      <c r="F99" s="52">
        <v>1438.65780408</v>
      </c>
      <c r="G99" s="52">
        <v>646.66855565000003</v>
      </c>
      <c r="H99" s="52">
        <v>786.59778583000002</v>
      </c>
      <c r="I99" s="52">
        <v>5.3914625999999997</v>
      </c>
      <c r="J99" s="52">
        <v>1113.61101678</v>
      </c>
      <c r="K99" s="52">
        <v>277.90407907999997</v>
      </c>
      <c r="L99" s="52">
        <v>361.95308059000001</v>
      </c>
      <c r="M99" s="52">
        <v>473.75385711000001</v>
      </c>
      <c r="N99" s="52"/>
      <c r="O99" s="52"/>
      <c r="P99" s="52"/>
      <c r="Q99" s="52"/>
    </row>
    <row r="100" spans="1:17" hidden="1" outlineLevel="1" collapsed="1">
      <c r="A100" s="12">
        <v>43252</v>
      </c>
      <c r="B100" s="52">
        <v>2568.3238565199999</v>
      </c>
      <c r="C100" s="52">
        <f t="shared" ref="C100" si="98">G100+K100</f>
        <v>932.18417103000002</v>
      </c>
      <c r="D100" s="52">
        <f t="shared" ref="D100" si="99">H100+L100</f>
        <v>1153.3779798</v>
      </c>
      <c r="E100" s="52">
        <f t="shared" ref="E100" si="100">I100+M100</f>
        <v>482.76170569000004</v>
      </c>
      <c r="F100" s="52">
        <v>1446.2150302699999</v>
      </c>
      <c r="G100" s="52">
        <v>650.22484949</v>
      </c>
      <c r="H100" s="52">
        <v>790.45001381999998</v>
      </c>
      <c r="I100" s="52">
        <v>5.5401669599999996</v>
      </c>
      <c r="J100" s="52">
        <v>1122.10882625</v>
      </c>
      <c r="K100" s="52">
        <v>281.95932154000002</v>
      </c>
      <c r="L100" s="52">
        <v>362.92796598000001</v>
      </c>
      <c r="M100" s="52">
        <v>477.22153873000002</v>
      </c>
      <c r="N100" s="52"/>
      <c r="O100" s="52"/>
      <c r="P100" s="52"/>
      <c r="Q100" s="52"/>
    </row>
    <row r="101" spans="1:17" hidden="1" outlineLevel="1" collapsed="1">
      <c r="A101" s="12">
        <v>43282</v>
      </c>
      <c r="B101" s="52">
        <v>2571.0681082699998</v>
      </c>
      <c r="C101" s="52">
        <f t="shared" ref="C101" si="101">G101+K101</f>
        <v>884.39180609999994</v>
      </c>
      <c r="D101" s="52">
        <f t="shared" ref="D101" si="102">H101+L101</f>
        <v>1193.75341772</v>
      </c>
      <c r="E101" s="52">
        <f t="shared" ref="E101" si="103">I101+M101</f>
        <v>492.92288445000003</v>
      </c>
      <c r="F101" s="52">
        <v>1422.0969396400001</v>
      </c>
      <c r="G101" s="52">
        <v>613.57208598</v>
      </c>
      <c r="H101" s="52">
        <v>796.52470913000002</v>
      </c>
      <c r="I101" s="52">
        <v>12.00014453</v>
      </c>
      <c r="J101" s="52">
        <v>1148.97116863</v>
      </c>
      <c r="K101" s="52">
        <v>270.81972012</v>
      </c>
      <c r="L101" s="52">
        <v>397.22870859</v>
      </c>
      <c r="M101" s="52">
        <v>480.92273992000003</v>
      </c>
      <c r="N101" s="52"/>
      <c r="O101" s="52"/>
      <c r="P101" s="52"/>
      <c r="Q101" s="52"/>
    </row>
    <row r="102" spans="1:17" hidden="1" outlineLevel="1" collapsed="1">
      <c r="A102" s="12">
        <v>43313</v>
      </c>
      <c r="B102" s="52">
        <v>2721.3438288500001</v>
      </c>
      <c r="C102" s="52">
        <f t="shared" ref="C102" si="104">G102+K102</f>
        <v>906.69001082</v>
      </c>
      <c r="D102" s="52">
        <f t="shared" ref="D102" si="105">H102+L102</f>
        <v>1265.6870899999999</v>
      </c>
      <c r="E102" s="52">
        <f t="shared" ref="E102" si="106">I102+M102</f>
        <v>548.96672803000001</v>
      </c>
      <c r="F102" s="52">
        <v>1462.12091371</v>
      </c>
      <c r="G102" s="52">
        <v>623.70014489000005</v>
      </c>
      <c r="H102" s="52">
        <v>812.83805381000002</v>
      </c>
      <c r="I102" s="52">
        <v>25.582715010000001</v>
      </c>
      <c r="J102" s="52">
        <v>1259.2229151399999</v>
      </c>
      <c r="K102" s="52">
        <v>282.98986593000001</v>
      </c>
      <c r="L102" s="52">
        <v>452.84903618999999</v>
      </c>
      <c r="M102" s="52">
        <v>523.38401302</v>
      </c>
      <c r="N102" s="52"/>
      <c r="O102" s="52"/>
      <c r="P102" s="52"/>
      <c r="Q102" s="52"/>
    </row>
    <row r="103" spans="1:17" hidden="1" outlineLevel="1" collapsed="1">
      <c r="A103" s="12">
        <v>43344</v>
      </c>
      <c r="B103" s="52">
        <v>2785.6865917199998</v>
      </c>
      <c r="C103" s="52">
        <f t="shared" ref="C103" si="107">G103+K103</f>
        <v>927.85283035999998</v>
      </c>
      <c r="D103" s="52">
        <f t="shared" ref="D103" si="108">H103+L103</f>
        <v>1265.1053302999999</v>
      </c>
      <c r="E103" s="52">
        <f t="shared" ref="E103" si="109">I103+M103</f>
        <v>592.72843106000005</v>
      </c>
      <c r="F103" s="52">
        <v>1460.50771947</v>
      </c>
      <c r="G103" s="52">
        <v>633.70867174</v>
      </c>
      <c r="H103" s="52">
        <v>801.24131322999995</v>
      </c>
      <c r="I103" s="52">
        <v>25.557734499999999</v>
      </c>
      <c r="J103" s="52">
        <v>1325.17887225</v>
      </c>
      <c r="K103" s="52">
        <v>294.14415861999998</v>
      </c>
      <c r="L103" s="52">
        <v>463.86401706999999</v>
      </c>
      <c r="M103" s="52">
        <v>567.17069656000001</v>
      </c>
      <c r="N103" s="52"/>
      <c r="O103" s="52"/>
      <c r="P103" s="52"/>
      <c r="Q103" s="52"/>
    </row>
    <row r="104" spans="1:17" hidden="1" outlineLevel="1" collapsed="1">
      <c r="A104" s="12">
        <v>43374</v>
      </c>
      <c r="B104" s="52">
        <v>2698.0919939700002</v>
      </c>
      <c r="C104" s="52">
        <f t="shared" ref="C104" si="110">G104+K104</f>
        <v>912.05843920999996</v>
      </c>
      <c r="D104" s="52">
        <f t="shared" ref="D104" si="111">H104+L104</f>
        <v>1213.6642683300001</v>
      </c>
      <c r="E104" s="52">
        <f t="shared" ref="E104" si="112">I104+M104</f>
        <v>572.36928642999999</v>
      </c>
      <c r="F104" s="52">
        <v>1391.2183186300001</v>
      </c>
      <c r="G104" s="52">
        <v>618.25056222000001</v>
      </c>
      <c r="H104" s="52">
        <v>747.42170608000004</v>
      </c>
      <c r="I104" s="52">
        <v>25.54605033</v>
      </c>
      <c r="J104" s="52">
        <v>1306.8736753400001</v>
      </c>
      <c r="K104" s="52">
        <v>293.80787699000001</v>
      </c>
      <c r="L104" s="52">
        <v>466.24256224999999</v>
      </c>
      <c r="M104" s="52">
        <v>546.82323610000003</v>
      </c>
      <c r="N104" s="52"/>
      <c r="O104" s="52"/>
      <c r="P104" s="52"/>
      <c r="Q104" s="52"/>
    </row>
    <row r="105" spans="1:17" hidden="1" outlineLevel="1" collapsed="1">
      <c r="A105" s="12">
        <v>43405</v>
      </c>
      <c r="B105" s="52">
        <v>2768.0810826100001</v>
      </c>
      <c r="C105" s="52">
        <f t="shared" ref="C105" si="113">G105+K105</f>
        <v>988.18806778999999</v>
      </c>
      <c r="D105" s="52">
        <f t="shared" ref="D105" si="114">H105+L105</f>
        <v>1211.9038707499999</v>
      </c>
      <c r="E105" s="52">
        <f t="shared" ref="E105" si="115">I105+M105</f>
        <v>567.98914407000007</v>
      </c>
      <c r="F105" s="52">
        <v>1406.8807864400001</v>
      </c>
      <c r="G105" s="52">
        <v>654.08860525</v>
      </c>
      <c r="H105" s="52">
        <v>726.94993920000002</v>
      </c>
      <c r="I105" s="52">
        <v>25.842241990000002</v>
      </c>
      <c r="J105" s="52">
        <v>1361.20029617</v>
      </c>
      <c r="K105" s="52">
        <v>334.09946253999999</v>
      </c>
      <c r="L105" s="52">
        <v>484.95393154999999</v>
      </c>
      <c r="M105" s="52">
        <v>542.14690208000002</v>
      </c>
      <c r="N105" s="52"/>
      <c r="O105" s="52"/>
      <c r="P105" s="52"/>
      <c r="Q105" s="52"/>
    </row>
    <row r="106" spans="1:17" hidden="1" outlineLevel="1" collapsed="1">
      <c r="A106" s="12">
        <v>43435</v>
      </c>
      <c r="B106" s="52">
        <v>2738.8540254099998</v>
      </c>
      <c r="C106" s="52">
        <f t="shared" ref="C106" si="116">G106+K106</f>
        <v>950.57727862999991</v>
      </c>
      <c r="D106" s="52">
        <f t="shared" ref="D106" si="117">H106+L106</f>
        <v>1230.1569281699999</v>
      </c>
      <c r="E106" s="52">
        <f t="shared" ref="E106" si="118">I106+M106</f>
        <v>558.11981861000004</v>
      </c>
      <c r="F106" s="52">
        <v>1404.59915202</v>
      </c>
      <c r="G106" s="52">
        <v>625.62761983999997</v>
      </c>
      <c r="H106" s="52">
        <v>753.02172873999996</v>
      </c>
      <c r="I106" s="52">
        <v>25.94980344</v>
      </c>
      <c r="J106" s="52">
        <v>1334.2548733900001</v>
      </c>
      <c r="K106" s="52">
        <v>324.94965879</v>
      </c>
      <c r="L106" s="52">
        <v>477.13519943</v>
      </c>
      <c r="M106" s="52">
        <v>532.17001517000006</v>
      </c>
      <c r="N106" s="52"/>
      <c r="O106" s="52"/>
      <c r="P106" s="52"/>
      <c r="Q106" s="52"/>
    </row>
    <row r="107" spans="1:17" hidden="1" outlineLevel="1" collapsed="1">
      <c r="A107" s="12">
        <v>43466</v>
      </c>
      <c r="B107" s="52">
        <v>2757.3558425400001</v>
      </c>
      <c r="C107" s="52">
        <f t="shared" ref="C107" si="119">G107+K107</f>
        <v>929.2349873600001</v>
      </c>
      <c r="D107" s="52">
        <f t="shared" ref="D107" si="120">H107+L107</f>
        <v>1268.5719798499999</v>
      </c>
      <c r="E107" s="52">
        <f t="shared" ref="E107" si="121">I107+M107</f>
        <v>559.5488753300001</v>
      </c>
      <c r="F107" s="52">
        <v>1394.7896629899999</v>
      </c>
      <c r="G107" s="52">
        <v>612.97904757000003</v>
      </c>
      <c r="H107" s="52">
        <v>754.81714708000004</v>
      </c>
      <c r="I107" s="52">
        <v>26.99346834</v>
      </c>
      <c r="J107" s="52">
        <v>1362.56617955</v>
      </c>
      <c r="K107" s="52">
        <v>316.25593979000001</v>
      </c>
      <c r="L107" s="52">
        <v>513.75483277000001</v>
      </c>
      <c r="M107" s="52">
        <v>532.55540699000005</v>
      </c>
      <c r="N107" s="52"/>
      <c r="O107" s="52"/>
      <c r="P107" s="52"/>
      <c r="Q107" s="52"/>
    </row>
    <row r="108" spans="1:17" hidden="1" outlineLevel="1" collapsed="1">
      <c r="A108" s="12">
        <v>43497</v>
      </c>
      <c r="B108" s="52">
        <v>2741.26728297</v>
      </c>
      <c r="C108" s="52">
        <f t="shared" ref="C108" si="122">G108+K108</f>
        <v>938.15797033000001</v>
      </c>
      <c r="D108" s="52">
        <f t="shared" ref="D108" si="123">H108+L108</f>
        <v>1261.2155281800001</v>
      </c>
      <c r="E108" s="52">
        <f t="shared" ref="E108" si="124">I108+M108</f>
        <v>541.89378446000001</v>
      </c>
      <c r="F108" s="52">
        <v>1426.28017118</v>
      </c>
      <c r="G108" s="52">
        <v>638.7328182</v>
      </c>
      <c r="H108" s="52">
        <v>760.85930810000002</v>
      </c>
      <c r="I108" s="52">
        <v>26.68804488</v>
      </c>
      <c r="J108" s="52">
        <v>1314.98711179</v>
      </c>
      <c r="K108" s="52">
        <v>299.42515213000001</v>
      </c>
      <c r="L108" s="52">
        <v>500.35622008000001</v>
      </c>
      <c r="M108" s="52">
        <v>515.20573958</v>
      </c>
      <c r="N108" s="52"/>
      <c r="O108" s="52"/>
      <c r="P108" s="52"/>
      <c r="Q108" s="52"/>
    </row>
    <row r="109" spans="1:17" hidden="1" outlineLevel="1" collapsed="1">
      <c r="A109" s="12">
        <v>43525</v>
      </c>
      <c r="B109" s="52">
        <v>2726.5074645200002</v>
      </c>
      <c r="C109" s="52">
        <f t="shared" ref="C109" si="125">G109+K109</f>
        <v>985.49056494000001</v>
      </c>
      <c r="D109" s="52">
        <f t="shared" ref="D109" si="126">H109+L109</f>
        <v>1205.0276993799998</v>
      </c>
      <c r="E109" s="52">
        <f t="shared" ref="E109" si="127">I109+M109</f>
        <v>535.98920020000003</v>
      </c>
      <c r="F109" s="52">
        <v>1415.30708742</v>
      </c>
      <c r="G109" s="52">
        <v>655.11249488999999</v>
      </c>
      <c r="H109" s="52">
        <v>734.42705824999996</v>
      </c>
      <c r="I109" s="52">
        <v>25.76753428</v>
      </c>
      <c r="J109" s="52">
        <v>1311.2003771</v>
      </c>
      <c r="K109" s="52">
        <v>330.37807005000002</v>
      </c>
      <c r="L109" s="52">
        <v>470.60064112999999</v>
      </c>
      <c r="M109" s="52">
        <v>510.22166592000002</v>
      </c>
      <c r="N109" s="52"/>
      <c r="O109" s="52"/>
      <c r="P109" s="52"/>
      <c r="Q109" s="52"/>
    </row>
    <row r="110" spans="1:17" hidden="1" outlineLevel="1" collapsed="1">
      <c r="A110" s="12">
        <v>43556</v>
      </c>
      <c r="B110" s="52">
        <v>2706.15071575</v>
      </c>
      <c r="C110" s="52">
        <f t="shared" ref="C110" si="128">G110+K110</f>
        <v>946.14814107000007</v>
      </c>
      <c r="D110" s="52">
        <f t="shared" ref="D110" si="129">H110+L110</f>
        <v>1201.29909675</v>
      </c>
      <c r="E110" s="52">
        <f t="shared" ref="E110" si="130">I110+M110</f>
        <v>558.70347792999996</v>
      </c>
      <c r="F110" s="52">
        <v>1401.38637982</v>
      </c>
      <c r="G110" s="52">
        <v>650.84363019</v>
      </c>
      <c r="H110" s="52">
        <v>725.38908644000003</v>
      </c>
      <c r="I110" s="52">
        <v>25.15366319</v>
      </c>
      <c r="J110" s="52">
        <v>1304.76433593</v>
      </c>
      <c r="K110" s="52">
        <v>295.30451088000001</v>
      </c>
      <c r="L110" s="52">
        <v>475.91001031000002</v>
      </c>
      <c r="M110" s="52">
        <v>533.54981473999999</v>
      </c>
      <c r="N110" s="52"/>
      <c r="O110" s="52"/>
      <c r="P110" s="52"/>
      <c r="Q110" s="52"/>
    </row>
    <row r="111" spans="1:17" hidden="1" outlineLevel="1" collapsed="1">
      <c r="A111" s="12">
        <v>43586</v>
      </c>
      <c r="B111" s="52">
        <v>2639.8861320999999</v>
      </c>
      <c r="C111" s="52">
        <f t="shared" ref="C111" si="131">G111+K111</f>
        <v>901.60284061999994</v>
      </c>
      <c r="D111" s="52">
        <f t="shared" ref="D111" si="132">H111+L111</f>
        <v>1191.3515181799999</v>
      </c>
      <c r="E111" s="52">
        <f t="shared" ref="E111" si="133">I111+M111</f>
        <v>546.93177329999992</v>
      </c>
      <c r="F111" s="52">
        <v>1361.72598756</v>
      </c>
      <c r="G111" s="52">
        <v>620.29181174999997</v>
      </c>
      <c r="H111" s="52">
        <v>717.68448771999999</v>
      </c>
      <c r="I111" s="52">
        <v>23.749688089999999</v>
      </c>
      <c r="J111" s="52">
        <v>1278.1601445399999</v>
      </c>
      <c r="K111" s="52">
        <v>281.31102886999997</v>
      </c>
      <c r="L111" s="52">
        <v>473.66703045999998</v>
      </c>
      <c r="M111" s="52">
        <v>523.18208520999997</v>
      </c>
      <c r="N111" s="52"/>
      <c r="O111" s="52"/>
      <c r="P111" s="52"/>
      <c r="Q111" s="52"/>
    </row>
    <row r="112" spans="1:17" hidden="1" outlineLevel="1" collapsed="1">
      <c r="A112" s="12">
        <v>43617</v>
      </c>
      <c r="B112" s="52">
        <v>2555.4634246599999</v>
      </c>
      <c r="C112" s="52">
        <f t="shared" ref="C112" si="134">G112+K112</f>
        <v>735.19324217999997</v>
      </c>
      <c r="D112" s="52">
        <f t="shared" ref="D112" si="135">H112+L112</f>
        <v>1220.7170912399999</v>
      </c>
      <c r="E112" s="52">
        <f t="shared" ref="E112" si="136">I112+M112</f>
        <v>599.55309123999996</v>
      </c>
      <c r="F112" s="52">
        <v>1219.99219378</v>
      </c>
      <c r="G112" s="52">
        <v>461.68430611999997</v>
      </c>
      <c r="H112" s="52">
        <v>737.14593305999995</v>
      </c>
      <c r="I112" s="52">
        <v>21.161954600000001</v>
      </c>
      <c r="J112" s="52">
        <v>1335.4712308799999</v>
      </c>
      <c r="K112" s="52">
        <v>273.50893606</v>
      </c>
      <c r="L112" s="52">
        <v>483.57115818</v>
      </c>
      <c r="M112" s="52">
        <v>578.39113664000001</v>
      </c>
      <c r="N112" s="52"/>
      <c r="O112" s="52"/>
      <c r="P112" s="52"/>
      <c r="Q112" s="52"/>
    </row>
    <row r="113" spans="1:17" hidden="1" outlineLevel="1" collapsed="1">
      <c r="A113" s="12">
        <v>43647</v>
      </c>
      <c r="B113" s="52">
        <v>2467.22217202</v>
      </c>
      <c r="C113" s="52">
        <f t="shared" ref="C113" si="137">G113+K113</f>
        <v>706.14329066999994</v>
      </c>
      <c r="D113" s="52">
        <f t="shared" ref="D113" si="138">H113+L113</f>
        <v>1169.4122469599999</v>
      </c>
      <c r="E113" s="52">
        <f t="shared" ref="E113" si="139">I113+M113</f>
        <v>591.66663439000001</v>
      </c>
      <c r="F113" s="52">
        <v>1184.4761463899999</v>
      </c>
      <c r="G113" s="52">
        <v>432.64304392000003</v>
      </c>
      <c r="H113" s="52">
        <v>730.68112277</v>
      </c>
      <c r="I113" s="52">
        <v>21.151979699999998</v>
      </c>
      <c r="J113" s="52">
        <v>1282.7460256300001</v>
      </c>
      <c r="K113" s="52">
        <v>273.50024674999997</v>
      </c>
      <c r="L113" s="52">
        <v>438.73112419</v>
      </c>
      <c r="M113" s="52">
        <v>570.51465469000004</v>
      </c>
      <c r="N113" s="52"/>
      <c r="O113" s="52"/>
      <c r="P113" s="52"/>
      <c r="Q113" s="52"/>
    </row>
    <row r="114" spans="1:17" hidden="1" outlineLevel="1" collapsed="1">
      <c r="A114" s="12">
        <v>43678</v>
      </c>
      <c r="B114" s="52">
        <v>2500.4843707599998</v>
      </c>
      <c r="C114" s="52">
        <f t="shared" ref="C114" si="140">G114+K114</f>
        <v>697.76117233000002</v>
      </c>
      <c r="D114" s="52">
        <f t="shared" ref="D114" si="141">H114+L114</f>
        <v>1165.1453387199999</v>
      </c>
      <c r="E114" s="52">
        <f t="shared" ref="E114" si="142">I114+M114</f>
        <v>637.57785970999998</v>
      </c>
      <c r="F114" s="52">
        <v>1175.3474777700001</v>
      </c>
      <c r="G114" s="52">
        <v>424.37147964000002</v>
      </c>
      <c r="H114" s="52">
        <v>730.02047015000005</v>
      </c>
      <c r="I114" s="52">
        <v>20.955527979999999</v>
      </c>
      <c r="J114" s="52">
        <v>1325.13689299</v>
      </c>
      <c r="K114" s="52">
        <v>273.38969269</v>
      </c>
      <c r="L114" s="52">
        <v>435.12486856999999</v>
      </c>
      <c r="M114" s="52">
        <v>616.62233173000004</v>
      </c>
      <c r="N114" s="52"/>
      <c r="O114" s="52"/>
      <c r="P114" s="52"/>
      <c r="Q114" s="52"/>
    </row>
    <row r="115" spans="1:17" hidden="1" outlineLevel="1" collapsed="1">
      <c r="A115" s="12">
        <v>43709</v>
      </c>
      <c r="B115" s="52">
        <v>2461.06012405</v>
      </c>
      <c r="C115" s="52">
        <f t="shared" ref="C115" si="143">G115+K115</f>
        <v>657.35295081000004</v>
      </c>
      <c r="D115" s="52">
        <f t="shared" ref="D115" si="144">H115+L115</f>
        <v>1121.5661373099999</v>
      </c>
      <c r="E115" s="52">
        <f t="shared" ref="E115" si="145">I115+M115</f>
        <v>682.14103592999993</v>
      </c>
      <c r="F115" s="52">
        <v>1163.8669010599999</v>
      </c>
      <c r="G115" s="52">
        <v>423.33090771000002</v>
      </c>
      <c r="H115" s="52">
        <v>719.50523210999995</v>
      </c>
      <c r="I115" s="52">
        <v>21.03076124</v>
      </c>
      <c r="J115" s="52">
        <v>1297.1932229900001</v>
      </c>
      <c r="K115" s="52">
        <v>234.02204309999999</v>
      </c>
      <c r="L115" s="52">
        <v>402.06090519999998</v>
      </c>
      <c r="M115" s="52">
        <v>661.11027468999998</v>
      </c>
      <c r="N115" s="52"/>
      <c r="O115" s="52"/>
      <c r="P115" s="52"/>
      <c r="Q115" s="52"/>
    </row>
    <row r="116" spans="1:17" hidden="1" outlineLevel="1" collapsed="1">
      <c r="A116" s="12">
        <v>43739</v>
      </c>
      <c r="B116" s="52">
        <v>2640.07991756</v>
      </c>
      <c r="C116" s="52">
        <f t="shared" ref="C116" si="146">G116+K116</f>
        <v>719.79615078999996</v>
      </c>
      <c r="D116" s="52">
        <f t="shared" ref="D116" si="147">H116+L116</f>
        <v>1178.2441173500001</v>
      </c>
      <c r="E116" s="52">
        <f t="shared" ref="E116" si="148">I116+M116</f>
        <v>742.03964942000005</v>
      </c>
      <c r="F116" s="52">
        <v>1234.25815425</v>
      </c>
      <c r="G116" s="52">
        <v>455.51989129999998</v>
      </c>
      <c r="H116" s="52">
        <v>758.07484407000004</v>
      </c>
      <c r="I116" s="52">
        <v>20.663418879999998</v>
      </c>
      <c r="J116" s="52">
        <v>1405.8217633100001</v>
      </c>
      <c r="K116" s="52">
        <v>264.27625948999997</v>
      </c>
      <c r="L116" s="52">
        <v>420.16927328000003</v>
      </c>
      <c r="M116" s="52">
        <v>721.37623054000005</v>
      </c>
      <c r="N116" s="52"/>
      <c r="O116" s="52"/>
      <c r="P116" s="52"/>
      <c r="Q116" s="52"/>
    </row>
    <row r="117" spans="1:17" hidden="1" outlineLevel="1" collapsed="1">
      <c r="A117" s="12">
        <v>43770</v>
      </c>
      <c r="B117" s="52">
        <v>2573.11539692</v>
      </c>
      <c r="C117" s="52">
        <f t="shared" ref="C117" si="149">G117+K117</f>
        <v>707.58454626999992</v>
      </c>
      <c r="D117" s="52">
        <f t="shared" ref="D117" si="150">H117+L117</f>
        <v>1165.7456441700001</v>
      </c>
      <c r="E117" s="52">
        <f t="shared" ref="E117" si="151">I117+M117</f>
        <v>699.78520648000006</v>
      </c>
      <c r="F117" s="52">
        <v>1222.6192760399999</v>
      </c>
      <c r="G117" s="52">
        <v>447.33126714999997</v>
      </c>
      <c r="H117" s="52">
        <v>772.38580413</v>
      </c>
      <c r="I117" s="52">
        <v>2.9022047600000001</v>
      </c>
      <c r="J117" s="52">
        <v>1350.49612088</v>
      </c>
      <c r="K117" s="52">
        <v>260.25327912</v>
      </c>
      <c r="L117" s="52">
        <v>393.35984003999999</v>
      </c>
      <c r="M117" s="52">
        <v>696.88300172000004</v>
      </c>
      <c r="N117" s="52"/>
      <c r="O117" s="52"/>
      <c r="P117" s="52"/>
      <c r="Q117" s="52"/>
    </row>
    <row r="118" spans="1:17" hidden="1" outlineLevel="1" collapsed="1">
      <c r="A118" s="12">
        <v>43800</v>
      </c>
      <c r="B118" s="52">
        <v>2552.5439244099998</v>
      </c>
      <c r="C118" s="52">
        <f t="shared" ref="C118" si="152">G118+K118</f>
        <v>692.53644772999996</v>
      </c>
      <c r="D118" s="52">
        <f t="shared" ref="D118" si="153">H118+L118</f>
        <v>1161.1571082799999</v>
      </c>
      <c r="E118" s="52">
        <f t="shared" ref="E118" si="154">I118+M118</f>
        <v>698.85036839999998</v>
      </c>
      <c r="F118" s="52">
        <v>1199.46425402</v>
      </c>
      <c r="G118" s="52">
        <v>436.23947176000001</v>
      </c>
      <c r="H118" s="52">
        <v>760.53428943999995</v>
      </c>
      <c r="I118" s="52">
        <v>2.6904928199999998</v>
      </c>
      <c r="J118" s="52">
        <v>1353.07967039</v>
      </c>
      <c r="K118" s="52">
        <v>256.29697597000001</v>
      </c>
      <c r="L118" s="52">
        <v>400.62281883999998</v>
      </c>
      <c r="M118" s="52">
        <v>696.15987557999995</v>
      </c>
      <c r="N118" s="52"/>
      <c r="O118" s="52"/>
      <c r="P118" s="52"/>
      <c r="Q118" s="52"/>
    </row>
    <row r="119" spans="1:17" hidden="1" outlineLevel="1" collapsed="1">
      <c r="A119" s="12">
        <v>43831</v>
      </c>
      <c r="B119" s="52">
        <v>2574.5757292899998</v>
      </c>
      <c r="C119" s="52">
        <f t="shared" ref="C119" si="155">G119+K119</f>
        <v>679.62065612000004</v>
      </c>
      <c r="D119" s="52">
        <f t="shared" ref="D119" si="156">H119+L119</f>
        <v>1169.6361719900001</v>
      </c>
      <c r="E119" s="52">
        <f t="shared" ref="E119" si="157">I119+M119</f>
        <v>725.31890118000001</v>
      </c>
      <c r="F119" s="52">
        <v>1194.31156835</v>
      </c>
      <c r="G119" s="52">
        <v>428.49194803</v>
      </c>
      <c r="H119" s="52">
        <v>763.24053635999996</v>
      </c>
      <c r="I119" s="52">
        <v>2.5790839600000002</v>
      </c>
      <c r="J119" s="52">
        <v>1380.26416094</v>
      </c>
      <c r="K119" s="52">
        <v>251.12870809</v>
      </c>
      <c r="L119" s="52">
        <v>406.39563563000002</v>
      </c>
      <c r="M119" s="52">
        <v>722.73981721999996</v>
      </c>
      <c r="N119" s="52"/>
      <c r="O119" s="52"/>
      <c r="P119" s="52"/>
      <c r="Q119" s="52"/>
    </row>
    <row r="120" spans="1:17" hidden="1" outlineLevel="1" collapsed="1">
      <c r="A120" s="12">
        <v>43862</v>
      </c>
      <c r="B120" s="52">
        <v>2513.6089169000002</v>
      </c>
      <c r="C120" s="52">
        <f t="shared" ref="C120" si="158">G120+K120</f>
        <v>694.53818147000004</v>
      </c>
      <c r="D120" s="52">
        <f t="shared" ref="D120" si="159">H120+L120</f>
        <v>1127.0755162599999</v>
      </c>
      <c r="E120" s="52">
        <f t="shared" ref="E120" si="160">I120+M120</f>
        <v>691.99521917000004</v>
      </c>
      <c r="F120" s="52">
        <v>1193.03268056</v>
      </c>
      <c r="G120" s="52">
        <v>452.95228276</v>
      </c>
      <c r="H120" s="52">
        <v>737.3659103</v>
      </c>
      <c r="I120" s="52">
        <v>2.7144875000000002</v>
      </c>
      <c r="J120" s="52">
        <v>1320.5762363399999</v>
      </c>
      <c r="K120" s="52">
        <v>241.58589871000001</v>
      </c>
      <c r="L120" s="52">
        <v>389.70960595999998</v>
      </c>
      <c r="M120" s="52">
        <v>689.28073167000002</v>
      </c>
      <c r="N120" s="52"/>
      <c r="O120" s="52"/>
      <c r="P120" s="52"/>
      <c r="Q120" s="52"/>
    </row>
    <row r="121" spans="1:17" hidden="1" outlineLevel="1" collapsed="1">
      <c r="A121" s="12">
        <v>43891</v>
      </c>
      <c r="B121" s="52">
        <v>2620.6228777900001</v>
      </c>
      <c r="C121" s="52">
        <f t="shared" ref="C121" si="161">G121+K121</f>
        <v>732.41162019000001</v>
      </c>
      <c r="D121" s="52">
        <f t="shared" ref="D121" si="162">H121+L121</f>
        <v>1150.03201186</v>
      </c>
      <c r="E121" s="52">
        <f t="shared" ref="E121" si="163">I121+M121</f>
        <v>738.17924574000006</v>
      </c>
      <c r="F121" s="52">
        <v>1175.17318443</v>
      </c>
      <c r="G121" s="52">
        <v>444.64532872000001</v>
      </c>
      <c r="H121" s="52">
        <v>727.80269461</v>
      </c>
      <c r="I121" s="52">
        <v>2.7251610999999998</v>
      </c>
      <c r="J121" s="52">
        <v>1445.4496933600001</v>
      </c>
      <c r="K121" s="52">
        <v>287.76629147</v>
      </c>
      <c r="L121" s="52">
        <v>422.22931725000001</v>
      </c>
      <c r="M121" s="52">
        <v>735.45408464000002</v>
      </c>
      <c r="N121" s="52"/>
      <c r="O121" s="52"/>
      <c r="P121" s="52"/>
      <c r="Q121" s="52"/>
    </row>
    <row r="122" spans="1:17" hidden="1" outlineLevel="1" collapsed="1">
      <c r="A122" s="12">
        <v>43922</v>
      </c>
      <c r="B122" s="52">
        <v>2492.50616803</v>
      </c>
      <c r="C122" s="52">
        <f t="shared" ref="C122" si="164">G122+K122</f>
        <v>696.51960601999997</v>
      </c>
      <c r="D122" s="52">
        <f t="shared" ref="D122" si="165">H122+L122</f>
        <v>1109.43891179</v>
      </c>
      <c r="E122" s="52">
        <f t="shared" ref="E122" si="166">I122+M122</f>
        <v>686.54765022000004</v>
      </c>
      <c r="F122" s="52">
        <v>1162.0671332100001</v>
      </c>
      <c r="G122" s="52">
        <v>442.86047055</v>
      </c>
      <c r="H122" s="52">
        <v>716.64143666999996</v>
      </c>
      <c r="I122" s="52">
        <v>2.5652259900000001</v>
      </c>
      <c r="J122" s="52">
        <v>1330.43903482</v>
      </c>
      <c r="K122" s="52">
        <v>253.65913547</v>
      </c>
      <c r="L122" s="52">
        <v>392.79747512</v>
      </c>
      <c r="M122" s="52">
        <v>683.98242422999999</v>
      </c>
      <c r="N122" s="52"/>
      <c r="O122" s="52"/>
      <c r="P122" s="52"/>
      <c r="Q122" s="52"/>
    </row>
    <row r="123" spans="1:17" hidden="1" outlineLevel="1" collapsed="1">
      <c r="A123" s="12">
        <v>43952</v>
      </c>
      <c r="B123" s="52">
        <v>2477.6944604599998</v>
      </c>
      <c r="C123" s="52">
        <f t="shared" ref="C123" si="167">G123+K123</f>
        <v>693.33676321000007</v>
      </c>
      <c r="D123" s="52">
        <f t="shared" ref="D123" si="168">H123+L123</f>
        <v>1095.83556148</v>
      </c>
      <c r="E123" s="52">
        <f t="shared" ref="E123" si="169">I123+M123</f>
        <v>688.52213576999998</v>
      </c>
      <c r="F123" s="52">
        <v>1164.0284017700001</v>
      </c>
      <c r="G123" s="52">
        <v>444.86186247000001</v>
      </c>
      <c r="H123" s="52">
        <v>716.63653509000005</v>
      </c>
      <c r="I123" s="52">
        <v>2.53000421</v>
      </c>
      <c r="J123" s="52">
        <v>1313.66605869</v>
      </c>
      <c r="K123" s="52">
        <v>248.47490074000001</v>
      </c>
      <c r="L123" s="52">
        <v>379.19902638999997</v>
      </c>
      <c r="M123" s="52">
        <v>685.99213155999996</v>
      </c>
      <c r="N123" s="52"/>
      <c r="O123" s="52"/>
      <c r="P123" s="52"/>
      <c r="Q123" s="52"/>
    </row>
    <row r="124" spans="1:17" hidden="1" outlineLevel="1" collapsed="1">
      <c r="A124" s="12">
        <v>43983</v>
      </c>
      <c r="B124" s="52">
        <v>2448.7811411799998</v>
      </c>
      <c r="C124" s="52">
        <f t="shared" ref="C124" si="170">G124+K124</f>
        <v>651.77188249999995</v>
      </c>
      <c r="D124" s="52">
        <f t="shared" ref="D124" si="171">H124+L124</f>
        <v>1105.145471</v>
      </c>
      <c r="E124" s="52">
        <f t="shared" ref="E124" si="172">I124+M124</f>
        <v>691.86378767999997</v>
      </c>
      <c r="F124" s="52">
        <v>1133.68149438</v>
      </c>
      <c r="G124" s="52">
        <v>405.83866143</v>
      </c>
      <c r="H124" s="52">
        <v>725.28176946999997</v>
      </c>
      <c r="I124" s="52">
        <v>2.5610634800000001</v>
      </c>
      <c r="J124" s="52">
        <v>1315.0996468000001</v>
      </c>
      <c r="K124" s="52">
        <v>245.93322107</v>
      </c>
      <c r="L124" s="52">
        <v>379.86370153000001</v>
      </c>
      <c r="M124" s="52">
        <v>689.30272419999994</v>
      </c>
      <c r="N124" s="52"/>
      <c r="O124" s="52"/>
      <c r="P124" s="52"/>
      <c r="Q124" s="52"/>
    </row>
    <row r="125" spans="1:17" hidden="1" outlineLevel="1" collapsed="1">
      <c r="A125" s="12">
        <v>44013</v>
      </c>
      <c r="B125" s="52">
        <v>2533.7711174000001</v>
      </c>
      <c r="C125" s="52">
        <f t="shared" ref="C125" si="173">G125+K125</f>
        <v>678.25060744000007</v>
      </c>
      <c r="D125" s="52">
        <f t="shared" ref="D125" si="174">H125+L125</f>
        <v>1105.9163030499999</v>
      </c>
      <c r="E125" s="52">
        <f t="shared" ref="E125" si="175">I125+M125</f>
        <v>749.60420691000002</v>
      </c>
      <c r="F125" s="52">
        <v>1131.4006892899999</v>
      </c>
      <c r="G125" s="52">
        <v>421.30563302000002</v>
      </c>
      <c r="H125" s="52">
        <v>706.36987586999999</v>
      </c>
      <c r="I125" s="52">
        <v>3.7251804000000002</v>
      </c>
      <c r="J125" s="52">
        <v>1402.3704281099999</v>
      </c>
      <c r="K125" s="52">
        <v>256.94497441999999</v>
      </c>
      <c r="L125" s="52">
        <v>399.54642718000002</v>
      </c>
      <c r="M125" s="52">
        <v>745.87902651000002</v>
      </c>
      <c r="N125" s="52"/>
      <c r="O125" s="52"/>
      <c r="P125" s="52"/>
      <c r="Q125" s="52"/>
    </row>
    <row r="126" spans="1:17" hidden="1" outlineLevel="1" collapsed="1">
      <c r="A126" s="12">
        <v>44044</v>
      </c>
      <c r="B126" s="52">
        <v>2520.6530140599998</v>
      </c>
      <c r="C126" s="52">
        <f t="shared" ref="C126" si="176">G126+K126</f>
        <v>703.24491584999998</v>
      </c>
      <c r="D126" s="52">
        <f t="shared" ref="D126" si="177">H126+L126</f>
        <v>1066.87223159</v>
      </c>
      <c r="E126" s="52">
        <f t="shared" ref="E126" si="178">I126+M126</f>
        <v>750.53586661999998</v>
      </c>
      <c r="F126" s="52">
        <v>1119.95096369</v>
      </c>
      <c r="G126" s="52">
        <v>442.80832157999998</v>
      </c>
      <c r="H126" s="52">
        <v>673.36115311000003</v>
      </c>
      <c r="I126" s="52">
        <v>3.7814890000000001</v>
      </c>
      <c r="J126" s="52">
        <v>1400.7020503700001</v>
      </c>
      <c r="K126" s="52">
        <v>260.43659427</v>
      </c>
      <c r="L126" s="52">
        <v>393.51107847999998</v>
      </c>
      <c r="M126" s="52">
        <v>746.75437762000001</v>
      </c>
      <c r="N126" s="52"/>
      <c r="O126" s="52"/>
      <c r="P126" s="52"/>
      <c r="Q126" s="52"/>
    </row>
    <row r="127" spans="1:17" hidden="1" outlineLevel="1" collapsed="1">
      <c r="A127" s="12">
        <v>44075</v>
      </c>
      <c r="B127" s="52">
        <v>2100.7927410699999</v>
      </c>
      <c r="C127" s="52">
        <f t="shared" ref="C127" si="179">G127+K127</f>
        <v>755.00848610000003</v>
      </c>
      <c r="D127" s="52">
        <f t="shared" ref="D127" si="180">H127+L127</f>
        <v>601.79069346000006</v>
      </c>
      <c r="E127" s="52">
        <f t="shared" ref="E127" si="181">I127+M127</f>
        <v>743.99356150999995</v>
      </c>
      <c r="F127" s="52">
        <v>687.07593164000002</v>
      </c>
      <c r="G127" s="52">
        <v>462.35378180999999</v>
      </c>
      <c r="H127" s="52">
        <v>220.94756973</v>
      </c>
      <c r="I127" s="52">
        <v>3.7745801000000001</v>
      </c>
      <c r="J127" s="52">
        <v>1413.71680943</v>
      </c>
      <c r="K127" s="52">
        <v>292.65470428999998</v>
      </c>
      <c r="L127" s="52">
        <v>380.84312373</v>
      </c>
      <c r="M127" s="52">
        <v>740.21898140999997</v>
      </c>
      <c r="N127" s="52"/>
      <c r="O127" s="52"/>
      <c r="P127" s="52"/>
      <c r="Q127" s="52"/>
    </row>
    <row r="128" spans="1:17" hidden="1" outlineLevel="1" collapsed="1">
      <c r="A128" s="12">
        <v>44105</v>
      </c>
      <c r="B128" s="52">
        <v>2073.52297189</v>
      </c>
      <c r="C128" s="52">
        <f t="shared" ref="C128" si="182">G128+K128</f>
        <v>730.57467169999995</v>
      </c>
      <c r="D128" s="52">
        <f t="shared" ref="D128" si="183">H128+L128</f>
        <v>614.47897388000001</v>
      </c>
      <c r="E128" s="52">
        <f t="shared" ref="E128" si="184">I128+M128</f>
        <v>728.46932631000004</v>
      </c>
      <c r="F128" s="52">
        <v>686.60240769999996</v>
      </c>
      <c r="G128" s="52">
        <v>432.84040972999998</v>
      </c>
      <c r="H128" s="52">
        <v>249.93717613000001</v>
      </c>
      <c r="I128" s="52">
        <v>3.8248218399999998</v>
      </c>
      <c r="J128" s="52">
        <v>1386.9205641900001</v>
      </c>
      <c r="K128" s="52">
        <v>297.73426196999998</v>
      </c>
      <c r="L128" s="52">
        <v>364.54179775</v>
      </c>
      <c r="M128" s="52">
        <v>724.64450447000002</v>
      </c>
      <c r="N128" s="52"/>
      <c r="O128" s="52"/>
      <c r="P128" s="52"/>
      <c r="Q128" s="52"/>
    </row>
    <row r="129" spans="1:17" hidden="1" outlineLevel="1" collapsed="1">
      <c r="A129" s="12">
        <v>44136</v>
      </c>
      <c r="B129" s="52">
        <v>2075.7037482400001</v>
      </c>
      <c r="C129" s="52">
        <f t="shared" ref="C129" si="185">G129+K129</f>
        <v>722.34040357000003</v>
      </c>
      <c r="D129" s="52">
        <f t="shared" ref="D129" si="186">H129+L129</f>
        <v>616.90359434000004</v>
      </c>
      <c r="E129" s="52">
        <f t="shared" ref="E129" si="187">I129+M129</f>
        <v>736.45975033000002</v>
      </c>
      <c r="F129" s="52">
        <v>687.50085353999998</v>
      </c>
      <c r="G129" s="52">
        <v>426.52245461000001</v>
      </c>
      <c r="H129" s="52">
        <v>254.07439844000001</v>
      </c>
      <c r="I129" s="52">
        <v>6.9040004899999996</v>
      </c>
      <c r="J129" s="52">
        <v>1388.2028946999999</v>
      </c>
      <c r="K129" s="52">
        <v>295.81794896000002</v>
      </c>
      <c r="L129" s="52">
        <v>362.8291959</v>
      </c>
      <c r="M129" s="52">
        <v>729.55574983999998</v>
      </c>
      <c r="N129" s="52"/>
      <c r="O129" s="52"/>
      <c r="P129" s="52"/>
      <c r="Q129" s="52"/>
    </row>
    <row r="130" spans="1:17" hidden="1" outlineLevel="1" collapsed="1">
      <c r="A130" s="12">
        <v>44166</v>
      </c>
      <c r="B130" s="52">
        <v>2040.17017949</v>
      </c>
      <c r="C130" s="52">
        <f t="shared" ref="C130" si="188">G130+K130</f>
        <v>712.15879347999999</v>
      </c>
      <c r="D130" s="52">
        <f t="shared" ref="D130" si="189">H130+L130</f>
        <v>579.17288209999992</v>
      </c>
      <c r="E130" s="52">
        <f t="shared" ref="E130" si="190">I130+M130</f>
        <v>748.83850390999999</v>
      </c>
      <c r="F130" s="52">
        <v>664.87406597999995</v>
      </c>
      <c r="G130" s="52">
        <v>425.16005315000001</v>
      </c>
      <c r="H130" s="52">
        <v>232.86315578</v>
      </c>
      <c r="I130" s="52">
        <v>6.8508570500000001</v>
      </c>
      <c r="J130" s="52">
        <v>1375.2961135099999</v>
      </c>
      <c r="K130" s="52">
        <v>286.99874032999998</v>
      </c>
      <c r="L130" s="52">
        <v>346.30972631999998</v>
      </c>
      <c r="M130" s="52">
        <v>741.98764686000004</v>
      </c>
      <c r="N130" s="52"/>
      <c r="O130" s="52"/>
      <c r="P130" s="52"/>
      <c r="Q130" s="52"/>
    </row>
    <row r="131" spans="1:17" hidden="1" outlineLevel="1" collapsed="1">
      <c r="A131" s="12">
        <v>44197</v>
      </c>
      <c r="B131" s="52">
        <v>1993.95462578</v>
      </c>
      <c r="C131" s="52">
        <f t="shared" ref="C131" si="191">G131+K131</f>
        <v>713.17602158</v>
      </c>
      <c r="D131" s="52">
        <f t="shared" ref="D131" si="192">H131+L131</f>
        <v>613.21472359999996</v>
      </c>
      <c r="E131" s="52">
        <f t="shared" ref="E131" si="193">I131+M131</f>
        <v>667.56388060000006</v>
      </c>
      <c r="F131" s="52">
        <v>715.10582262000003</v>
      </c>
      <c r="G131" s="52">
        <v>429.58671914000001</v>
      </c>
      <c r="H131" s="52">
        <v>278.71290728999998</v>
      </c>
      <c r="I131" s="52">
        <v>6.8061961899999996</v>
      </c>
      <c r="J131" s="52">
        <v>1278.84880316</v>
      </c>
      <c r="K131" s="52">
        <v>283.58930243999998</v>
      </c>
      <c r="L131" s="52">
        <v>334.50181630999998</v>
      </c>
      <c r="M131" s="52">
        <v>660.75768441000002</v>
      </c>
      <c r="N131" s="52"/>
      <c r="O131" s="52"/>
      <c r="P131" s="52"/>
      <c r="Q131" s="52"/>
    </row>
    <row r="132" spans="1:17" hidden="1" outlineLevel="1" collapsed="1">
      <c r="A132" s="12">
        <v>44228</v>
      </c>
      <c r="B132" s="52">
        <v>2003.9360104100001</v>
      </c>
      <c r="C132" s="52">
        <f t="shared" ref="C132" si="194">G132+K132</f>
        <v>738.94001131999994</v>
      </c>
      <c r="D132" s="52">
        <f t="shared" ref="D132" si="195">H132+L132</f>
        <v>609.53577631999997</v>
      </c>
      <c r="E132" s="52">
        <f t="shared" ref="E132" si="196">I132+M132</f>
        <v>655.46022276999997</v>
      </c>
      <c r="F132" s="52">
        <v>755.72125254000002</v>
      </c>
      <c r="G132" s="52">
        <v>460.96507878</v>
      </c>
      <c r="H132" s="52">
        <v>288.0124338</v>
      </c>
      <c r="I132" s="52">
        <v>6.7437399600000001</v>
      </c>
      <c r="J132" s="52">
        <v>1248.2147578700001</v>
      </c>
      <c r="K132" s="52">
        <v>277.97493254</v>
      </c>
      <c r="L132" s="52">
        <v>321.52334252000003</v>
      </c>
      <c r="M132" s="52">
        <v>648.71648281</v>
      </c>
      <c r="N132" s="52"/>
      <c r="O132" s="52"/>
      <c r="P132" s="52"/>
      <c r="Q132" s="52"/>
    </row>
    <row r="133" spans="1:17" hidden="1" outlineLevel="1" collapsed="1">
      <c r="A133" s="12">
        <v>44256</v>
      </c>
      <c r="B133" s="52">
        <v>1989.0837187899999</v>
      </c>
      <c r="C133" s="52">
        <f t="shared" ref="C133" si="197">G133+K133</f>
        <v>729.68721129000005</v>
      </c>
      <c r="D133" s="52">
        <f t="shared" ref="D133" si="198">H133+L133</f>
        <v>643.46703110999999</v>
      </c>
      <c r="E133" s="52">
        <f t="shared" ref="E133" si="199">I133+M133</f>
        <v>615.92947638999999</v>
      </c>
      <c r="F133" s="52">
        <v>809.08861490000004</v>
      </c>
      <c r="G133" s="52">
        <v>476.29608165000002</v>
      </c>
      <c r="H133" s="52">
        <v>325.37271026000002</v>
      </c>
      <c r="I133" s="52">
        <v>7.4198229900000001</v>
      </c>
      <c r="J133" s="52">
        <v>1179.9951038900001</v>
      </c>
      <c r="K133" s="52">
        <v>253.39112964</v>
      </c>
      <c r="L133" s="52">
        <v>318.09432084999997</v>
      </c>
      <c r="M133" s="52">
        <v>608.50965340000005</v>
      </c>
      <c r="N133" s="52"/>
      <c r="O133" s="52"/>
      <c r="P133" s="52"/>
      <c r="Q133" s="52"/>
    </row>
    <row r="134" spans="1:17" hidden="1" outlineLevel="1" collapsed="1">
      <c r="A134" s="12">
        <v>44287</v>
      </c>
      <c r="B134" s="52">
        <v>2025.2931927499999</v>
      </c>
      <c r="C134" s="52">
        <f t="shared" ref="C134" si="200">G134+K134</f>
        <v>734.97776004000002</v>
      </c>
      <c r="D134" s="52">
        <f t="shared" ref="D134" si="201">H134+L134</f>
        <v>655.60927577999996</v>
      </c>
      <c r="E134" s="52">
        <f t="shared" ref="E134" si="202">I134+M134</f>
        <v>634.70615693000002</v>
      </c>
      <c r="F134" s="52">
        <v>847.34318624000002</v>
      </c>
      <c r="G134" s="52">
        <v>492.23004709999998</v>
      </c>
      <c r="H134" s="52">
        <v>347.98760586999998</v>
      </c>
      <c r="I134" s="52">
        <v>7.12553327</v>
      </c>
      <c r="J134" s="52">
        <v>1177.9500065100001</v>
      </c>
      <c r="K134" s="52">
        <v>242.74771294000001</v>
      </c>
      <c r="L134" s="52">
        <v>307.62166990999998</v>
      </c>
      <c r="M134" s="52">
        <v>627.58062366000001</v>
      </c>
      <c r="N134" s="52"/>
      <c r="O134" s="52"/>
      <c r="P134" s="52"/>
      <c r="Q134" s="52"/>
    </row>
    <row r="135" spans="1:17" hidden="1" outlineLevel="1" collapsed="1">
      <c r="A135" s="12">
        <v>44317</v>
      </c>
      <c r="B135" s="52">
        <v>2035.99758714</v>
      </c>
      <c r="C135" s="52">
        <f t="shared" ref="C135" si="203">G135+K135</f>
        <v>745.73108926999998</v>
      </c>
      <c r="D135" s="52">
        <f t="shared" ref="D135" si="204">H135+L135</f>
        <v>669.28079627</v>
      </c>
      <c r="E135" s="52">
        <f t="shared" ref="E135" si="205">I135+M135</f>
        <v>620.98570159999997</v>
      </c>
      <c r="F135" s="52">
        <v>881.02140922000001</v>
      </c>
      <c r="G135" s="52">
        <v>505.54006156999998</v>
      </c>
      <c r="H135" s="52">
        <v>368.52808685999997</v>
      </c>
      <c r="I135" s="52">
        <v>6.9532607899999999</v>
      </c>
      <c r="J135" s="52">
        <v>1154.9761779200001</v>
      </c>
      <c r="K135" s="52">
        <v>240.19102770000001</v>
      </c>
      <c r="L135" s="52">
        <v>300.75270941000002</v>
      </c>
      <c r="M135" s="52">
        <v>614.03244081000003</v>
      </c>
      <c r="N135" s="52"/>
      <c r="O135" s="52"/>
      <c r="P135" s="52"/>
      <c r="Q135" s="52"/>
    </row>
    <row r="136" spans="1:17" hidden="1" outlineLevel="1" collapsed="1">
      <c r="A136" s="12">
        <v>44348</v>
      </c>
      <c r="B136" s="52">
        <v>2066.68284507</v>
      </c>
      <c r="C136" s="52">
        <f t="shared" ref="C136" si="206">G136+K136</f>
        <v>740.86292385000002</v>
      </c>
      <c r="D136" s="52">
        <f t="shared" ref="D136" si="207">H136+L136</f>
        <v>735.18592328</v>
      </c>
      <c r="E136" s="52">
        <f t="shared" ref="E136" si="208">I136+M136</f>
        <v>590.63399794000009</v>
      </c>
      <c r="F136" s="52">
        <v>951.43712533999997</v>
      </c>
      <c r="G136" s="52">
        <v>512.68897489999995</v>
      </c>
      <c r="H136" s="52">
        <v>431.74530793000002</v>
      </c>
      <c r="I136" s="52">
        <v>7.0028425099999998</v>
      </c>
      <c r="J136" s="52">
        <v>1115.24571973</v>
      </c>
      <c r="K136" s="52">
        <v>228.17394895000001</v>
      </c>
      <c r="L136" s="52">
        <v>303.44061534999997</v>
      </c>
      <c r="M136" s="52">
        <v>583.63115543000004</v>
      </c>
      <c r="N136" s="52"/>
      <c r="O136" s="52"/>
      <c r="P136" s="52"/>
      <c r="Q136" s="52"/>
    </row>
    <row r="137" spans="1:17" hidden="1" outlineLevel="1" collapsed="1">
      <c r="A137" s="12">
        <v>44378</v>
      </c>
      <c r="B137" s="52">
        <v>2099.5347759000001</v>
      </c>
      <c r="C137" s="52">
        <f t="shared" ref="C137" si="209">G137+K137</f>
        <v>723.33894263000002</v>
      </c>
      <c r="D137" s="52">
        <f t="shared" ref="D137" si="210">H137+L137</f>
        <v>806.24779740999998</v>
      </c>
      <c r="E137" s="52">
        <f t="shared" ref="E137" si="211">I137+M137</f>
        <v>569.94803586</v>
      </c>
      <c r="F137" s="52">
        <v>1023.28719929</v>
      </c>
      <c r="G137" s="52">
        <v>504.49064023</v>
      </c>
      <c r="H137" s="52">
        <v>504.44559569</v>
      </c>
      <c r="I137" s="52">
        <v>14.350963370000001</v>
      </c>
      <c r="J137" s="52">
        <v>1076.2475766099999</v>
      </c>
      <c r="K137" s="52">
        <v>218.84830239999999</v>
      </c>
      <c r="L137" s="52">
        <v>301.80220172000003</v>
      </c>
      <c r="M137" s="52">
        <v>555.59707248999996</v>
      </c>
      <c r="N137" s="52"/>
      <c r="O137" s="52"/>
      <c r="P137" s="52"/>
      <c r="Q137" s="52"/>
    </row>
    <row r="138" spans="1:17" hidden="1" outlineLevel="1" collapsed="1">
      <c r="A138" s="12">
        <v>44409</v>
      </c>
      <c r="B138" s="52">
        <v>1998.0879913199999</v>
      </c>
      <c r="C138" s="52">
        <f t="shared" ref="C138" si="212">G138+K138</f>
        <v>679.37285457999997</v>
      </c>
      <c r="D138" s="52">
        <f t="shared" ref="D138" si="213">H138+L138</f>
        <v>795.78184402000011</v>
      </c>
      <c r="E138" s="52">
        <f t="shared" ref="E138" si="214">I138+M138</f>
        <v>522.93329272000005</v>
      </c>
      <c r="F138" s="52">
        <v>1007.44914535</v>
      </c>
      <c r="G138" s="52">
        <v>497.68861435000002</v>
      </c>
      <c r="H138" s="52">
        <v>495.65442410000003</v>
      </c>
      <c r="I138" s="52">
        <v>14.1061069</v>
      </c>
      <c r="J138" s="52">
        <v>990.63884597000003</v>
      </c>
      <c r="K138" s="52">
        <v>181.68424023</v>
      </c>
      <c r="L138" s="52">
        <v>300.12741992000002</v>
      </c>
      <c r="M138" s="52">
        <v>508.82718582000001</v>
      </c>
      <c r="N138" s="52"/>
      <c r="O138" s="52"/>
      <c r="P138" s="52"/>
      <c r="Q138" s="52"/>
    </row>
    <row r="139" spans="1:17" hidden="1" outlineLevel="1" collapsed="1">
      <c r="A139" s="12">
        <v>44440</v>
      </c>
      <c r="B139" s="52">
        <v>1994.7777302300001</v>
      </c>
      <c r="C139" s="52">
        <f t="shared" ref="C139" si="215">G139+K139</f>
        <v>694.10234375999994</v>
      </c>
      <c r="D139" s="52">
        <f t="shared" ref="D139" si="216">H139+L139</f>
        <v>796.65895122000006</v>
      </c>
      <c r="E139" s="52">
        <f t="shared" ref="E139" si="217">I139+M139</f>
        <v>504.01643524999997</v>
      </c>
      <c r="F139" s="52">
        <v>1049.12996628</v>
      </c>
      <c r="G139" s="52">
        <v>516.17010134999998</v>
      </c>
      <c r="H139" s="52">
        <v>515.82976087999998</v>
      </c>
      <c r="I139" s="52">
        <v>17.13010405</v>
      </c>
      <c r="J139" s="52">
        <v>945.64776395000001</v>
      </c>
      <c r="K139" s="52">
        <v>177.93224240999999</v>
      </c>
      <c r="L139" s="52">
        <v>280.82919034000003</v>
      </c>
      <c r="M139" s="52">
        <v>486.88633119999997</v>
      </c>
      <c r="N139" s="52"/>
      <c r="O139" s="52"/>
      <c r="P139" s="52"/>
      <c r="Q139" s="52"/>
    </row>
    <row r="140" spans="1:17" hidden="1" outlineLevel="1" collapsed="1">
      <c r="A140" s="12">
        <v>44470</v>
      </c>
      <c r="B140" s="52">
        <v>2053.1308745800002</v>
      </c>
      <c r="C140" s="52">
        <f t="shared" ref="C140" si="218">G140+K140</f>
        <v>753.25515132999999</v>
      </c>
      <c r="D140" s="52">
        <f t="shared" ref="D140" si="219">H140+L140</f>
        <v>795.78272783</v>
      </c>
      <c r="E140" s="52">
        <f t="shared" ref="E140" si="220">I140+M140</f>
        <v>504.09299541999997</v>
      </c>
      <c r="F140" s="52">
        <v>1114.19778561</v>
      </c>
      <c r="G140" s="52">
        <v>567.31175014999997</v>
      </c>
      <c r="H140" s="52">
        <v>520.21772707000002</v>
      </c>
      <c r="I140" s="52">
        <v>26.66830839</v>
      </c>
      <c r="J140" s="52">
        <v>938.93308896999997</v>
      </c>
      <c r="K140" s="52">
        <v>185.94340118</v>
      </c>
      <c r="L140" s="52">
        <v>275.56500075999998</v>
      </c>
      <c r="M140" s="52">
        <v>477.42468702999997</v>
      </c>
      <c r="N140" s="52"/>
      <c r="O140" s="52"/>
      <c r="P140" s="52"/>
      <c r="Q140" s="52"/>
    </row>
    <row r="141" spans="1:17" hidden="1" outlineLevel="1" collapsed="1">
      <c r="A141" s="12">
        <v>44501</v>
      </c>
      <c r="B141" s="52">
        <v>2010.5000311399999</v>
      </c>
      <c r="C141" s="52">
        <f t="shared" ref="C141" si="221">G141+K141</f>
        <v>750.42582024000001</v>
      </c>
      <c r="D141" s="52">
        <f t="shared" ref="D141" si="222">H141+L141</f>
        <v>783.51319320999994</v>
      </c>
      <c r="E141" s="52">
        <f t="shared" ref="E141" si="223">I141+M141</f>
        <v>476.56101768999997</v>
      </c>
      <c r="F141" s="52">
        <v>1123.4960072199999</v>
      </c>
      <c r="G141" s="52">
        <v>562.15312032999998</v>
      </c>
      <c r="H141" s="52">
        <v>538.07717247999994</v>
      </c>
      <c r="I141" s="52">
        <v>23.265714410000001</v>
      </c>
      <c r="J141" s="52">
        <v>887.00402392000001</v>
      </c>
      <c r="K141" s="52">
        <v>188.27269991</v>
      </c>
      <c r="L141" s="52">
        <v>245.43602073</v>
      </c>
      <c r="M141" s="52">
        <v>453.29530327999998</v>
      </c>
      <c r="N141" s="52"/>
      <c r="O141" s="52"/>
      <c r="P141" s="52"/>
      <c r="Q141" s="52"/>
    </row>
    <row r="142" spans="1:17" hidden="1" outlineLevel="1" collapsed="1">
      <c r="A142" s="12">
        <v>44531</v>
      </c>
      <c r="B142" s="52">
        <v>2008.0922674000001</v>
      </c>
      <c r="C142" s="52">
        <f t="shared" ref="C142" si="224">G142+K142</f>
        <v>712.81339430000003</v>
      </c>
      <c r="D142" s="52">
        <f t="shared" ref="D142" si="225">H142+L142</f>
        <v>804.12094204000005</v>
      </c>
      <c r="E142" s="52">
        <f t="shared" ref="E142" si="226">I142+M142</f>
        <v>491.15793106000001</v>
      </c>
      <c r="F142" s="52">
        <v>1104.4442839599999</v>
      </c>
      <c r="G142" s="52">
        <v>526.40811567000003</v>
      </c>
      <c r="H142" s="52">
        <v>554.65812128000005</v>
      </c>
      <c r="I142" s="52">
        <v>23.37804701</v>
      </c>
      <c r="J142" s="52">
        <v>903.64798343999996</v>
      </c>
      <c r="K142" s="52">
        <v>186.40527863</v>
      </c>
      <c r="L142" s="52">
        <v>249.46282076</v>
      </c>
      <c r="M142" s="52">
        <v>467.77988405000002</v>
      </c>
      <c r="N142" s="52"/>
      <c r="O142" s="52"/>
      <c r="P142" s="52"/>
      <c r="Q142" s="52"/>
    </row>
    <row r="143" spans="1:17" hidden="1" outlineLevel="1" collapsed="1">
      <c r="A143" s="12">
        <v>44562</v>
      </c>
      <c r="B143" s="52">
        <v>2094.8448472800001</v>
      </c>
      <c r="C143" s="52">
        <f t="shared" ref="C143" si="227">G143+K143</f>
        <v>758.23047093000002</v>
      </c>
      <c r="D143" s="52">
        <f t="shared" ref="D143" si="228">H143+L143</f>
        <v>841.97166183000002</v>
      </c>
      <c r="E143" s="52">
        <f t="shared" ref="E143" si="229">I143+M143</f>
        <v>494.64271452000003</v>
      </c>
      <c r="F143" s="52">
        <v>1181.90243586</v>
      </c>
      <c r="G143" s="52">
        <v>562.38866367000003</v>
      </c>
      <c r="H143" s="52">
        <v>593.65654314000005</v>
      </c>
      <c r="I143" s="52">
        <v>25.857229050000001</v>
      </c>
      <c r="J143" s="52">
        <v>912.94241141999998</v>
      </c>
      <c r="K143" s="52">
        <v>195.84180726</v>
      </c>
      <c r="L143" s="52">
        <v>248.31511868999999</v>
      </c>
      <c r="M143" s="52">
        <v>468.78548547000003</v>
      </c>
      <c r="N143" s="52"/>
      <c r="O143" s="52"/>
      <c r="P143" s="52"/>
      <c r="Q143" s="52"/>
    </row>
    <row r="144" spans="1:17" hidden="1" outlineLevel="1" collapsed="1">
      <c r="A144" s="12">
        <v>44593</v>
      </c>
      <c r="B144" s="52">
        <v>2089.48608371</v>
      </c>
      <c r="C144" s="52">
        <f t="shared" ref="C144" si="230">G144+K144</f>
        <v>741.12659817999997</v>
      </c>
      <c r="D144" s="52">
        <f t="shared" ref="D144" si="231">H144+L144</f>
        <v>862.30266404999998</v>
      </c>
      <c r="E144" s="52">
        <f t="shared" ref="E144" si="232">I144+M144</f>
        <v>486.05682148</v>
      </c>
      <c r="F144" s="52">
        <v>1184.53637933</v>
      </c>
      <c r="G144" s="52">
        <v>547.25954602000002</v>
      </c>
      <c r="H144" s="52">
        <v>611.11384685999997</v>
      </c>
      <c r="I144" s="52">
        <v>26.162986449999998</v>
      </c>
      <c r="J144" s="52">
        <v>904.94970437999996</v>
      </c>
      <c r="K144" s="52">
        <v>193.86705215999999</v>
      </c>
      <c r="L144" s="52">
        <v>251.18881719000001</v>
      </c>
      <c r="M144" s="52">
        <v>459.89383502999999</v>
      </c>
      <c r="N144" s="52"/>
      <c r="O144" s="52"/>
      <c r="P144" s="52"/>
      <c r="Q144" s="52"/>
    </row>
    <row r="145" spans="1:17" hidden="1" outlineLevel="1" collapsed="1">
      <c r="A145" s="12">
        <v>44621</v>
      </c>
      <c r="B145" s="52">
        <v>2046.70076103</v>
      </c>
      <c r="C145" s="52">
        <f t="shared" ref="C145" si="233">G145+K145</f>
        <v>721.22403395000003</v>
      </c>
      <c r="D145" s="52">
        <f t="shared" ref="D145" si="234">H145+L145</f>
        <v>847.71918694999999</v>
      </c>
      <c r="E145" s="52">
        <f t="shared" ref="E145" si="235">I145+M145</f>
        <v>477.75754013</v>
      </c>
      <c r="F145" s="52">
        <v>1163.9250072100001</v>
      </c>
      <c r="G145" s="52">
        <v>531.59664678000001</v>
      </c>
      <c r="H145" s="52">
        <v>606.18653890999997</v>
      </c>
      <c r="I145" s="52">
        <v>26.141821520000001</v>
      </c>
      <c r="J145" s="52">
        <v>882.77575381999998</v>
      </c>
      <c r="K145" s="52">
        <v>189.62738716999999</v>
      </c>
      <c r="L145" s="52">
        <v>241.53264804</v>
      </c>
      <c r="M145" s="52">
        <v>451.61571860999999</v>
      </c>
      <c r="N145" s="52"/>
      <c r="O145" s="52"/>
      <c r="P145" s="52"/>
      <c r="Q145" s="52"/>
    </row>
    <row r="146" spans="1:17" hidden="1" outlineLevel="1" collapsed="1">
      <c r="A146" s="12">
        <v>44652</v>
      </c>
      <c r="B146" s="52">
        <v>2036.71927439</v>
      </c>
      <c r="C146" s="52">
        <f t="shared" ref="C146" si="236">G146+K146</f>
        <v>742.23906249999993</v>
      </c>
      <c r="D146" s="52">
        <f t="shared" ref="D146" si="237">H146+L146</f>
        <v>843.21063429999992</v>
      </c>
      <c r="E146" s="52">
        <f t="shared" ref="E146" si="238">I146+M146</f>
        <v>451.26957758999998</v>
      </c>
      <c r="F146" s="52">
        <v>1199.1771972399999</v>
      </c>
      <c r="G146" s="52">
        <v>558.12042055999996</v>
      </c>
      <c r="H146" s="52">
        <v>615.17784931999995</v>
      </c>
      <c r="I146" s="52">
        <v>25.878927359999999</v>
      </c>
      <c r="J146" s="52">
        <v>837.54207714999995</v>
      </c>
      <c r="K146" s="52">
        <v>184.11864194</v>
      </c>
      <c r="L146" s="52">
        <v>228.03278498</v>
      </c>
      <c r="M146" s="52">
        <v>425.39065023000001</v>
      </c>
      <c r="N146" s="52"/>
      <c r="O146" s="52"/>
      <c r="P146" s="52"/>
      <c r="Q146" s="52"/>
    </row>
    <row r="147" spans="1:17" hidden="1" outlineLevel="1" collapsed="1">
      <c r="A147" s="12">
        <v>44682</v>
      </c>
      <c r="B147" s="52">
        <v>2091.58450021</v>
      </c>
      <c r="C147" s="52">
        <f t="shared" ref="C147" si="239">G147+K147</f>
        <v>749.22986892000006</v>
      </c>
      <c r="D147" s="52">
        <f t="shared" ref="D147" si="240">H147+L147</f>
        <v>878.50868448000006</v>
      </c>
      <c r="E147" s="52">
        <f t="shared" ref="E147" si="241">I147+M147</f>
        <v>463.84594681000004</v>
      </c>
      <c r="F147" s="52">
        <v>1287.9652370199999</v>
      </c>
      <c r="G147" s="52">
        <v>607.01707333000002</v>
      </c>
      <c r="H147" s="52">
        <v>653.94746653000004</v>
      </c>
      <c r="I147" s="52">
        <v>27.000697160000001</v>
      </c>
      <c r="J147" s="52">
        <v>803.61926318999997</v>
      </c>
      <c r="K147" s="52">
        <v>142.21279559000001</v>
      </c>
      <c r="L147" s="52">
        <v>224.56121795000001</v>
      </c>
      <c r="M147" s="52">
        <v>436.84524965000003</v>
      </c>
      <c r="N147" s="52"/>
      <c r="O147" s="52"/>
      <c r="P147" s="52"/>
      <c r="Q147" s="52"/>
    </row>
    <row r="148" spans="1:17" hidden="1" outlineLevel="1" collapsed="1">
      <c r="A148" s="12">
        <v>44713</v>
      </c>
      <c r="B148" s="52">
        <v>2124.6622996599999</v>
      </c>
      <c r="C148" s="52">
        <f t="shared" ref="C148" si="242">G148+K148</f>
        <v>783.03039535999994</v>
      </c>
      <c r="D148" s="52">
        <f t="shared" ref="D148" si="243">H148+L148</f>
        <v>887.31821051999998</v>
      </c>
      <c r="E148" s="52">
        <f t="shared" ref="E148" si="244">I148+M148</f>
        <v>454.31369377999999</v>
      </c>
      <c r="F148" s="52">
        <v>1326.80309678</v>
      </c>
      <c r="G148" s="52">
        <v>639.84172479999995</v>
      </c>
      <c r="H148" s="52">
        <v>658.40194263000001</v>
      </c>
      <c r="I148" s="52">
        <v>28.559429349999998</v>
      </c>
      <c r="J148" s="52">
        <v>797.85920288</v>
      </c>
      <c r="K148" s="52">
        <v>143.18867055999999</v>
      </c>
      <c r="L148" s="52">
        <v>228.91626789</v>
      </c>
      <c r="M148" s="52">
        <v>425.75426442999998</v>
      </c>
      <c r="N148" s="52"/>
      <c r="O148" s="52"/>
      <c r="P148" s="52"/>
      <c r="Q148" s="52"/>
    </row>
    <row r="149" spans="1:17" hidden="1" outlineLevel="1" collapsed="1">
      <c r="A149" s="12">
        <v>44743</v>
      </c>
      <c r="B149" s="52">
        <v>2249.53976999</v>
      </c>
      <c r="C149" s="52">
        <f t="shared" ref="C149" si="245">G149+K149</f>
        <v>796.44971195000005</v>
      </c>
      <c r="D149" s="52">
        <f t="shared" ref="D149" si="246">H149+L149</f>
        <v>915.46611955000003</v>
      </c>
      <c r="E149" s="52">
        <f t="shared" ref="E149" si="247">I149+M149</f>
        <v>537.62393849</v>
      </c>
      <c r="F149" s="52">
        <v>1308.8463065799999</v>
      </c>
      <c r="G149" s="52">
        <v>627.31694415000004</v>
      </c>
      <c r="H149" s="52">
        <v>651.63258660999998</v>
      </c>
      <c r="I149" s="52">
        <v>29.896775819999998</v>
      </c>
      <c r="J149" s="52">
        <v>940.69346341000005</v>
      </c>
      <c r="K149" s="52">
        <v>169.13276780000001</v>
      </c>
      <c r="L149" s="52">
        <v>263.83353294</v>
      </c>
      <c r="M149" s="52">
        <v>507.72716266999998</v>
      </c>
      <c r="N149" s="52"/>
      <c r="O149" s="52"/>
      <c r="P149" s="52"/>
      <c r="Q149" s="52"/>
    </row>
    <row r="150" spans="1:17" hidden="1" outlineLevel="1" collapsed="1">
      <c r="A150" s="12">
        <v>44774</v>
      </c>
      <c r="B150" s="52">
        <v>2224.4215460800001</v>
      </c>
      <c r="C150" s="52">
        <f t="shared" ref="C150" si="248">G150+K150</f>
        <v>770.43033031000004</v>
      </c>
      <c r="D150" s="52">
        <f t="shared" ref="D150" si="249">H150+L150</f>
        <v>930.57959415000005</v>
      </c>
      <c r="E150" s="52">
        <f t="shared" ref="E150" si="250">I150+M150</f>
        <v>523.41162162000001</v>
      </c>
      <c r="F150" s="52">
        <v>1330.3961035899999</v>
      </c>
      <c r="G150" s="52">
        <v>609.43661162000001</v>
      </c>
      <c r="H150" s="52">
        <v>691.97294151000006</v>
      </c>
      <c r="I150" s="52">
        <v>28.98655046</v>
      </c>
      <c r="J150" s="52">
        <v>894.02544249000005</v>
      </c>
      <c r="K150" s="52">
        <v>160.99371869000001</v>
      </c>
      <c r="L150" s="52">
        <v>238.60665263999999</v>
      </c>
      <c r="M150" s="52">
        <v>494.42507116000002</v>
      </c>
      <c r="N150" s="52"/>
      <c r="O150" s="52"/>
      <c r="P150" s="52"/>
      <c r="Q150" s="52"/>
    </row>
    <row r="151" spans="1:17" hidden="1" outlineLevel="1" collapsed="1">
      <c r="A151" s="12">
        <v>44805</v>
      </c>
      <c r="B151" s="52">
        <v>2204.1348919400002</v>
      </c>
      <c r="C151" s="52">
        <f t="shared" ref="C151" si="251">G151+K151</f>
        <v>791.74215729000002</v>
      </c>
      <c r="D151" s="52">
        <f t="shared" ref="D151" si="252">H151+L151</f>
        <v>915.79121132</v>
      </c>
      <c r="E151" s="52">
        <f t="shared" ref="E151" si="253">I151+M151</f>
        <v>496.60152332999996</v>
      </c>
      <c r="F151" s="52">
        <v>1356.14297603</v>
      </c>
      <c r="G151" s="52">
        <v>627.38461598000004</v>
      </c>
      <c r="H151" s="52">
        <v>700.79113749999999</v>
      </c>
      <c r="I151" s="52">
        <v>27.967222549999999</v>
      </c>
      <c r="J151" s="52">
        <v>847.99191590999999</v>
      </c>
      <c r="K151" s="52">
        <v>164.35754130999999</v>
      </c>
      <c r="L151" s="52">
        <v>215.00007382000001</v>
      </c>
      <c r="M151" s="52">
        <v>468.63430077999999</v>
      </c>
      <c r="N151" s="52"/>
      <c r="O151" s="52"/>
      <c r="P151" s="52"/>
      <c r="Q151" s="52"/>
    </row>
    <row r="152" spans="1:17" hidden="1" outlineLevel="1" collapsed="1">
      <c r="A152" s="12">
        <v>44835</v>
      </c>
      <c r="B152" s="52">
        <v>2179.22328483</v>
      </c>
      <c r="C152" s="52">
        <f t="shared" ref="C152" si="254">G152+K152</f>
        <v>797.3095711599999</v>
      </c>
      <c r="D152" s="52">
        <f t="shared" ref="D152" si="255">H152+L152</f>
        <v>889.10864083000001</v>
      </c>
      <c r="E152" s="52">
        <f t="shared" ref="E152" si="256">I152+M152</f>
        <v>492.80507284000004</v>
      </c>
      <c r="F152" s="52">
        <v>1346.2438975499999</v>
      </c>
      <c r="G152" s="52">
        <v>639.45262967999997</v>
      </c>
      <c r="H152" s="52">
        <v>679.12550646</v>
      </c>
      <c r="I152" s="52">
        <v>27.665761410000002</v>
      </c>
      <c r="J152" s="52">
        <v>832.97938727999997</v>
      </c>
      <c r="K152" s="52">
        <v>157.85694147999999</v>
      </c>
      <c r="L152" s="52">
        <v>209.98313436999999</v>
      </c>
      <c r="M152" s="52">
        <v>465.13931143000002</v>
      </c>
      <c r="N152" s="52"/>
      <c r="O152" s="52"/>
      <c r="P152" s="52"/>
      <c r="Q152" s="52"/>
    </row>
    <row r="153" spans="1:17" hidden="1" outlineLevel="1" collapsed="1">
      <c r="A153" s="12">
        <v>44866</v>
      </c>
      <c r="B153" s="52">
        <v>2134.8438563200002</v>
      </c>
      <c r="C153" s="52">
        <f t="shared" ref="C153" si="257">G153+K153</f>
        <v>766.00076876999992</v>
      </c>
      <c r="D153" s="52">
        <f t="shared" ref="D153" si="258">H153+L153</f>
        <v>872.64606651999998</v>
      </c>
      <c r="E153" s="52">
        <f t="shared" ref="E153" si="259">I153+M153</f>
        <v>496.19702103000003</v>
      </c>
      <c r="F153" s="52">
        <v>1298.98858565</v>
      </c>
      <c r="G153" s="52">
        <v>606.25207496999997</v>
      </c>
      <c r="H153" s="52">
        <v>665.73890439000002</v>
      </c>
      <c r="I153" s="52">
        <v>26.99760629</v>
      </c>
      <c r="J153" s="52">
        <v>835.85527066999998</v>
      </c>
      <c r="K153" s="52">
        <v>159.74869380000001</v>
      </c>
      <c r="L153" s="52">
        <v>206.90716212999999</v>
      </c>
      <c r="M153" s="52">
        <v>469.19941474000001</v>
      </c>
      <c r="N153" s="52"/>
      <c r="O153" s="52"/>
      <c r="P153" s="52"/>
      <c r="Q153" s="52"/>
    </row>
    <row r="154" spans="1:17" hidden="1" outlineLevel="1" collapsed="1">
      <c r="A154" s="12">
        <v>44896</v>
      </c>
      <c r="B154" s="52">
        <v>2144.5258988199998</v>
      </c>
      <c r="C154" s="52">
        <f t="shared" ref="C154" si="260">G154+K154</f>
        <v>750.32302793999997</v>
      </c>
      <c r="D154" s="52">
        <f t="shared" ref="D154" si="261">H154+L154</f>
        <v>890.08930182999995</v>
      </c>
      <c r="E154" s="52">
        <f t="shared" ref="E154" si="262">I154+M154</f>
        <v>504.11356904999997</v>
      </c>
      <c r="F154" s="52">
        <v>1302.7743655300001</v>
      </c>
      <c r="G154" s="52">
        <v>591.88243309999996</v>
      </c>
      <c r="H154" s="52">
        <v>684.04107753999995</v>
      </c>
      <c r="I154" s="52">
        <v>26.850854890000001</v>
      </c>
      <c r="J154" s="52">
        <v>841.75153329</v>
      </c>
      <c r="K154" s="52">
        <v>158.44059483999999</v>
      </c>
      <c r="L154" s="52">
        <v>206.04822429000001</v>
      </c>
      <c r="M154" s="52">
        <v>477.26271415999997</v>
      </c>
      <c r="N154" s="52"/>
      <c r="O154" s="52"/>
      <c r="P154" s="52"/>
      <c r="Q154" s="52"/>
    </row>
    <row r="155" spans="1:17" hidden="1" outlineLevel="1" collapsed="1">
      <c r="A155" s="12">
        <v>44927</v>
      </c>
      <c r="B155" s="52">
        <v>2062.6671205500002</v>
      </c>
      <c r="C155" s="52">
        <f t="shared" ref="C155" si="263">G155+K155</f>
        <v>736.92565890999992</v>
      </c>
      <c r="D155" s="52">
        <f t="shared" ref="D155" si="264">H155+L155</f>
        <v>858.11735061000002</v>
      </c>
      <c r="E155" s="52">
        <f t="shared" ref="E155" si="265">I155+M155</f>
        <v>467.62411103000005</v>
      </c>
      <c r="F155" s="52">
        <v>1259.30268095</v>
      </c>
      <c r="G155" s="52">
        <v>580.03739028999996</v>
      </c>
      <c r="H155" s="52">
        <v>652.86573838000004</v>
      </c>
      <c r="I155" s="52">
        <v>26.399552280000002</v>
      </c>
      <c r="J155" s="52">
        <v>803.36443959999997</v>
      </c>
      <c r="K155" s="52">
        <v>156.88826861999999</v>
      </c>
      <c r="L155" s="52">
        <v>205.25161223000001</v>
      </c>
      <c r="M155" s="52">
        <v>441.22455875000003</v>
      </c>
      <c r="N155" s="52"/>
      <c r="O155" s="52"/>
      <c r="P155" s="52"/>
      <c r="Q155" s="52"/>
    </row>
    <row r="156" spans="1:17" hidden="1" outlineLevel="1" collapsed="1">
      <c r="A156" s="12">
        <v>44958</v>
      </c>
      <c r="B156" s="52">
        <v>1981.3437359699999</v>
      </c>
      <c r="C156" s="52">
        <f t="shared" ref="C156" si="266">G156+K156</f>
        <v>727.76139568999997</v>
      </c>
      <c r="D156" s="52">
        <f t="shared" ref="D156" si="267">H156+L156</f>
        <v>823.81632949000004</v>
      </c>
      <c r="E156" s="52">
        <f t="shared" ref="E156" si="268">I156+M156</f>
        <v>429.76601079</v>
      </c>
      <c r="F156" s="52">
        <v>1245.4789413799999</v>
      </c>
      <c r="G156" s="52">
        <v>585.89612708000004</v>
      </c>
      <c r="H156" s="52">
        <v>633.64089243000001</v>
      </c>
      <c r="I156" s="52">
        <v>25.941921870000002</v>
      </c>
      <c r="J156" s="52">
        <v>735.86479458999997</v>
      </c>
      <c r="K156" s="52">
        <v>141.86526860999999</v>
      </c>
      <c r="L156" s="52">
        <v>190.17543706000001</v>
      </c>
      <c r="M156" s="52">
        <v>403.82408892000001</v>
      </c>
      <c r="N156" s="52"/>
      <c r="O156" s="52"/>
      <c r="P156" s="52"/>
      <c r="Q156" s="52"/>
    </row>
    <row r="157" spans="1:17" hidden="1" outlineLevel="1" collapsed="1">
      <c r="A157" s="12">
        <v>44986</v>
      </c>
      <c r="B157" s="52">
        <v>1950.4673225500001</v>
      </c>
      <c r="C157" s="52">
        <f t="shared" ref="C157" si="269">G157+K157</f>
        <v>696.05824340000004</v>
      </c>
      <c r="D157" s="52">
        <f t="shared" ref="D157" si="270">H157+L157</f>
        <v>827.25679916000001</v>
      </c>
      <c r="E157" s="52">
        <f t="shared" ref="E157" si="271">I157+M157</f>
        <v>427.15227999000001</v>
      </c>
      <c r="F157" s="52">
        <v>1222.39028833</v>
      </c>
      <c r="G157" s="52">
        <v>558.21905866999998</v>
      </c>
      <c r="H157" s="52">
        <v>638.96386149</v>
      </c>
      <c r="I157" s="52">
        <v>25.207368169999999</v>
      </c>
      <c r="J157" s="52">
        <v>728.07703421999997</v>
      </c>
      <c r="K157" s="52">
        <v>137.83918473</v>
      </c>
      <c r="L157" s="52">
        <v>188.29293766999999</v>
      </c>
      <c r="M157" s="52">
        <v>401.94491182000002</v>
      </c>
      <c r="N157" s="52"/>
      <c r="O157" s="52"/>
      <c r="P157" s="52"/>
      <c r="Q157" s="52"/>
    </row>
    <row r="158" spans="1:17" hidden="1" outlineLevel="1" collapsed="1">
      <c r="A158" s="12">
        <v>45017</v>
      </c>
      <c r="B158" s="52">
        <v>1860.69772098</v>
      </c>
      <c r="C158" s="52">
        <f t="shared" ref="C158" si="272">G158+K158</f>
        <v>636.38297858999999</v>
      </c>
      <c r="D158" s="52">
        <f t="shared" ref="D158" si="273">H158+L158</f>
        <v>819.56405058999997</v>
      </c>
      <c r="E158" s="52">
        <f t="shared" ref="E158" si="274">I158+M158</f>
        <v>404.75069180000003</v>
      </c>
      <c r="F158" s="52">
        <v>1175.21516382</v>
      </c>
      <c r="G158" s="52">
        <v>508.74307229999999</v>
      </c>
      <c r="H158" s="52">
        <v>644.25643380999998</v>
      </c>
      <c r="I158" s="52">
        <v>22.215657709999999</v>
      </c>
      <c r="J158" s="52">
        <v>685.48255716000006</v>
      </c>
      <c r="K158" s="52">
        <v>127.63990629</v>
      </c>
      <c r="L158" s="52">
        <v>175.30761677999999</v>
      </c>
      <c r="M158" s="52">
        <v>382.53503409000001</v>
      </c>
      <c r="N158" s="52"/>
      <c r="O158" s="52"/>
      <c r="P158" s="52"/>
      <c r="Q158" s="52"/>
    </row>
    <row r="159" spans="1:17" hidden="1" outlineLevel="1" collapsed="1">
      <c r="A159" s="12">
        <v>45047</v>
      </c>
      <c r="B159" s="52">
        <v>1790.81778547</v>
      </c>
      <c r="C159" s="52">
        <f t="shared" ref="C159" si="275">G159+K159</f>
        <v>597.66827287000001</v>
      </c>
      <c r="D159" s="52">
        <f t="shared" ref="D159" si="276">H159+L159</f>
        <v>814.09353238999995</v>
      </c>
      <c r="E159" s="52">
        <f t="shared" ref="E159" si="277">I159+M159</f>
        <v>379.05598021000003</v>
      </c>
      <c r="F159" s="52">
        <v>1139.3701668599999</v>
      </c>
      <c r="G159" s="52">
        <v>483.21509395999999</v>
      </c>
      <c r="H159" s="52">
        <v>638.06465438999999</v>
      </c>
      <c r="I159" s="52">
        <v>18.090418509999999</v>
      </c>
      <c r="J159" s="52">
        <v>651.44761860999995</v>
      </c>
      <c r="K159" s="52">
        <v>114.45317891000001</v>
      </c>
      <c r="L159" s="52">
        <v>176.02887799999999</v>
      </c>
      <c r="M159" s="52">
        <v>360.96556170000002</v>
      </c>
      <c r="N159" s="52"/>
      <c r="O159" s="52"/>
      <c r="P159" s="52"/>
      <c r="Q159" s="52"/>
    </row>
    <row r="160" spans="1:17" hidden="1" outlineLevel="1" collapsed="1">
      <c r="A160" s="12">
        <v>45078</v>
      </c>
      <c r="B160" s="52">
        <v>1846.6414364499999</v>
      </c>
      <c r="C160" s="52">
        <f t="shared" ref="C160" si="278">G160+K160</f>
        <v>575.48495917000002</v>
      </c>
      <c r="D160" s="52">
        <f t="shared" ref="D160" si="279">H160+L160</f>
        <v>903.85411733000001</v>
      </c>
      <c r="E160" s="52">
        <f t="shared" ref="E160" si="280">I160+M160</f>
        <v>367.30235995000004</v>
      </c>
      <c r="F160" s="52">
        <v>1209.71830591</v>
      </c>
      <c r="G160" s="52">
        <v>461.47316975000001</v>
      </c>
      <c r="H160" s="52">
        <v>730.40390124999999</v>
      </c>
      <c r="I160" s="52">
        <v>17.841234910000001</v>
      </c>
      <c r="J160" s="52">
        <v>636.92313053999999</v>
      </c>
      <c r="K160" s="52">
        <v>114.01178942</v>
      </c>
      <c r="L160" s="52">
        <v>173.45021607999999</v>
      </c>
      <c r="M160" s="52">
        <v>349.46112504000001</v>
      </c>
      <c r="N160" s="52"/>
      <c r="O160" s="52"/>
      <c r="P160" s="52"/>
      <c r="Q160" s="52"/>
    </row>
    <row r="161" spans="1:17" hidden="1" outlineLevel="1" collapsed="1">
      <c r="A161" s="12">
        <v>45108</v>
      </c>
      <c r="B161" s="52">
        <v>1893.5804013699999</v>
      </c>
      <c r="C161" s="52">
        <f t="shared" ref="C161" si="281">G161+K161</f>
        <v>559.88544780999996</v>
      </c>
      <c r="D161" s="52">
        <f t="shared" ref="D161" si="282">H161+L161</f>
        <v>965.90486307999993</v>
      </c>
      <c r="E161" s="52">
        <f t="shared" ref="E161" si="283">I161+M161</f>
        <v>367.79009048</v>
      </c>
      <c r="F161" s="52">
        <v>1256.5525273600001</v>
      </c>
      <c r="G161" s="52">
        <v>449.44088907999998</v>
      </c>
      <c r="H161" s="52">
        <v>789.57822254999996</v>
      </c>
      <c r="I161" s="52">
        <v>17.533415730000002</v>
      </c>
      <c r="J161" s="52">
        <v>637.02787401000001</v>
      </c>
      <c r="K161" s="52">
        <v>110.44455873</v>
      </c>
      <c r="L161" s="52">
        <v>176.32664052999999</v>
      </c>
      <c r="M161" s="52">
        <v>350.25667475</v>
      </c>
      <c r="N161" s="52"/>
      <c r="O161" s="52"/>
      <c r="P161" s="52"/>
      <c r="Q161" s="52"/>
    </row>
    <row r="162" spans="1:17" hidden="1" outlineLevel="1" collapsed="1">
      <c r="A162" s="12">
        <v>45139</v>
      </c>
      <c r="B162" s="52">
        <v>1878.6280807400001</v>
      </c>
      <c r="C162" s="52">
        <f t="shared" ref="C162" si="284">G162+K162</f>
        <v>562.11302077000005</v>
      </c>
      <c r="D162" s="52">
        <f t="shared" ref="D162" si="285">H162+L162</f>
        <v>955.62679931000002</v>
      </c>
      <c r="E162" s="52">
        <f t="shared" ref="E162" si="286">I162+M162</f>
        <v>360.88826065999996</v>
      </c>
      <c r="F162" s="52">
        <v>1253.38935567</v>
      </c>
      <c r="G162" s="52">
        <v>450.07811934</v>
      </c>
      <c r="H162" s="52">
        <v>786.19632988000001</v>
      </c>
      <c r="I162" s="52">
        <v>17.114906449999999</v>
      </c>
      <c r="J162" s="52">
        <v>625.23872506999999</v>
      </c>
      <c r="K162" s="52">
        <v>112.03490143000001</v>
      </c>
      <c r="L162" s="52">
        <v>169.43046942999999</v>
      </c>
      <c r="M162" s="52">
        <v>343.77335420999998</v>
      </c>
      <c r="N162" s="52"/>
      <c r="O162" s="52"/>
      <c r="P162" s="52"/>
      <c r="Q162" s="52"/>
    </row>
    <row r="163" spans="1:17" hidden="1" outlineLevel="1" collapsed="1">
      <c r="A163" s="12">
        <v>45170</v>
      </c>
      <c r="B163" s="52">
        <v>1978.5678447</v>
      </c>
      <c r="C163" s="52">
        <f t="shared" ref="C163" si="287">G163+K163</f>
        <v>653.19133207999994</v>
      </c>
      <c r="D163" s="52">
        <f t="shared" ref="D163" si="288">H163+L163</f>
        <v>977.64359973000001</v>
      </c>
      <c r="E163" s="52">
        <f t="shared" ref="E163" si="289">I163+M163</f>
        <v>347.73291289000002</v>
      </c>
      <c r="F163" s="52">
        <v>1367.7953623599999</v>
      </c>
      <c r="G163" s="52">
        <v>525.29800974</v>
      </c>
      <c r="H163" s="52">
        <v>825.59290053999996</v>
      </c>
      <c r="I163" s="52">
        <v>16.904452079999999</v>
      </c>
      <c r="J163" s="52">
        <v>610.77248234000001</v>
      </c>
      <c r="K163" s="52">
        <v>127.89332234</v>
      </c>
      <c r="L163" s="52">
        <v>152.05069918999999</v>
      </c>
      <c r="M163" s="52">
        <v>330.82846081000002</v>
      </c>
      <c r="N163" s="52"/>
      <c r="O163" s="52"/>
      <c r="P163" s="52"/>
      <c r="Q163" s="52"/>
    </row>
    <row r="164" spans="1:17" hidden="1" outlineLevel="1" collapsed="1">
      <c r="A164" s="12">
        <v>45200</v>
      </c>
      <c r="B164" s="52">
        <v>2011.78371283</v>
      </c>
      <c r="C164" s="52">
        <f t="shared" ref="C164" si="290">G164+K164</f>
        <v>642.94089709000002</v>
      </c>
      <c r="D164" s="52">
        <f t="shared" ref="D164" si="291">H164+L164</f>
        <v>1039.2503533900001</v>
      </c>
      <c r="E164" s="52">
        <f t="shared" ref="E164" si="292">I164+M164</f>
        <v>329.59246235000001</v>
      </c>
      <c r="F164" s="52">
        <v>1368.80792509</v>
      </c>
      <c r="G164" s="52">
        <v>508.43241595000001</v>
      </c>
      <c r="H164" s="52">
        <v>843.94156535000002</v>
      </c>
      <c r="I164" s="52">
        <v>16.433943790000001</v>
      </c>
      <c r="J164" s="52">
        <v>642.97578773999999</v>
      </c>
      <c r="K164" s="52">
        <v>134.50848113999999</v>
      </c>
      <c r="L164" s="52">
        <v>195.30878804</v>
      </c>
      <c r="M164" s="52">
        <v>313.15851856</v>
      </c>
      <c r="N164" s="52"/>
      <c r="O164" s="52"/>
      <c r="P164" s="52"/>
      <c r="Q164" s="52"/>
    </row>
    <row r="165" spans="1:17" hidden="1" outlineLevel="1" collapsed="1">
      <c r="A165" s="12">
        <v>45231</v>
      </c>
      <c r="B165" s="52">
        <v>2025.2102901999999</v>
      </c>
      <c r="C165" s="52">
        <f t="shared" ref="C165" si="293">G165+K165</f>
        <v>657.62821486999997</v>
      </c>
      <c r="D165" s="52">
        <f t="shared" ref="D165" si="294">H165+L165</f>
        <v>1056.9495309500001</v>
      </c>
      <c r="E165" s="52">
        <f t="shared" ref="E165" si="295">I165+M165</f>
        <v>310.63254438000001</v>
      </c>
      <c r="F165" s="52">
        <v>1372.88830493</v>
      </c>
      <c r="G165" s="52">
        <v>501.84521210000003</v>
      </c>
      <c r="H165" s="52">
        <v>854.89730148000001</v>
      </c>
      <c r="I165" s="52">
        <v>16.14579135</v>
      </c>
      <c r="J165" s="52">
        <v>652.32198527000003</v>
      </c>
      <c r="K165" s="52">
        <v>155.78300277</v>
      </c>
      <c r="L165" s="52">
        <v>202.05222946999999</v>
      </c>
      <c r="M165" s="52">
        <v>294.48675302999999</v>
      </c>
      <c r="N165" s="52"/>
      <c r="O165" s="52"/>
      <c r="P165" s="52"/>
      <c r="Q165" s="52"/>
    </row>
    <row r="166" spans="1:17" hidden="1" outlineLevel="1" collapsed="1">
      <c r="A166" s="12">
        <v>45261</v>
      </c>
      <c r="B166" s="52">
        <v>2092.1634361500001</v>
      </c>
      <c r="C166" s="52">
        <f t="shared" ref="C166" si="296">G166+K166</f>
        <v>603.54293516999996</v>
      </c>
      <c r="D166" s="52">
        <f t="shared" ref="D166" si="297">H166+L166</f>
        <v>1175.92644518</v>
      </c>
      <c r="E166" s="52">
        <f t="shared" ref="E166" si="298">I166+M166</f>
        <v>312.6940558</v>
      </c>
      <c r="F166" s="52">
        <v>1390.2961243</v>
      </c>
      <c r="G166" s="52">
        <v>486.71627883000002</v>
      </c>
      <c r="H166" s="52">
        <v>887.78265704</v>
      </c>
      <c r="I166" s="52">
        <v>15.79718843</v>
      </c>
      <c r="J166" s="52">
        <v>701.86731184999996</v>
      </c>
      <c r="K166" s="52">
        <v>116.82665634</v>
      </c>
      <c r="L166" s="52">
        <v>288.14378814000003</v>
      </c>
      <c r="M166" s="52">
        <v>296.89686737</v>
      </c>
      <c r="N166" s="52"/>
      <c r="O166" s="52"/>
      <c r="P166" s="52"/>
      <c r="Q166" s="52"/>
    </row>
    <row r="167" spans="1:17" hidden="1" outlineLevel="1" collapsed="1">
      <c r="A167" s="12">
        <v>45292</v>
      </c>
      <c r="B167" s="52">
        <v>2119.12660826</v>
      </c>
      <c r="C167" s="52">
        <f t="shared" ref="C167" si="299">G167+K167</f>
        <v>683.72548397999992</v>
      </c>
      <c r="D167" s="52">
        <f t="shared" ref="D167" si="300">H167+L167</f>
        <v>1160.1300936600001</v>
      </c>
      <c r="E167" s="52">
        <f t="shared" ref="E167" si="301">I167+M167</f>
        <v>275.27103061999998</v>
      </c>
      <c r="F167" s="52">
        <v>1469.4879891400001</v>
      </c>
      <c r="G167" s="52">
        <v>550.11826212999995</v>
      </c>
      <c r="H167" s="52">
        <v>903.89117104000002</v>
      </c>
      <c r="I167" s="52">
        <v>15.47855597</v>
      </c>
      <c r="J167" s="52">
        <v>649.63861912000004</v>
      </c>
      <c r="K167" s="52">
        <v>133.60722185</v>
      </c>
      <c r="L167" s="52">
        <v>256.23892261999998</v>
      </c>
      <c r="M167" s="52">
        <v>259.79247464999997</v>
      </c>
      <c r="N167" s="52"/>
      <c r="O167" s="52"/>
      <c r="P167" s="52"/>
      <c r="Q167" s="52"/>
    </row>
    <row r="168" spans="1:17" hidden="1" outlineLevel="1" collapsed="1">
      <c r="A168" s="12">
        <v>45323</v>
      </c>
      <c r="B168" s="52">
        <v>2073.3182809899999</v>
      </c>
      <c r="C168" s="52">
        <f t="shared" ref="C168" si="302">G168+K168</f>
        <v>679.82398983000007</v>
      </c>
      <c r="D168" s="52">
        <f t="shared" ref="D168" si="303">H168+L168</f>
        <v>1176.7956668500001</v>
      </c>
      <c r="E168" s="52">
        <f t="shared" ref="E168" si="304">I168+M168</f>
        <v>216.69862430999999</v>
      </c>
      <c r="F168" s="52">
        <v>1495.6494225399999</v>
      </c>
      <c r="G168" s="52">
        <v>546.11189219000005</v>
      </c>
      <c r="H168" s="52">
        <v>934.39489364999997</v>
      </c>
      <c r="I168" s="52">
        <v>15.142636700000001</v>
      </c>
      <c r="J168" s="52">
        <v>577.66885845000002</v>
      </c>
      <c r="K168" s="52">
        <v>133.71209764</v>
      </c>
      <c r="L168" s="52">
        <v>242.4007732</v>
      </c>
      <c r="M168" s="52">
        <v>201.55598760999999</v>
      </c>
      <c r="N168" s="52"/>
      <c r="O168" s="52"/>
      <c r="P168" s="52"/>
      <c r="Q168" s="52"/>
    </row>
    <row r="169" spans="1:17" collapsed="1">
      <c r="A169" s="12">
        <v>45352</v>
      </c>
      <c r="B169" s="52">
        <v>2233.3660360899999</v>
      </c>
      <c r="C169" s="52">
        <f t="shared" ref="C169" si="305">G169+K169</f>
        <v>618.13092176999999</v>
      </c>
      <c r="D169" s="52">
        <f t="shared" ref="D169" si="306">H169+L169</f>
        <v>1330.84211256</v>
      </c>
      <c r="E169" s="52">
        <f t="shared" ref="E169" si="307">I169+M169</f>
        <v>284.39300176</v>
      </c>
      <c r="F169" s="52">
        <v>1591.8957355499999</v>
      </c>
      <c r="G169" s="52">
        <v>500.24773090000002</v>
      </c>
      <c r="H169" s="52">
        <v>1004.70780364</v>
      </c>
      <c r="I169" s="52">
        <v>86.940201009999996</v>
      </c>
      <c r="J169" s="52">
        <v>641.47030054000004</v>
      </c>
      <c r="K169" s="52">
        <v>117.88319087000001</v>
      </c>
      <c r="L169" s="52">
        <v>326.13430892000002</v>
      </c>
      <c r="M169" s="52">
        <v>197.45280074999999</v>
      </c>
      <c r="N169" s="52"/>
      <c r="O169" s="52"/>
      <c r="P169" s="52"/>
      <c r="Q169" s="52"/>
    </row>
    <row r="170" spans="1:17">
      <c r="A170" s="12">
        <v>45383</v>
      </c>
      <c r="B170" s="52">
        <v>2273.32751573</v>
      </c>
      <c r="C170" s="52">
        <f t="shared" ref="C170" si="308">G170+K170</f>
        <v>641.42652022999994</v>
      </c>
      <c r="D170" s="52">
        <f t="shared" ref="D170" si="309">H170+L170</f>
        <v>1358.5134782099999</v>
      </c>
      <c r="E170" s="52">
        <f t="shared" ref="E170" si="310">I170+M170</f>
        <v>273.38751729000001</v>
      </c>
      <c r="F170" s="52">
        <v>1581.9846578199999</v>
      </c>
      <c r="G170" s="52">
        <v>506.02219860999998</v>
      </c>
      <c r="H170" s="52">
        <v>994.01793405000001</v>
      </c>
      <c r="I170" s="52">
        <v>81.944525159999998</v>
      </c>
      <c r="J170" s="52">
        <v>691.34285791000002</v>
      </c>
      <c r="K170" s="52">
        <v>135.40432161999999</v>
      </c>
      <c r="L170" s="52">
        <v>364.49554416000001</v>
      </c>
      <c r="M170" s="52">
        <v>191.44299212999999</v>
      </c>
      <c r="N170" s="52"/>
      <c r="O170" s="52"/>
      <c r="P170" s="52"/>
      <c r="Q170" s="52"/>
    </row>
    <row r="171" spans="1:17">
      <c r="A171" s="12">
        <v>45413</v>
      </c>
      <c r="B171" s="52">
        <v>2274.02234821</v>
      </c>
      <c r="C171" s="52">
        <f t="shared" ref="C171" si="311">G171+K171</f>
        <v>641.67736616000002</v>
      </c>
      <c r="D171" s="52">
        <f t="shared" ref="D171" si="312">H171+L171</f>
        <v>1382.5425041199999</v>
      </c>
      <c r="E171" s="52">
        <f t="shared" ref="E171" si="313">I171+M171</f>
        <v>249.80247793000001</v>
      </c>
      <c r="F171" s="52">
        <v>1593.6458239599999</v>
      </c>
      <c r="G171" s="52">
        <v>531.32990956000003</v>
      </c>
      <c r="H171" s="52">
        <v>982.62293509999995</v>
      </c>
      <c r="I171" s="52">
        <v>79.692979300000005</v>
      </c>
      <c r="J171" s="52">
        <v>680.37652424999999</v>
      </c>
      <c r="K171" s="52">
        <v>110.3474566</v>
      </c>
      <c r="L171" s="52">
        <v>399.91956901999998</v>
      </c>
      <c r="M171" s="52">
        <v>170.10949862999999</v>
      </c>
      <c r="N171" s="52"/>
      <c r="O171" s="52"/>
      <c r="P171" s="52"/>
      <c r="Q171" s="52"/>
    </row>
    <row r="172" spans="1:17">
      <c r="A172" s="12">
        <v>45444</v>
      </c>
      <c r="B172" s="52">
        <v>2250.9518146400001</v>
      </c>
      <c r="C172" s="52">
        <f t="shared" ref="C172" si="314">G172+K172</f>
        <v>625.42094983000004</v>
      </c>
      <c r="D172" s="52">
        <f t="shared" ref="D172" si="315">H172+L172</f>
        <v>1393.2431311099999</v>
      </c>
      <c r="E172" s="52">
        <f t="shared" ref="E172" si="316">I172+M172</f>
        <v>232.28773369999999</v>
      </c>
      <c r="F172" s="52">
        <v>1557.45584826</v>
      </c>
      <c r="G172" s="52">
        <v>515.00454907000005</v>
      </c>
      <c r="H172" s="52">
        <v>963.29953283999998</v>
      </c>
      <c r="I172" s="52">
        <v>79.151766350000003</v>
      </c>
      <c r="J172" s="52">
        <v>693.49596638000003</v>
      </c>
      <c r="K172" s="52">
        <v>110.41640076</v>
      </c>
      <c r="L172" s="52">
        <v>429.94359827</v>
      </c>
      <c r="M172" s="52">
        <v>153.13596734999999</v>
      </c>
      <c r="N172" s="52"/>
      <c r="O172" s="52"/>
      <c r="P172" s="52"/>
      <c r="Q172" s="52"/>
    </row>
    <row r="173" spans="1:17">
      <c r="A173" s="12">
        <v>45474</v>
      </c>
      <c r="B173" s="52">
        <v>2299.0979682500001</v>
      </c>
      <c r="C173" s="52">
        <f t="shared" ref="C173" si="317">G173+K173</f>
        <v>665.58262843</v>
      </c>
      <c r="D173" s="52">
        <f t="shared" ref="D173" si="318">H173+L173</f>
        <v>1412.0271819899999</v>
      </c>
      <c r="E173" s="52">
        <f t="shared" ref="E173" si="319">I173+M173</f>
        <v>221.48815782999998</v>
      </c>
      <c r="F173" s="52">
        <v>1620.0386820599999</v>
      </c>
      <c r="G173" s="52">
        <v>544.11639314000001</v>
      </c>
      <c r="H173" s="52">
        <v>998.36653480999996</v>
      </c>
      <c r="I173" s="52">
        <v>77.555754109999995</v>
      </c>
      <c r="J173" s="52">
        <v>679.05928618999997</v>
      </c>
      <c r="K173" s="52">
        <v>121.46623529</v>
      </c>
      <c r="L173" s="52">
        <v>413.66064718000001</v>
      </c>
      <c r="M173" s="52">
        <v>143.93240372</v>
      </c>
      <c r="N173" s="52"/>
      <c r="O173" s="52"/>
      <c r="P173" s="52"/>
      <c r="Q173" s="52"/>
    </row>
    <row r="174" spans="1:17">
      <c r="A174" s="12">
        <v>45505</v>
      </c>
      <c r="B174" s="52">
        <v>2331.01137677</v>
      </c>
      <c r="C174" s="52">
        <f t="shared" ref="C174" si="320">G174+K174</f>
        <v>665.98566448999998</v>
      </c>
      <c r="D174" s="52">
        <f t="shared" ref="D174" si="321">H174+L174</f>
        <v>1439.8360833500001</v>
      </c>
      <c r="E174" s="52">
        <f t="shared" ref="E174" si="322">I174+M174</f>
        <v>225.18962893000003</v>
      </c>
      <c r="F174" s="52">
        <v>1648.23467031</v>
      </c>
      <c r="G174" s="52">
        <v>548.75916824000001</v>
      </c>
      <c r="H174" s="52">
        <v>1020.26191263</v>
      </c>
      <c r="I174" s="52">
        <v>79.213589440000007</v>
      </c>
      <c r="J174" s="52">
        <v>682.77670646000001</v>
      </c>
      <c r="K174" s="52">
        <v>117.22649625</v>
      </c>
      <c r="L174" s="52">
        <v>419.57417071999998</v>
      </c>
      <c r="M174" s="52">
        <v>145.97603949000001</v>
      </c>
      <c r="N174" s="52"/>
      <c r="O174" s="52"/>
      <c r="P174" s="52"/>
      <c r="Q174" s="52"/>
    </row>
    <row r="175" spans="1:17">
      <c r="A175" s="12">
        <v>45536</v>
      </c>
      <c r="B175" s="52">
        <v>2490.0628869100001</v>
      </c>
      <c r="C175" s="52">
        <f t="shared" ref="C175" si="323">G175+K175</f>
        <v>748.22887206999997</v>
      </c>
      <c r="D175" s="52">
        <f t="shared" ref="D175" si="324">H175+L175</f>
        <v>1520.2495341099998</v>
      </c>
      <c r="E175" s="52">
        <f t="shared" ref="E175" si="325">I175+M175</f>
        <v>221.58448073</v>
      </c>
      <c r="F175" s="52">
        <v>1786.0515656800001</v>
      </c>
      <c r="G175" s="52">
        <v>617.20216492999998</v>
      </c>
      <c r="H175" s="52">
        <v>1085.0946693599999</v>
      </c>
      <c r="I175" s="52">
        <v>83.754731390000003</v>
      </c>
      <c r="J175" s="52">
        <v>704.01132123000002</v>
      </c>
      <c r="K175" s="52">
        <v>131.02670714000001</v>
      </c>
      <c r="L175" s="52">
        <v>435.15486475</v>
      </c>
      <c r="M175" s="52">
        <v>137.82974934000001</v>
      </c>
      <c r="N175" s="52"/>
      <c r="O175" s="52"/>
      <c r="P175" s="52"/>
      <c r="Q175" s="52"/>
    </row>
    <row r="176" spans="1:17">
      <c r="A176" s="12">
        <v>45566</v>
      </c>
      <c r="B176" s="52">
        <v>2593.32256955</v>
      </c>
      <c r="C176" s="52">
        <f t="shared" ref="C176" si="326">G176+K176</f>
        <v>873.71380017000001</v>
      </c>
      <c r="D176" s="52">
        <f t="shared" ref="D176" si="327">H176+L176</f>
        <v>1516.26181043</v>
      </c>
      <c r="E176" s="52">
        <f t="shared" ref="E176" si="328">I176+M176</f>
        <v>203.34695894999999</v>
      </c>
      <c r="F176" s="52">
        <v>1911.7563781599999</v>
      </c>
      <c r="G176" s="52">
        <v>710.97241370999996</v>
      </c>
      <c r="H176" s="52">
        <v>1118.4064415</v>
      </c>
      <c r="I176" s="52">
        <v>82.377522949999999</v>
      </c>
      <c r="J176" s="52">
        <v>681.56619138999997</v>
      </c>
      <c r="K176" s="52">
        <v>162.74138646</v>
      </c>
      <c r="L176" s="52">
        <v>397.85536893</v>
      </c>
      <c r="M176" s="52">
        <v>120.969436</v>
      </c>
      <c r="N176" s="52"/>
      <c r="O176" s="52"/>
      <c r="P176" s="52"/>
      <c r="Q176" s="52"/>
    </row>
    <row r="177" spans="1:17">
      <c r="A177" s="12">
        <v>45597</v>
      </c>
      <c r="B177" s="52">
        <v>2595.9640887599999</v>
      </c>
      <c r="C177" s="52">
        <f t="shared" ref="C177" si="329">G177+K177</f>
        <v>887.70690444000002</v>
      </c>
      <c r="D177" s="52">
        <f t="shared" ref="D177" si="330">H177+L177</f>
        <v>1511.4537166399998</v>
      </c>
      <c r="E177" s="52">
        <f t="shared" ref="E177" si="331">I177+M177</f>
        <v>196.80346767999998</v>
      </c>
      <c r="F177" s="52">
        <v>1920.52448663</v>
      </c>
      <c r="G177" s="52">
        <v>722.87379279000004</v>
      </c>
      <c r="H177" s="52">
        <v>1116.3251296399999</v>
      </c>
      <c r="I177" s="52">
        <v>81.325564200000002</v>
      </c>
      <c r="J177" s="52">
        <v>675.43960213000003</v>
      </c>
      <c r="K177" s="52">
        <v>164.83311165000001</v>
      </c>
      <c r="L177" s="52">
        <v>395.12858699999998</v>
      </c>
      <c r="M177" s="52">
        <v>115.47790347999999</v>
      </c>
      <c r="N177" s="52"/>
      <c r="O177" s="52"/>
      <c r="P177" s="52"/>
      <c r="Q177" s="52"/>
    </row>
    <row r="178" spans="1:17">
      <c r="A178" s="12">
        <v>45627</v>
      </c>
      <c r="B178" s="52">
        <v>2597.5759149999999</v>
      </c>
      <c r="C178" s="52">
        <f t="shared" ref="C178" si="332">G178+K178</f>
        <v>889.56655792999993</v>
      </c>
      <c r="D178" s="52">
        <f t="shared" ref="D178" si="333">H178+L178</f>
        <v>1512.6681471900001</v>
      </c>
      <c r="E178" s="52">
        <f t="shared" ref="E178" si="334">I178+M178</f>
        <v>195.34120988000001</v>
      </c>
      <c r="F178" s="52">
        <v>1910.3007623999999</v>
      </c>
      <c r="G178" s="52">
        <v>732.65128833999995</v>
      </c>
      <c r="H178" s="52">
        <v>1097.77921489</v>
      </c>
      <c r="I178" s="52">
        <v>79.870259169999997</v>
      </c>
      <c r="J178" s="52">
        <v>687.27515259999996</v>
      </c>
      <c r="K178" s="52">
        <v>156.91526959000001</v>
      </c>
      <c r="L178" s="52">
        <v>414.88893230000002</v>
      </c>
      <c r="M178" s="52">
        <v>115.47095071</v>
      </c>
      <c r="N178" s="52"/>
      <c r="O178" s="52"/>
      <c r="P178" s="52"/>
      <c r="Q178" s="52"/>
    </row>
    <row r="179" spans="1:17">
      <c r="A179" s="12">
        <v>45658</v>
      </c>
      <c r="B179" s="52">
        <v>2252.8170995599999</v>
      </c>
      <c r="C179" s="52">
        <f t="shared" ref="C179" si="335">G179+K179</f>
        <v>778.87733986000001</v>
      </c>
      <c r="D179" s="52">
        <f t="shared" ref="D179" si="336">H179+L179</f>
        <v>1379.95045452</v>
      </c>
      <c r="E179" s="52">
        <f t="shared" ref="E179" si="337">I179+M179</f>
        <v>93.989305180000002</v>
      </c>
      <c r="F179" s="52">
        <v>1742.8668441100001</v>
      </c>
      <c r="G179" s="52">
        <v>696.15837256999998</v>
      </c>
      <c r="H179" s="52">
        <v>1031.17802985</v>
      </c>
      <c r="I179" s="52">
        <v>15.53044169</v>
      </c>
      <c r="J179" s="52">
        <v>509.95025544999999</v>
      </c>
      <c r="K179" s="52">
        <v>82.718967289999995</v>
      </c>
      <c r="L179" s="52">
        <v>348.77242467000002</v>
      </c>
      <c r="M179" s="52">
        <v>78.458863489999999</v>
      </c>
      <c r="N179" s="52"/>
      <c r="O179" s="52"/>
      <c r="P179" s="52"/>
      <c r="Q179" s="52"/>
    </row>
    <row r="180" spans="1:17">
      <c r="A180" s="12">
        <v>45689</v>
      </c>
      <c r="B180" s="52">
        <v>2327.2587461399999</v>
      </c>
      <c r="C180" s="52">
        <f t="shared" ref="C180" si="338">G180+K180</f>
        <v>818.7961348</v>
      </c>
      <c r="D180" s="52">
        <f t="shared" ref="D180" si="339">H180+L180</f>
        <v>1418.3596097100001</v>
      </c>
      <c r="E180" s="52">
        <f t="shared" ref="E180" si="340">I180+M180</f>
        <v>90.103001630000009</v>
      </c>
      <c r="F180" s="52">
        <v>1836.3582256300001</v>
      </c>
      <c r="G180" s="52">
        <v>743.50024265000002</v>
      </c>
      <c r="H180" s="52">
        <v>1077.66886733</v>
      </c>
      <c r="I180" s="52">
        <v>15.18911565</v>
      </c>
      <c r="J180" s="52">
        <v>490.90052050999998</v>
      </c>
      <c r="K180" s="52">
        <v>75.29589215</v>
      </c>
      <c r="L180" s="52">
        <v>340.69074238000002</v>
      </c>
      <c r="M180" s="52">
        <v>74.913885980000003</v>
      </c>
      <c r="N180" s="52"/>
      <c r="O180" s="52"/>
      <c r="P180" s="52"/>
      <c r="Q180" s="52"/>
    </row>
    <row r="181" spans="1:17">
      <c r="A181" s="12">
        <v>45717</v>
      </c>
      <c r="B181" s="52">
        <v>2439.2270745800001</v>
      </c>
      <c r="C181" s="52">
        <f t="shared" ref="C181" si="341">G181+K181</f>
        <v>827.00510827999994</v>
      </c>
      <c r="D181" s="52">
        <f t="shared" ref="D181" si="342">H181+L181</f>
        <v>1523.3500249599999</v>
      </c>
      <c r="E181" s="52">
        <f t="shared" ref="E181" si="343">I181+M181</f>
        <v>88.871941340000006</v>
      </c>
      <c r="F181" s="52">
        <v>1889.1322145500001</v>
      </c>
      <c r="G181" s="52">
        <v>733.88029663999998</v>
      </c>
      <c r="H181" s="52">
        <v>1140.3619023399999</v>
      </c>
      <c r="I181" s="52">
        <v>14.890015569999999</v>
      </c>
      <c r="J181" s="52">
        <v>550.09486002999995</v>
      </c>
      <c r="K181" s="52">
        <v>93.124811640000004</v>
      </c>
      <c r="L181" s="52">
        <v>382.98812262000001</v>
      </c>
      <c r="M181" s="52">
        <v>73.981925770000004</v>
      </c>
      <c r="N181" s="52"/>
      <c r="O181" s="52"/>
      <c r="P181" s="52"/>
      <c r="Q181" s="52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5" customWidth="1"/>
    <col min="2" max="2" width="9.6640625" style="25" customWidth="1"/>
    <col min="3" max="13" width="9.33203125" style="25" customWidth="1"/>
    <col min="14" max="16384" width="9.109375" style="25"/>
  </cols>
  <sheetData>
    <row r="1" spans="1:17" ht="14.4">
      <c r="A1" s="13" t="s">
        <v>157</v>
      </c>
    </row>
    <row r="2" spans="1:17" ht="5.25" customHeight="1"/>
    <row r="3" spans="1:17" ht="28.5" customHeight="1">
      <c r="A3" s="201" t="s">
        <v>78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7" ht="12.75" customHeight="1">
      <c r="A4" s="26" t="s">
        <v>130</v>
      </c>
    </row>
    <row r="5" spans="1:17" ht="12.75" customHeight="1">
      <c r="A5" s="27" t="s">
        <v>230</v>
      </c>
    </row>
    <row r="6" spans="1:17" s="28" customFormat="1" ht="12.75" customHeight="1">
      <c r="A6" s="203" t="s">
        <v>0</v>
      </c>
      <c r="B6" s="192" t="s">
        <v>16</v>
      </c>
      <c r="C6" s="211" t="s">
        <v>7</v>
      </c>
      <c r="D6" s="212"/>
      <c r="E6" s="213"/>
      <c r="F6" s="208" t="s">
        <v>2</v>
      </c>
      <c r="G6" s="209"/>
      <c r="H6" s="209"/>
      <c r="I6" s="209"/>
      <c r="J6" s="209"/>
      <c r="K6" s="209"/>
      <c r="L6" s="209"/>
      <c r="M6" s="210"/>
    </row>
    <row r="7" spans="1:17" s="28" customFormat="1" ht="16.5" customHeight="1">
      <c r="A7" s="204"/>
      <c r="B7" s="192"/>
      <c r="C7" s="214"/>
      <c r="D7" s="215"/>
      <c r="E7" s="216"/>
      <c r="F7" s="208" t="s">
        <v>17</v>
      </c>
      <c r="G7" s="209"/>
      <c r="H7" s="209"/>
      <c r="I7" s="210"/>
      <c r="J7" s="208" t="s">
        <v>9</v>
      </c>
      <c r="K7" s="209"/>
      <c r="L7" s="209"/>
      <c r="M7" s="210"/>
    </row>
    <row r="8" spans="1:17" s="28" customFormat="1" ht="82.5" customHeight="1">
      <c r="A8" s="205"/>
      <c r="B8" s="192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</row>
    <row r="9" spans="1:17" s="28" customFormat="1" hidden="1">
      <c r="A9" s="134"/>
      <c r="B9" s="13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7" s="28" customFormat="1" ht="12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</row>
    <row r="11" spans="1:17" ht="12.75" hidden="1" customHeight="1" outlineLevel="1">
      <c r="A11" s="12">
        <v>40544</v>
      </c>
      <c r="B11" s="52">
        <v>4229.6436502200004</v>
      </c>
      <c r="C11" s="52">
        <f>G11+K11</f>
        <v>403.09937323999998</v>
      </c>
      <c r="D11" s="52">
        <f t="shared" ref="D11:E26" si="0">H11+L11</f>
        <v>755.39937701999997</v>
      </c>
      <c r="E11" s="52">
        <f t="shared" si="0"/>
        <v>3071.1448999600002</v>
      </c>
      <c r="F11" s="52">
        <v>1010.52270908</v>
      </c>
      <c r="G11" s="52">
        <v>298.21816025999999</v>
      </c>
      <c r="H11" s="52">
        <v>311.55281173999998</v>
      </c>
      <c r="I11" s="52">
        <v>400.75173708</v>
      </c>
      <c r="J11" s="52">
        <v>3219.12094114</v>
      </c>
      <c r="K11" s="52">
        <v>104.88121298</v>
      </c>
      <c r="L11" s="52">
        <v>443.84656527999999</v>
      </c>
      <c r="M11" s="52">
        <v>2670.3931628800001</v>
      </c>
      <c r="N11" s="52"/>
      <c r="O11" s="52"/>
      <c r="P11" s="52"/>
      <c r="Q11" s="52"/>
    </row>
    <row r="12" spans="1:17" ht="12.75" hidden="1" customHeight="1" outlineLevel="1">
      <c r="A12" s="12">
        <v>40575</v>
      </c>
      <c r="B12" s="52">
        <v>4216.7635513200003</v>
      </c>
      <c r="C12" s="52">
        <f t="shared" ref="C12:E67" si="1">G12+K12</f>
        <v>419.09356738999998</v>
      </c>
      <c r="D12" s="52">
        <f t="shared" si="0"/>
        <v>761.35116775000006</v>
      </c>
      <c r="E12" s="52">
        <f t="shared" si="0"/>
        <v>3036.3188161799999</v>
      </c>
      <c r="F12" s="52">
        <v>1025.80315083</v>
      </c>
      <c r="G12" s="52">
        <v>312.63228279999998</v>
      </c>
      <c r="H12" s="52">
        <v>312.06380748999999</v>
      </c>
      <c r="I12" s="52">
        <v>401.10706054000002</v>
      </c>
      <c r="J12" s="52">
        <v>3190.9604004900002</v>
      </c>
      <c r="K12" s="52">
        <v>106.46128459000001</v>
      </c>
      <c r="L12" s="52">
        <v>449.28736026000001</v>
      </c>
      <c r="M12" s="52">
        <v>2635.2117556399999</v>
      </c>
      <c r="N12" s="52"/>
      <c r="O12" s="52"/>
      <c r="P12" s="52"/>
      <c r="Q12" s="52"/>
    </row>
    <row r="13" spans="1:17" ht="12.75" hidden="1" customHeight="1" outlineLevel="1">
      <c r="A13" s="12">
        <v>40603</v>
      </c>
      <c r="B13" s="52">
        <v>4210.4221863700004</v>
      </c>
      <c r="C13" s="52">
        <f t="shared" si="1"/>
        <v>437.14301460000001</v>
      </c>
      <c r="D13" s="52">
        <f t="shared" si="0"/>
        <v>740.17488976000004</v>
      </c>
      <c r="E13" s="52">
        <f t="shared" si="0"/>
        <v>3033.1042820099997</v>
      </c>
      <c r="F13" s="52">
        <v>1039.57407248</v>
      </c>
      <c r="G13" s="52">
        <v>328.44154319</v>
      </c>
      <c r="H13" s="52">
        <v>312.49417668000001</v>
      </c>
      <c r="I13" s="52">
        <v>398.63835261000003</v>
      </c>
      <c r="J13" s="52">
        <v>3170.8481138900001</v>
      </c>
      <c r="K13" s="52">
        <v>108.70147141</v>
      </c>
      <c r="L13" s="52">
        <v>427.68071307999998</v>
      </c>
      <c r="M13" s="52">
        <v>2634.4659293999998</v>
      </c>
      <c r="N13" s="52"/>
      <c r="O13" s="52"/>
      <c r="P13" s="52"/>
      <c r="Q13" s="52"/>
    </row>
    <row r="14" spans="1:17" ht="12.75" hidden="1" customHeight="1" outlineLevel="1">
      <c r="A14" s="12">
        <v>40634</v>
      </c>
      <c r="B14" s="52">
        <v>4211.1167008399998</v>
      </c>
      <c r="C14" s="52">
        <f t="shared" si="1"/>
        <v>455.31022189999999</v>
      </c>
      <c r="D14" s="52">
        <f t="shared" si="0"/>
        <v>735.285079</v>
      </c>
      <c r="E14" s="52">
        <f t="shared" si="0"/>
        <v>3020.5213999400003</v>
      </c>
      <c r="F14" s="52">
        <v>1058.32202607</v>
      </c>
      <c r="G14" s="52">
        <v>346.07693766</v>
      </c>
      <c r="H14" s="52">
        <v>316.78613410999998</v>
      </c>
      <c r="I14" s="52">
        <v>395.45895430000002</v>
      </c>
      <c r="J14" s="52">
        <v>3152.7946747699998</v>
      </c>
      <c r="K14" s="52">
        <v>109.23328424</v>
      </c>
      <c r="L14" s="52">
        <v>418.49894489000002</v>
      </c>
      <c r="M14" s="52">
        <v>2625.0624456400001</v>
      </c>
      <c r="N14" s="52"/>
      <c r="O14" s="52"/>
      <c r="P14" s="52"/>
      <c r="Q14" s="52"/>
    </row>
    <row r="15" spans="1:17" ht="12.75" hidden="1" customHeight="1" outlineLevel="1">
      <c r="A15" s="12">
        <v>40664</v>
      </c>
      <c r="B15" s="52">
        <v>4201.0978060400003</v>
      </c>
      <c r="C15" s="52">
        <f t="shared" si="1"/>
        <v>471.90552078999997</v>
      </c>
      <c r="D15" s="52">
        <f t="shared" si="0"/>
        <v>733.07393250999996</v>
      </c>
      <c r="E15" s="52">
        <f t="shared" si="0"/>
        <v>2996.1183527400003</v>
      </c>
      <c r="F15" s="52">
        <v>1084.75124059</v>
      </c>
      <c r="G15" s="52">
        <v>361.35988595999999</v>
      </c>
      <c r="H15" s="52">
        <v>324.26762280999998</v>
      </c>
      <c r="I15" s="52">
        <v>399.12373181999999</v>
      </c>
      <c r="J15" s="52">
        <v>3116.3465654500001</v>
      </c>
      <c r="K15" s="52">
        <v>110.54563483</v>
      </c>
      <c r="L15" s="52">
        <v>408.80630969999999</v>
      </c>
      <c r="M15" s="52">
        <v>2596.9946209200002</v>
      </c>
      <c r="N15" s="52"/>
      <c r="O15" s="52"/>
      <c r="P15" s="52"/>
      <c r="Q15" s="52"/>
    </row>
    <row r="16" spans="1:17" ht="12.75" hidden="1" customHeight="1" outlineLevel="1">
      <c r="A16" s="12">
        <v>40695</v>
      </c>
      <c r="B16" s="52">
        <v>4181.08512161</v>
      </c>
      <c r="C16" s="52">
        <f t="shared" si="1"/>
        <v>478.22580284000003</v>
      </c>
      <c r="D16" s="52">
        <f t="shared" si="0"/>
        <v>732.30005764999999</v>
      </c>
      <c r="E16" s="52">
        <f t="shared" si="0"/>
        <v>2970.55926112</v>
      </c>
      <c r="F16" s="52">
        <v>1108.6189899999999</v>
      </c>
      <c r="G16" s="52">
        <v>369.04553217</v>
      </c>
      <c r="H16" s="52">
        <v>329.87361536999998</v>
      </c>
      <c r="I16" s="52">
        <v>409.69984246000001</v>
      </c>
      <c r="J16" s="52">
        <v>3072.46613161</v>
      </c>
      <c r="K16" s="52">
        <v>109.18027067</v>
      </c>
      <c r="L16" s="52">
        <v>402.42644228</v>
      </c>
      <c r="M16" s="52">
        <v>2560.8594186599998</v>
      </c>
      <c r="N16" s="52"/>
      <c r="O16" s="52"/>
      <c r="P16" s="52"/>
      <c r="Q16" s="52"/>
    </row>
    <row r="17" spans="1:17" ht="12.75" hidden="1" customHeight="1" outlineLevel="1">
      <c r="A17" s="12">
        <v>40725</v>
      </c>
      <c r="B17" s="52">
        <v>4153.4957987999996</v>
      </c>
      <c r="C17" s="52">
        <f t="shared" si="1"/>
        <v>492.4097395</v>
      </c>
      <c r="D17" s="52">
        <f t="shared" si="0"/>
        <v>744.15441809000004</v>
      </c>
      <c r="E17" s="52">
        <f t="shared" si="0"/>
        <v>2916.9316412099997</v>
      </c>
      <c r="F17" s="52">
        <v>1143.59486356</v>
      </c>
      <c r="G17" s="52">
        <v>377.83958702000001</v>
      </c>
      <c r="H17" s="52">
        <v>347.07323466000003</v>
      </c>
      <c r="I17" s="52">
        <v>418.68204187999999</v>
      </c>
      <c r="J17" s="52">
        <v>3009.9009352399999</v>
      </c>
      <c r="K17" s="52">
        <v>114.57015248</v>
      </c>
      <c r="L17" s="52">
        <v>397.08118343000001</v>
      </c>
      <c r="M17" s="52">
        <v>2498.2495993299999</v>
      </c>
      <c r="N17" s="52"/>
      <c r="O17" s="52"/>
      <c r="P17" s="52"/>
      <c r="Q17" s="52"/>
    </row>
    <row r="18" spans="1:17" ht="12.75" hidden="1" customHeight="1" outlineLevel="1">
      <c r="A18" s="12">
        <v>40756</v>
      </c>
      <c r="B18" s="52">
        <v>4115.6369046099999</v>
      </c>
      <c r="C18" s="52">
        <f t="shared" si="1"/>
        <v>511.93591189</v>
      </c>
      <c r="D18" s="52">
        <f t="shared" si="0"/>
        <v>742.03555939</v>
      </c>
      <c r="E18" s="52">
        <f t="shared" si="0"/>
        <v>2861.6654333299998</v>
      </c>
      <c r="F18" s="52">
        <v>1183.1294957299999</v>
      </c>
      <c r="G18" s="52">
        <v>400.12280537999999</v>
      </c>
      <c r="H18" s="52">
        <v>358.35233782</v>
      </c>
      <c r="I18" s="52">
        <v>424.65435252999998</v>
      </c>
      <c r="J18" s="52">
        <v>2932.5074088800002</v>
      </c>
      <c r="K18" s="52">
        <v>111.81310651</v>
      </c>
      <c r="L18" s="52">
        <v>383.68322157</v>
      </c>
      <c r="M18" s="52">
        <v>2437.0110807999999</v>
      </c>
      <c r="N18" s="52"/>
      <c r="O18" s="52"/>
      <c r="P18" s="52"/>
      <c r="Q18" s="52"/>
    </row>
    <row r="19" spans="1:17" ht="12.75" hidden="1" customHeight="1" outlineLevel="1">
      <c r="A19" s="12">
        <v>40787</v>
      </c>
      <c r="B19" s="52">
        <v>4058.4339179399999</v>
      </c>
      <c r="C19" s="52">
        <f t="shared" si="1"/>
        <v>523.07005237999999</v>
      </c>
      <c r="D19" s="52">
        <f t="shared" si="0"/>
        <v>739.36031873000002</v>
      </c>
      <c r="E19" s="52">
        <f t="shared" si="0"/>
        <v>2796.0035468300002</v>
      </c>
      <c r="F19" s="52">
        <v>1212.9906215200001</v>
      </c>
      <c r="G19" s="52">
        <v>413.46642100000003</v>
      </c>
      <c r="H19" s="52">
        <v>365.17696710000001</v>
      </c>
      <c r="I19" s="52">
        <v>434.34723342000001</v>
      </c>
      <c r="J19" s="52">
        <v>2845.44329642</v>
      </c>
      <c r="K19" s="52">
        <v>109.60363138</v>
      </c>
      <c r="L19" s="52">
        <v>374.18335163</v>
      </c>
      <c r="M19" s="52">
        <v>2361.6563134100002</v>
      </c>
      <c r="N19" s="52"/>
      <c r="O19" s="52"/>
      <c r="P19" s="52"/>
      <c r="Q19" s="52"/>
    </row>
    <row r="20" spans="1:17" ht="12.75" hidden="1" customHeight="1" outlineLevel="1">
      <c r="A20" s="12">
        <v>40817</v>
      </c>
      <c r="B20" s="52">
        <v>4050.0307937399998</v>
      </c>
      <c r="C20" s="52">
        <f t="shared" si="1"/>
        <v>527.47064551999995</v>
      </c>
      <c r="D20" s="52">
        <f t="shared" si="0"/>
        <v>748.81670288999999</v>
      </c>
      <c r="E20" s="52">
        <f t="shared" si="0"/>
        <v>2773.7434453299998</v>
      </c>
      <c r="F20" s="52">
        <v>1245.2640670799999</v>
      </c>
      <c r="G20" s="52">
        <v>418.20507909999998</v>
      </c>
      <c r="H20" s="52">
        <v>379.01755931999998</v>
      </c>
      <c r="I20" s="52">
        <v>448.04142866000001</v>
      </c>
      <c r="J20" s="52">
        <v>2804.7667266600001</v>
      </c>
      <c r="K20" s="52">
        <v>109.26556642</v>
      </c>
      <c r="L20" s="52">
        <v>369.79914357000001</v>
      </c>
      <c r="M20" s="52">
        <v>2325.7020166699999</v>
      </c>
      <c r="N20" s="52"/>
      <c r="O20" s="52"/>
      <c r="P20" s="52"/>
      <c r="Q20" s="52"/>
    </row>
    <row r="21" spans="1:17" ht="12.75" hidden="1" customHeight="1" outlineLevel="1">
      <c r="A21" s="12">
        <v>40848</v>
      </c>
      <c r="B21" s="52">
        <v>3961.1453159299999</v>
      </c>
      <c r="C21" s="52">
        <f t="shared" si="1"/>
        <v>531.63811952000003</v>
      </c>
      <c r="D21" s="52">
        <f t="shared" si="0"/>
        <v>744.10013591000006</v>
      </c>
      <c r="E21" s="52">
        <f t="shared" si="0"/>
        <v>2685.4070604999997</v>
      </c>
      <c r="F21" s="52">
        <v>1261.19618934</v>
      </c>
      <c r="G21" s="52">
        <v>420.60563049000001</v>
      </c>
      <c r="H21" s="52">
        <v>386.26873585999999</v>
      </c>
      <c r="I21" s="52">
        <v>454.32182298999999</v>
      </c>
      <c r="J21" s="52">
        <v>2699.9491265900001</v>
      </c>
      <c r="K21" s="52">
        <v>111.03248902999999</v>
      </c>
      <c r="L21" s="52">
        <v>357.83140005000001</v>
      </c>
      <c r="M21" s="52">
        <v>2231.0852375099998</v>
      </c>
      <c r="N21" s="52"/>
      <c r="O21" s="52"/>
      <c r="P21" s="52"/>
      <c r="Q21" s="52"/>
    </row>
    <row r="22" spans="1:17" ht="12.75" hidden="1" customHeight="1" outlineLevel="1">
      <c r="A22" s="12">
        <v>40878</v>
      </c>
      <c r="B22" s="52">
        <v>3720.2290487300002</v>
      </c>
      <c r="C22" s="52">
        <f t="shared" si="1"/>
        <v>520.25235652000003</v>
      </c>
      <c r="D22" s="52">
        <f t="shared" si="0"/>
        <v>697.72068669000009</v>
      </c>
      <c r="E22" s="52">
        <f t="shared" si="0"/>
        <v>2502.2560055200001</v>
      </c>
      <c r="F22" s="52">
        <v>1240.24517816</v>
      </c>
      <c r="G22" s="52">
        <v>418.09610393000003</v>
      </c>
      <c r="H22" s="52">
        <v>367.46561643000001</v>
      </c>
      <c r="I22" s="52">
        <v>454.68345779999999</v>
      </c>
      <c r="J22" s="52">
        <v>2479.9838705699999</v>
      </c>
      <c r="K22" s="52">
        <v>102.15625258999999</v>
      </c>
      <c r="L22" s="52">
        <v>330.25507026000002</v>
      </c>
      <c r="M22" s="52">
        <v>2047.5725477200001</v>
      </c>
      <c r="N22" s="52"/>
      <c r="O22" s="52"/>
      <c r="P22" s="52"/>
      <c r="Q22" s="52"/>
    </row>
    <row r="23" spans="1:17" ht="12.75" hidden="1" customHeight="1" outlineLevel="1">
      <c r="A23" s="12">
        <v>40909</v>
      </c>
      <c r="B23" s="52">
        <v>3684.7458610200001</v>
      </c>
      <c r="C23" s="52">
        <f t="shared" si="1"/>
        <v>519.85807936000003</v>
      </c>
      <c r="D23" s="52">
        <f t="shared" si="0"/>
        <v>691.52275882999993</v>
      </c>
      <c r="E23" s="52">
        <f t="shared" si="0"/>
        <v>2473.3650228300003</v>
      </c>
      <c r="F23" s="52">
        <v>1240.3402553400001</v>
      </c>
      <c r="G23" s="52">
        <v>417.98924061000002</v>
      </c>
      <c r="H23" s="52">
        <v>366.77906157000001</v>
      </c>
      <c r="I23" s="52">
        <v>455.57195316000002</v>
      </c>
      <c r="J23" s="52">
        <v>2444.40560568</v>
      </c>
      <c r="K23" s="52">
        <v>101.86883874999999</v>
      </c>
      <c r="L23" s="52">
        <v>324.74369725999998</v>
      </c>
      <c r="M23" s="52">
        <v>2017.79306967</v>
      </c>
      <c r="N23" s="52"/>
      <c r="O23" s="52"/>
      <c r="P23" s="52"/>
      <c r="Q23" s="52"/>
    </row>
    <row r="24" spans="1:17" ht="12.75" hidden="1" customHeight="1" outlineLevel="1">
      <c r="A24" s="12">
        <v>40940</v>
      </c>
      <c r="B24" s="52">
        <v>3651.8724596299999</v>
      </c>
      <c r="C24" s="52">
        <f t="shared" si="1"/>
        <v>517.38982676000001</v>
      </c>
      <c r="D24" s="52">
        <f t="shared" si="0"/>
        <v>684.56212898000001</v>
      </c>
      <c r="E24" s="52">
        <f t="shared" si="0"/>
        <v>2449.92050389</v>
      </c>
      <c r="F24" s="52">
        <v>1248.9721915</v>
      </c>
      <c r="G24" s="52">
        <v>419.32810540000003</v>
      </c>
      <c r="H24" s="52">
        <v>371.88022835999999</v>
      </c>
      <c r="I24" s="52">
        <v>457.76385773999999</v>
      </c>
      <c r="J24" s="52">
        <v>2402.9002681299999</v>
      </c>
      <c r="K24" s="52">
        <v>98.061721360000007</v>
      </c>
      <c r="L24" s="52">
        <v>312.68190062000002</v>
      </c>
      <c r="M24" s="52">
        <v>1992.1566461499999</v>
      </c>
      <c r="N24" s="52"/>
      <c r="O24" s="52"/>
      <c r="P24" s="52"/>
      <c r="Q24" s="52"/>
    </row>
    <row r="25" spans="1:17" ht="12.75" hidden="1" customHeight="1" outlineLevel="1">
      <c r="A25" s="12">
        <v>40969</v>
      </c>
      <c r="B25" s="52">
        <v>3598.9343241400002</v>
      </c>
      <c r="C25" s="52">
        <f t="shared" si="1"/>
        <v>510.05079196000003</v>
      </c>
      <c r="D25" s="52">
        <f t="shared" si="0"/>
        <v>685.47034033</v>
      </c>
      <c r="E25" s="52">
        <f t="shared" si="0"/>
        <v>2403.4131918500002</v>
      </c>
      <c r="F25" s="52">
        <v>1265.4574128700001</v>
      </c>
      <c r="G25" s="52">
        <v>427.31671999000002</v>
      </c>
      <c r="H25" s="52">
        <v>382.10496095000002</v>
      </c>
      <c r="I25" s="52">
        <v>456.03573193</v>
      </c>
      <c r="J25" s="52">
        <v>2333.4769112700001</v>
      </c>
      <c r="K25" s="52">
        <v>82.734071970000002</v>
      </c>
      <c r="L25" s="52">
        <v>303.36537937999998</v>
      </c>
      <c r="M25" s="52">
        <v>1947.3774599200001</v>
      </c>
      <c r="N25" s="52"/>
      <c r="O25" s="52"/>
      <c r="P25" s="52"/>
      <c r="Q25" s="52"/>
    </row>
    <row r="26" spans="1:17" ht="12.75" hidden="1" customHeight="1" outlineLevel="1">
      <c r="A26" s="12">
        <v>41000</v>
      </c>
      <c r="B26" s="52">
        <v>3532.1953262799998</v>
      </c>
      <c r="C26" s="52">
        <f t="shared" si="1"/>
        <v>508.01781586000004</v>
      </c>
      <c r="D26" s="52">
        <f t="shared" si="0"/>
        <v>672.85908074000008</v>
      </c>
      <c r="E26" s="52">
        <f t="shared" si="0"/>
        <v>2351.31842968</v>
      </c>
      <c r="F26" s="52">
        <v>1267.0126242399999</v>
      </c>
      <c r="G26" s="52">
        <v>427.50438528000001</v>
      </c>
      <c r="H26" s="52">
        <v>385.68712245</v>
      </c>
      <c r="I26" s="52">
        <v>453.82111651000002</v>
      </c>
      <c r="J26" s="52">
        <v>2265.1827020400001</v>
      </c>
      <c r="K26" s="52">
        <v>80.513430580000005</v>
      </c>
      <c r="L26" s="52">
        <v>287.17195829000002</v>
      </c>
      <c r="M26" s="52">
        <v>1897.4973131700001</v>
      </c>
      <c r="N26" s="52"/>
      <c r="O26" s="52"/>
      <c r="P26" s="52"/>
      <c r="Q26" s="52"/>
    </row>
    <row r="27" spans="1:17" ht="12.75" hidden="1" customHeight="1" outlineLevel="1">
      <c r="A27" s="12">
        <v>41030</v>
      </c>
      <c r="B27" s="52">
        <v>3497.4418848999999</v>
      </c>
      <c r="C27" s="52">
        <f t="shared" si="1"/>
        <v>519.33732988999998</v>
      </c>
      <c r="D27" s="52">
        <f t="shared" si="1"/>
        <v>674.26346648000003</v>
      </c>
      <c r="E27" s="52">
        <f t="shared" si="1"/>
        <v>2303.84108853</v>
      </c>
      <c r="F27" s="52">
        <v>1287.96884686</v>
      </c>
      <c r="G27" s="52">
        <v>439.73447705000001</v>
      </c>
      <c r="H27" s="52">
        <v>391.86726694999999</v>
      </c>
      <c r="I27" s="52">
        <v>456.36710285999999</v>
      </c>
      <c r="J27" s="52">
        <v>2209.4730380400001</v>
      </c>
      <c r="K27" s="52">
        <v>79.602852839999997</v>
      </c>
      <c r="L27" s="52">
        <v>282.39619952999999</v>
      </c>
      <c r="M27" s="52">
        <v>1847.47398567</v>
      </c>
      <c r="N27" s="52"/>
      <c r="O27" s="52"/>
      <c r="P27" s="52"/>
      <c r="Q27" s="52"/>
    </row>
    <row r="28" spans="1:17" ht="12.75" hidden="1" customHeight="1" outlineLevel="1">
      <c r="A28" s="12">
        <v>41061</v>
      </c>
      <c r="B28" s="52">
        <v>3467.3516224999998</v>
      </c>
      <c r="C28" s="52">
        <f t="shared" si="1"/>
        <v>514.35074731999998</v>
      </c>
      <c r="D28" s="52">
        <f t="shared" si="1"/>
        <v>685.44631718999995</v>
      </c>
      <c r="E28" s="52">
        <f t="shared" si="1"/>
        <v>2267.5545579899999</v>
      </c>
      <c r="F28" s="52">
        <v>1299.81789639</v>
      </c>
      <c r="G28" s="52">
        <v>437.51031081999997</v>
      </c>
      <c r="H28" s="52">
        <v>402.81129498000001</v>
      </c>
      <c r="I28" s="52">
        <v>459.49629059</v>
      </c>
      <c r="J28" s="52">
        <v>2167.5337261099999</v>
      </c>
      <c r="K28" s="52">
        <v>76.840436499999996</v>
      </c>
      <c r="L28" s="52">
        <v>282.63502220999999</v>
      </c>
      <c r="M28" s="52">
        <v>1808.0582674</v>
      </c>
      <c r="N28" s="52"/>
      <c r="O28" s="52"/>
      <c r="P28" s="52"/>
      <c r="Q28" s="52"/>
    </row>
    <row r="29" spans="1:17" ht="12.75" hidden="1" customHeight="1" outlineLevel="1">
      <c r="A29" s="12">
        <v>41091</v>
      </c>
      <c r="B29" s="52">
        <v>3448.53131493</v>
      </c>
      <c r="C29" s="52">
        <f t="shared" si="1"/>
        <v>516.73629561000007</v>
      </c>
      <c r="D29" s="52">
        <f t="shared" si="1"/>
        <v>684.93789249999998</v>
      </c>
      <c r="E29" s="52">
        <f t="shared" si="1"/>
        <v>2246.8571268199998</v>
      </c>
      <c r="F29" s="52">
        <v>1310.3424338699999</v>
      </c>
      <c r="G29" s="52">
        <v>441.07319150000001</v>
      </c>
      <c r="H29" s="52">
        <v>403.83593918999998</v>
      </c>
      <c r="I29" s="52">
        <v>465.43330318</v>
      </c>
      <c r="J29" s="52">
        <v>2138.1888810599999</v>
      </c>
      <c r="K29" s="52">
        <v>75.663104110000006</v>
      </c>
      <c r="L29" s="52">
        <v>281.10195331</v>
      </c>
      <c r="M29" s="52">
        <v>1781.4238236399999</v>
      </c>
      <c r="N29" s="52"/>
      <c r="O29" s="52"/>
      <c r="P29" s="52"/>
      <c r="Q29" s="52"/>
    </row>
    <row r="30" spans="1:17" ht="12.75" hidden="1" customHeight="1" outlineLevel="1">
      <c r="A30" s="12">
        <v>41122</v>
      </c>
      <c r="B30" s="52">
        <v>3415.61243337</v>
      </c>
      <c r="C30" s="52">
        <f t="shared" si="1"/>
        <v>527.73771577999992</v>
      </c>
      <c r="D30" s="52">
        <f t="shared" si="1"/>
        <v>669.35370966000005</v>
      </c>
      <c r="E30" s="52">
        <f t="shared" si="1"/>
        <v>2218.52100793</v>
      </c>
      <c r="F30" s="52">
        <v>1322.80456157</v>
      </c>
      <c r="G30" s="52">
        <v>452.69642442999998</v>
      </c>
      <c r="H30" s="52">
        <v>400.15670858999999</v>
      </c>
      <c r="I30" s="52">
        <v>469.95142855</v>
      </c>
      <c r="J30" s="52">
        <v>2092.8078718000002</v>
      </c>
      <c r="K30" s="52">
        <v>75.041291349999995</v>
      </c>
      <c r="L30" s="52">
        <v>269.19700107</v>
      </c>
      <c r="M30" s="52">
        <v>1748.5695793800001</v>
      </c>
      <c r="N30" s="52"/>
      <c r="O30" s="52"/>
      <c r="P30" s="52"/>
      <c r="Q30" s="52"/>
    </row>
    <row r="31" spans="1:17" ht="12.75" hidden="1" customHeight="1" outlineLevel="1">
      <c r="A31" s="12">
        <v>41153</v>
      </c>
      <c r="B31" s="52">
        <v>3301.5299059700001</v>
      </c>
      <c r="C31" s="52">
        <f t="shared" si="1"/>
        <v>528.19840950000003</v>
      </c>
      <c r="D31" s="52">
        <f t="shared" si="1"/>
        <v>650.22792647999995</v>
      </c>
      <c r="E31" s="52">
        <f t="shared" si="1"/>
        <v>2123.1035699899999</v>
      </c>
      <c r="F31" s="52">
        <v>1296.39225156</v>
      </c>
      <c r="G31" s="52">
        <v>453.54116116</v>
      </c>
      <c r="H31" s="52">
        <v>392.18759722999999</v>
      </c>
      <c r="I31" s="52">
        <v>450.66349316999998</v>
      </c>
      <c r="J31" s="52">
        <v>2005.1376544100001</v>
      </c>
      <c r="K31" s="52">
        <v>74.657248339999995</v>
      </c>
      <c r="L31" s="52">
        <v>258.04032925000001</v>
      </c>
      <c r="M31" s="52">
        <v>1672.4400768200001</v>
      </c>
      <c r="N31" s="52"/>
      <c r="O31" s="52"/>
      <c r="P31" s="52"/>
      <c r="Q31" s="52"/>
    </row>
    <row r="32" spans="1:17" ht="12.75" hidden="1" customHeight="1" outlineLevel="1">
      <c r="A32" s="12">
        <v>41183</v>
      </c>
      <c r="B32" s="52">
        <v>3295.0726163700001</v>
      </c>
      <c r="C32" s="52">
        <f t="shared" si="1"/>
        <v>549.03233220000004</v>
      </c>
      <c r="D32" s="52">
        <f t="shared" si="1"/>
        <v>650.613969</v>
      </c>
      <c r="E32" s="52">
        <f t="shared" si="1"/>
        <v>2095.4263151699997</v>
      </c>
      <c r="F32" s="52">
        <v>1309.4403448</v>
      </c>
      <c r="G32" s="52">
        <v>465.17001723999999</v>
      </c>
      <c r="H32" s="52">
        <v>394.38840814000002</v>
      </c>
      <c r="I32" s="52">
        <v>449.88191941999997</v>
      </c>
      <c r="J32" s="52">
        <v>1985.6322715700001</v>
      </c>
      <c r="K32" s="52">
        <v>83.862314960000006</v>
      </c>
      <c r="L32" s="52">
        <v>256.22556085999997</v>
      </c>
      <c r="M32" s="52">
        <v>1645.5443957499999</v>
      </c>
      <c r="N32" s="52"/>
      <c r="O32" s="52"/>
      <c r="P32" s="52"/>
      <c r="Q32" s="52"/>
    </row>
    <row r="33" spans="1:17" ht="12.75" hidden="1" customHeight="1" outlineLevel="1">
      <c r="A33" s="12">
        <v>41214</v>
      </c>
      <c r="B33" s="52">
        <v>3267.8818352200001</v>
      </c>
      <c r="C33" s="52">
        <f t="shared" si="1"/>
        <v>547.52234141999998</v>
      </c>
      <c r="D33" s="52">
        <f t="shared" si="1"/>
        <v>649.77522316</v>
      </c>
      <c r="E33" s="52">
        <f t="shared" si="1"/>
        <v>2070.5842706399999</v>
      </c>
      <c r="F33" s="52">
        <v>1311.98406254</v>
      </c>
      <c r="G33" s="52">
        <v>467.45740897000002</v>
      </c>
      <c r="H33" s="52">
        <v>395.89594942999997</v>
      </c>
      <c r="I33" s="52">
        <v>448.63070413999998</v>
      </c>
      <c r="J33" s="52">
        <v>1955.8977726799999</v>
      </c>
      <c r="K33" s="52">
        <v>80.064932450000001</v>
      </c>
      <c r="L33" s="52">
        <v>253.87927372999999</v>
      </c>
      <c r="M33" s="52">
        <v>1621.9535665000001</v>
      </c>
      <c r="N33" s="52"/>
      <c r="O33" s="52"/>
      <c r="P33" s="52"/>
      <c r="Q33" s="52"/>
    </row>
    <row r="34" spans="1:17" ht="12.75" hidden="1" customHeight="1" outlineLevel="1">
      <c r="A34" s="12">
        <v>41244</v>
      </c>
      <c r="B34" s="52">
        <v>3220.6205534000001</v>
      </c>
      <c r="C34" s="52">
        <f t="shared" si="1"/>
        <v>541.34345889999997</v>
      </c>
      <c r="D34" s="52">
        <f t="shared" si="1"/>
        <v>646.44902453999998</v>
      </c>
      <c r="E34" s="52">
        <f t="shared" si="1"/>
        <v>2032.82806996</v>
      </c>
      <c r="F34" s="52">
        <v>1323.14926105</v>
      </c>
      <c r="G34" s="52">
        <v>470.52768615999997</v>
      </c>
      <c r="H34" s="52">
        <v>401.53965604000001</v>
      </c>
      <c r="I34" s="52">
        <v>451.08191885000002</v>
      </c>
      <c r="J34" s="52">
        <v>1897.4712923500001</v>
      </c>
      <c r="K34" s="52">
        <v>70.81577274</v>
      </c>
      <c r="L34" s="52">
        <v>244.9093685</v>
      </c>
      <c r="M34" s="52">
        <v>1581.74615111</v>
      </c>
      <c r="N34" s="52"/>
      <c r="O34" s="52"/>
      <c r="P34" s="52"/>
      <c r="Q34" s="52"/>
    </row>
    <row r="35" spans="1:17" ht="12.75" hidden="1" customHeight="1" outlineLevel="1">
      <c r="A35" s="12">
        <v>41275</v>
      </c>
      <c r="B35" s="52">
        <v>3200.78488079</v>
      </c>
      <c r="C35" s="52">
        <f t="shared" si="1"/>
        <v>551.31638754000005</v>
      </c>
      <c r="D35" s="52">
        <f t="shared" si="1"/>
        <v>637.02162612999996</v>
      </c>
      <c r="E35" s="52">
        <f t="shared" si="1"/>
        <v>2012.44686712</v>
      </c>
      <c r="F35" s="52">
        <v>1326.1033870399999</v>
      </c>
      <c r="G35" s="52">
        <v>480.48241937</v>
      </c>
      <c r="H35" s="52">
        <v>392.94049361999998</v>
      </c>
      <c r="I35" s="52">
        <v>452.68047404999999</v>
      </c>
      <c r="J35" s="52">
        <v>1874.6814937500001</v>
      </c>
      <c r="K35" s="52">
        <v>70.833968170000006</v>
      </c>
      <c r="L35" s="52">
        <v>244.08113251</v>
      </c>
      <c r="M35" s="52">
        <v>1559.76639307</v>
      </c>
      <c r="N35" s="52"/>
      <c r="O35" s="52"/>
      <c r="P35" s="52"/>
      <c r="Q35" s="52"/>
    </row>
    <row r="36" spans="1:17" ht="12.75" hidden="1" customHeight="1" outlineLevel="1">
      <c r="A36" s="12">
        <v>41306</v>
      </c>
      <c r="B36" s="52">
        <v>3183.0224076700001</v>
      </c>
      <c r="C36" s="52">
        <f t="shared" si="1"/>
        <v>751.24525298999993</v>
      </c>
      <c r="D36" s="52">
        <f t="shared" si="1"/>
        <v>531.81117872000004</v>
      </c>
      <c r="E36" s="52">
        <f t="shared" si="1"/>
        <v>1899.9659759600002</v>
      </c>
      <c r="F36" s="52">
        <v>1328.70329244</v>
      </c>
      <c r="G36" s="52">
        <v>502.83533428999999</v>
      </c>
      <c r="H36" s="52">
        <v>387.91198003</v>
      </c>
      <c r="I36" s="52">
        <v>437.95597812</v>
      </c>
      <c r="J36" s="52">
        <v>1854.3191152300001</v>
      </c>
      <c r="K36" s="52">
        <v>248.40991869999999</v>
      </c>
      <c r="L36" s="52">
        <v>143.89919868999999</v>
      </c>
      <c r="M36" s="52">
        <v>1462.0099978400001</v>
      </c>
      <c r="N36" s="52"/>
      <c r="O36" s="52"/>
      <c r="P36" s="52"/>
      <c r="Q36" s="52"/>
    </row>
    <row r="37" spans="1:17" ht="12.75" hidden="1" customHeight="1" outlineLevel="1">
      <c r="A37" s="12">
        <v>41334</v>
      </c>
      <c r="B37" s="52">
        <v>3180.8651031999998</v>
      </c>
      <c r="C37" s="52">
        <f t="shared" si="1"/>
        <v>772.76505844999997</v>
      </c>
      <c r="D37" s="52">
        <f t="shared" si="1"/>
        <v>525.28542861000005</v>
      </c>
      <c r="E37" s="52">
        <f t="shared" si="1"/>
        <v>1882.81461614</v>
      </c>
      <c r="F37" s="52">
        <v>1343.3265446400001</v>
      </c>
      <c r="G37" s="52">
        <v>515.97980300999996</v>
      </c>
      <c r="H37" s="52">
        <v>388.94737249000002</v>
      </c>
      <c r="I37" s="52">
        <v>438.39936913999998</v>
      </c>
      <c r="J37" s="52">
        <v>1837.53855856</v>
      </c>
      <c r="K37" s="52">
        <v>256.78525544000001</v>
      </c>
      <c r="L37" s="52">
        <v>136.33805612</v>
      </c>
      <c r="M37" s="52">
        <v>1444.4152469999999</v>
      </c>
      <c r="N37" s="52"/>
      <c r="O37" s="52"/>
      <c r="P37" s="52"/>
      <c r="Q37" s="52"/>
    </row>
    <row r="38" spans="1:17" ht="12.75" hidden="1" customHeight="1" outlineLevel="1">
      <c r="A38" s="12">
        <v>41365</v>
      </c>
      <c r="B38" s="52">
        <v>3182.0928821000002</v>
      </c>
      <c r="C38" s="52">
        <f t="shared" si="1"/>
        <v>798.55480277000004</v>
      </c>
      <c r="D38" s="52">
        <f t="shared" si="1"/>
        <v>515.02774941000007</v>
      </c>
      <c r="E38" s="52">
        <f t="shared" si="1"/>
        <v>1868.51032992</v>
      </c>
      <c r="F38" s="52">
        <v>1366.85882511</v>
      </c>
      <c r="G38" s="52">
        <v>540.26219000000003</v>
      </c>
      <c r="H38" s="52">
        <v>387.63651469000001</v>
      </c>
      <c r="I38" s="52">
        <v>438.96012042000001</v>
      </c>
      <c r="J38" s="52">
        <v>1815.23405699</v>
      </c>
      <c r="K38" s="52">
        <v>258.29261277000001</v>
      </c>
      <c r="L38" s="52">
        <v>127.39123472</v>
      </c>
      <c r="M38" s="52">
        <v>1429.5502094999999</v>
      </c>
      <c r="N38" s="52"/>
      <c r="O38" s="52"/>
      <c r="P38" s="52"/>
      <c r="Q38" s="52"/>
    </row>
    <row r="39" spans="1:17" ht="12.75" hidden="1" customHeight="1" outlineLevel="1">
      <c r="A39" s="12">
        <v>41395</v>
      </c>
      <c r="B39" s="52">
        <v>3165.3469992400001</v>
      </c>
      <c r="C39" s="52">
        <f t="shared" si="1"/>
        <v>806.94773515999998</v>
      </c>
      <c r="D39" s="52">
        <f t="shared" si="1"/>
        <v>517.08991629000002</v>
      </c>
      <c r="E39" s="52">
        <f t="shared" si="1"/>
        <v>1841.3093477899999</v>
      </c>
      <c r="F39" s="52">
        <v>1372.3575469699999</v>
      </c>
      <c r="G39" s="52">
        <v>545.55098459999999</v>
      </c>
      <c r="H39" s="52">
        <v>389.84224811000001</v>
      </c>
      <c r="I39" s="52">
        <v>436.96431425999998</v>
      </c>
      <c r="J39" s="52">
        <v>1792.9894522699999</v>
      </c>
      <c r="K39" s="52">
        <v>261.39675055999999</v>
      </c>
      <c r="L39" s="52">
        <v>127.24766818000001</v>
      </c>
      <c r="M39" s="52">
        <v>1404.3450335299999</v>
      </c>
      <c r="N39" s="52"/>
      <c r="O39" s="52"/>
      <c r="P39" s="52"/>
      <c r="Q39" s="52"/>
    </row>
    <row r="40" spans="1:17" ht="12.75" hidden="1" customHeight="1" outlineLevel="1">
      <c r="A40" s="12">
        <v>41426</v>
      </c>
      <c r="B40" s="52">
        <v>3145.7074689900001</v>
      </c>
      <c r="C40" s="52">
        <f t="shared" si="1"/>
        <v>808.01879811000003</v>
      </c>
      <c r="D40" s="52">
        <f t="shared" si="1"/>
        <v>516.73098568</v>
      </c>
      <c r="E40" s="52">
        <f t="shared" si="1"/>
        <v>1820.9576852</v>
      </c>
      <c r="F40" s="52">
        <v>1377.94242583</v>
      </c>
      <c r="G40" s="52">
        <v>544.09242984000002</v>
      </c>
      <c r="H40" s="52">
        <v>393.81206500000002</v>
      </c>
      <c r="I40" s="52">
        <v>440.03793099000001</v>
      </c>
      <c r="J40" s="52">
        <v>1767.76504316</v>
      </c>
      <c r="K40" s="52">
        <v>263.92636827000001</v>
      </c>
      <c r="L40" s="52">
        <v>122.91892068</v>
      </c>
      <c r="M40" s="52">
        <v>1380.9197542100001</v>
      </c>
      <c r="N40" s="52"/>
      <c r="O40" s="52"/>
      <c r="P40" s="52"/>
      <c r="Q40" s="52"/>
    </row>
    <row r="41" spans="1:17" ht="12.75" hidden="1" customHeight="1" outlineLevel="1">
      <c r="A41" s="12">
        <v>41456</v>
      </c>
      <c r="B41" s="52">
        <v>3133.92817616</v>
      </c>
      <c r="C41" s="52">
        <f t="shared" si="1"/>
        <v>821.34461833</v>
      </c>
      <c r="D41" s="52">
        <f t="shared" si="1"/>
        <v>520.57667494999998</v>
      </c>
      <c r="E41" s="52">
        <f t="shared" si="1"/>
        <v>1792.0068828800001</v>
      </c>
      <c r="F41" s="52">
        <v>1397.6659126899999</v>
      </c>
      <c r="G41" s="52">
        <v>555.76757559999999</v>
      </c>
      <c r="H41" s="52">
        <v>398.71667480000002</v>
      </c>
      <c r="I41" s="52">
        <v>443.18166229000002</v>
      </c>
      <c r="J41" s="52">
        <v>1736.2622634700001</v>
      </c>
      <c r="K41" s="52">
        <v>265.57704273000002</v>
      </c>
      <c r="L41" s="52">
        <v>121.86000015</v>
      </c>
      <c r="M41" s="52">
        <v>1348.8252205900001</v>
      </c>
      <c r="N41" s="52"/>
      <c r="O41" s="52"/>
      <c r="P41" s="52"/>
      <c r="Q41" s="52"/>
    </row>
    <row r="42" spans="1:17" ht="12.75" hidden="1" customHeight="1" outlineLevel="1">
      <c r="A42" s="12">
        <v>41487</v>
      </c>
      <c r="B42" s="52">
        <v>3123.7528973100002</v>
      </c>
      <c r="C42" s="52">
        <f t="shared" si="1"/>
        <v>833.42947474000005</v>
      </c>
      <c r="D42" s="52">
        <f t="shared" si="1"/>
        <v>514.43010353</v>
      </c>
      <c r="E42" s="52">
        <f t="shared" si="1"/>
        <v>1775.8933190399998</v>
      </c>
      <c r="F42" s="52">
        <v>1406.3198927999999</v>
      </c>
      <c r="G42" s="52">
        <v>566.88143389000004</v>
      </c>
      <c r="H42" s="52">
        <v>396.13191539000002</v>
      </c>
      <c r="I42" s="52">
        <v>443.30654351999999</v>
      </c>
      <c r="J42" s="52">
        <v>1717.43300451</v>
      </c>
      <c r="K42" s="52">
        <v>266.54804085000001</v>
      </c>
      <c r="L42" s="52">
        <v>118.29818813999999</v>
      </c>
      <c r="M42" s="52">
        <v>1332.5867755199999</v>
      </c>
      <c r="N42" s="52"/>
      <c r="O42" s="52"/>
      <c r="P42" s="52"/>
      <c r="Q42" s="52"/>
    </row>
    <row r="43" spans="1:17" ht="12.75" hidden="1" customHeight="1" outlineLevel="1">
      <c r="A43" s="12">
        <v>41518</v>
      </c>
      <c r="B43" s="52">
        <v>3123.1196809200001</v>
      </c>
      <c r="C43" s="52">
        <f t="shared" si="1"/>
        <v>834.54291732000002</v>
      </c>
      <c r="D43" s="52">
        <f t="shared" si="1"/>
        <v>524.87005773999999</v>
      </c>
      <c r="E43" s="52">
        <f t="shared" si="1"/>
        <v>1763.7067058600001</v>
      </c>
      <c r="F43" s="52">
        <v>1429.2747769800001</v>
      </c>
      <c r="G43" s="52">
        <v>575.63158622000003</v>
      </c>
      <c r="H43" s="52">
        <v>406.18060241000001</v>
      </c>
      <c r="I43" s="52">
        <v>447.46258834999998</v>
      </c>
      <c r="J43" s="52">
        <v>1693.84490394</v>
      </c>
      <c r="K43" s="52">
        <v>258.91133109999998</v>
      </c>
      <c r="L43" s="52">
        <v>118.68945533</v>
      </c>
      <c r="M43" s="52">
        <v>1316.24411751</v>
      </c>
      <c r="N43" s="52"/>
      <c r="O43" s="52"/>
      <c r="P43" s="52"/>
      <c r="Q43" s="52"/>
    </row>
    <row r="44" spans="1:17" ht="12.75" hidden="1" customHeight="1" outlineLevel="1">
      <c r="A44" s="12">
        <v>41548</v>
      </c>
      <c r="B44" s="52">
        <v>3123.1535372899998</v>
      </c>
      <c r="C44" s="52">
        <f t="shared" si="1"/>
        <v>842.69077800000002</v>
      </c>
      <c r="D44" s="52">
        <f t="shared" si="1"/>
        <v>539.52112256999999</v>
      </c>
      <c r="E44" s="52">
        <f t="shared" si="1"/>
        <v>1740.9416367199999</v>
      </c>
      <c r="F44" s="52">
        <v>1449.46836633</v>
      </c>
      <c r="G44" s="52">
        <v>590.19306009000002</v>
      </c>
      <c r="H44" s="52">
        <v>410.25618915000001</v>
      </c>
      <c r="I44" s="52">
        <v>449.01911709000001</v>
      </c>
      <c r="J44" s="52">
        <v>1673.6851709600001</v>
      </c>
      <c r="K44" s="52">
        <v>252.49771791000001</v>
      </c>
      <c r="L44" s="52">
        <v>129.26493342000001</v>
      </c>
      <c r="M44" s="52">
        <v>1291.9225196299999</v>
      </c>
      <c r="N44" s="52"/>
      <c r="O44" s="52"/>
      <c r="P44" s="52"/>
      <c r="Q44" s="52"/>
    </row>
    <row r="45" spans="1:17" ht="12.75" hidden="1" customHeight="1" outlineLevel="1">
      <c r="A45" s="12">
        <v>41579</v>
      </c>
      <c r="B45" s="52">
        <v>3077.79390797</v>
      </c>
      <c r="C45" s="52">
        <f t="shared" si="1"/>
        <v>825.69996691000006</v>
      </c>
      <c r="D45" s="52">
        <f t="shared" si="1"/>
        <v>533.67647048000003</v>
      </c>
      <c r="E45" s="52">
        <f t="shared" si="1"/>
        <v>1718.4174705799999</v>
      </c>
      <c r="F45" s="52">
        <v>1458.1692672700001</v>
      </c>
      <c r="G45" s="52">
        <v>594.11551253000005</v>
      </c>
      <c r="H45" s="52">
        <v>415.00090268999998</v>
      </c>
      <c r="I45" s="52">
        <v>449.05285205000001</v>
      </c>
      <c r="J45" s="52">
        <v>1619.6246407000001</v>
      </c>
      <c r="K45" s="52">
        <v>231.58445438000001</v>
      </c>
      <c r="L45" s="52">
        <v>118.67556779</v>
      </c>
      <c r="M45" s="52">
        <v>1269.3646185299999</v>
      </c>
      <c r="N45" s="52"/>
      <c r="O45" s="52"/>
      <c r="P45" s="52"/>
      <c r="Q45" s="52"/>
    </row>
    <row r="46" spans="1:17" ht="12.75" hidden="1" customHeight="1" outlineLevel="1">
      <c r="A46" s="12">
        <v>41609</v>
      </c>
      <c r="B46" s="52">
        <v>3047.7316719300002</v>
      </c>
      <c r="C46" s="52">
        <f t="shared" si="1"/>
        <v>829.48744133000002</v>
      </c>
      <c r="D46" s="52">
        <f t="shared" si="1"/>
        <v>540.53098647000002</v>
      </c>
      <c r="E46" s="52">
        <f t="shared" si="1"/>
        <v>1677.71324413</v>
      </c>
      <c r="F46" s="52">
        <v>1474.04876446</v>
      </c>
      <c r="G46" s="52">
        <v>599.05332532</v>
      </c>
      <c r="H46" s="52">
        <v>426.04553879999997</v>
      </c>
      <c r="I46" s="52">
        <v>448.94990034</v>
      </c>
      <c r="J46" s="52">
        <v>1573.6829074699999</v>
      </c>
      <c r="K46" s="52">
        <v>230.43411601</v>
      </c>
      <c r="L46" s="52">
        <v>114.48544767</v>
      </c>
      <c r="M46" s="52">
        <v>1228.7633437899999</v>
      </c>
      <c r="N46" s="52"/>
      <c r="O46" s="52"/>
      <c r="P46" s="52"/>
      <c r="Q46" s="52"/>
    </row>
    <row r="47" spans="1:17" ht="12.75" hidden="1" customHeight="1" outlineLevel="1">
      <c r="A47" s="12">
        <v>41640</v>
      </c>
      <c r="B47" s="52">
        <v>3044.38143932</v>
      </c>
      <c r="C47" s="52">
        <f t="shared" si="1"/>
        <v>846.34865539999998</v>
      </c>
      <c r="D47" s="52">
        <f t="shared" si="1"/>
        <v>540.85367111999994</v>
      </c>
      <c r="E47" s="52">
        <f t="shared" si="1"/>
        <v>1657.1791128</v>
      </c>
      <c r="F47" s="52">
        <v>1487.11891036</v>
      </c>
      <c r="G47" s="52">
        <v>612.9399952</v>
      </c>
      <c r="H47" s="52">
        <v>427.23421117999999</v>
      </c>
      <c r="I47" s="52">
        <v>446.94470397999999</v>
      </c>
      <c r="J47" s="52">
        <v>1557.2625289600001</v>
      </c>
      <c r="K47" s="52">
        <v>233.40866020000001</v>
      </c>
      <c r="L47" s="52">
        <v>113.61945994</v>
      </c>
      <c r="M47" s="52">
        <v>1210.23440882</v>
      </c>
      <c r="N47" s="52"/>
      <c r="O47" s="52"/>
      <c r="P47" s="52"/>
      <c r="Q47" s="52"/>
    </row>
    <row r="48" spans="1:17" ht="12.75" hidden="1" customHeight="1" outlineLevel="1">
      <c r="A48" s="12">
        <v>41671</v>
      </c>
      <c r="B48" s="52">
        <v>3428.6028435500002</v>
      </c>
      <c r="C48" s="52">
        <f t="shared" si="1"/>
        <v>855.56837885000004</v>
      </c>
      <c r="D48" s="52">
        <f t="shared" si="1"/>
        <v>727.41336524999997</v>
      </c>
      <c r="E48" s="52">
        <f t="shared" si="1"/>
        <v>1845.6210994500002</v>
      </c>
      <c r="F48" s="52">
        <v>1500.72506026</v>
      </c>
      <c r="G48" s="52">
        <v>620.64447018999999</v>
      </c>
      <c r="H48" s="52">
        <v>439.53236063000003</v>
      </c>
      <c r="I48" s="52">
        <v>440.54822944</v>
      </c>
      <c r="J48" s="52">
        <v>1927.87778329</v>
      </c>
      <c r="K48" s="52">
        <v>234.92390866</v>
      </c>
      <c r="L48" s="52">
        <v>287.88100462</v>
      </c>
      <c r="M48" s="52">
        <v>1405.0728700100001</v>
      </c>
      <c r="N48" s="52"/>
      <c r="O48" s="52"/>
      <c r="P48" s="52"/>
      <c r="Q48" s="52"/>
    </row>
    <row r="49" spans="1:17" ht="12.75" hidden="1" customHeight="1" outlineLevel="1">
      <c r="A49" s="12">
        <v>41699</v>
      </c>
      <c r="B49" s="52">
        <v>3591.2502125400001</v>
      </c>
      <c r="C49" s="52">
        <f t="shared" si="1"/>
        <v>959.31863103000001</v>
      </c>
      <c r="D49" s="52">
        <f t="shared" si="1"/>
        <v>570.61273947000007</v>
      </c>
      <c r="E49" s="52">
        <f t="shared" si="1"/>
        <v>2061.3188420400002</v>
      </c>
      <c r="F49" s="52">
        <v>1497.5670725</v>
      </c>
      <c r="G49" s="52">
        <v>635.53088249999996</v>
      </c>
      <c r="H49" s="52">
        <v>416.98852835000002</v>
      </c>
      <c r="I49" s="52">
        <v>445.04766165000001</v>
      </c>
      <c r="J49" s="52">
        <v>2093.6831400400001</v>
      </c>
      <c r="K49" s="52">
        <v>323.78774852999999</v>
      </c>
      <c r="L49" s="52">
        <v>153.62421112000001</v>
      </c>
      <c r="M49" s="52">
        <v>1616.2711803899999</v>
      </c>
      <c r="N49" s="52"/>
      <c r="O49" s="52"/>
      <c r="P49" s="52"/>
      <c r="Q49" s="52"/>
    </row>
    <row r="50" spans="1:17" ht="12.75" hidden="1" customHeight="1" outlineLevel="1">
      <c r="A50" s="12">
        <v>41730</v>
      </c>
      <c r="B50" s="52">
        <v>3642.3760097999998</v>
      </c>
      <c r="C50" s="52">
        <f t="shared" si="1"/>
        <v>898.92667596000001</v>
      </c>
      <c r="D50" s="52">
        <f t="shared" si="1"/>
        <v>659.07244138999999</v>
      </c>
      <c r="E50" s="52">
        <f t="shared" si="1"/>
        <v>2084.37689245</v>
      </c>
      <c r="F50" s="52">
        <v>1493.6936741699999</v>
      </c>
      <c r="G50" s="52">
        <v>642.77125285</v>
      </c>
      <c r="H50" s="52">
        <v>414.20579316999999</v>
      </c>
      <c r="I50" s="52">
        <v>436.71662815000002</v>
      </c>
      <c r="J50" s="52">
        <v>2148.6823356300001</v>
      </c>
      <c r="K50" s="52">
        <v>256.15542311000002</v>
      </c>
      <c r="L50" s="52">
        <v>244.86664822</v>
      </c>
      <c r="M50" s="52">
        <v>1647.6602643000001</v>
      </c>
      <c r="N50" s="52"/>
      <c r="O50" s="52"/>
      <c r="P50" s="52"/>
      <c r="Q50" s="52"/>
    </row>
    <row r="51" spans="1:17" ht="12.75" hidden="1" customHeight="1" outlineLevel="1">
      <c r="A51" s="12">
        <v>41760</v>
      </c>
      <c r="B51" s="52">
        <v>3663.0584907799998</v>
      </c>
      <c r="C51" s="52">
        <f t="shared" si="1"/>
        <v>891.60458876000007</v>
      </c>
      <c r="D51" s="52">
        <f t="shared" si="1"/>
        <v>758.64825599999995</v>
      </c>
      <c r="E51" s="52">
        <f t="shared" si="1"/>
        <v>2012.80564602</v>
      </c>
      <c r="F51" s="52">
        <v>1468.9938821799999</v>
      </c>
      <c r="G51" s="52">
        <v>631.10518254999999</v>
      </c>
      <c r="H51" s="52">
        <v>416.03632862000001</v>
      </c>
      <c r="I51" s="52">
        <v>421.85237101000001</v>
      </c>
      <c r="J51" s="52">
        <v>2194.0646086000002</v>
      </c>
      <c r="K51" s="52">
        <v>260.49940621000002</v>
      </c>
      <c r="L51" s="52">
        <v>342.61192738</v>
      </c>
      <c r="M51" s="52">
        <v>1590.95327501</v>
      </c>
      <c r="N51" s="52"/>
      <c r="O51" s="52"/>
      <c r="P51" s="52"/>
      <c r="Q51" s="52"/>
    </row>
    <row r="52" spans="1:17" ht="12.75" hidden="1" customHeight="1" outlineLevel="1">
      <c r="A52" s="12">
        <v>41791</v>
      </c>
      <c r="B52" s="52">
        <v>3426.5005156699999</v>
      </c>
      <c r="C52" s="52">
        <f t="shared" si="1"/>
        <v>959.89843614999995</v>
      </c>
      <c r="D52" s="52">
        <f t="shared" si="1"/>
        <v>540.34522661000005</v>
      </c>
      <c r="E52" s="52">
        <f t="shared" si="1"/>
        <v>1926.2568529099999</v>
      </c>
      <c r="F52" s="52">
        <v>1427.2309817800001</v>
      </c>
      <c r="G52" s="52">
        <v>627.84769689999996</v>
      </c>
      <c r="H52" s="52">
        <v>385.14289349000001</v>
      </c>
      <c r="I52" s="52">
        <v>414.24039139000001</v>
      </c>
      <c r="J52" s="52">
        <v>1999.26953389</v>
      </c>
      <c r="K52" s="52">
        <v>332.05073924999999</v>
      </c>
      <c r="L52" s="52">
        <v>155.20233311999999</v>
      </c>
      <c r="M52" s="52">
        <v>1512.0164615199999</v>
      </c>
      <c r="N52" s="52"/>
      <c r="O52" s="52"/>
      <c r="P52" s="52"/>
      <c r="Q52" s="52"/>
    </row>
    <row r="53" spans="1:17" ht="12.75" hidden="1" customHeight="1" outlineLevel="1">
      <c r="A53" s="12">
        <v>41821</v>
      </c>
      <c r="B53" s="52">
        <v>3455.2938711500001</v>
      </c>
      <c r="C53" s="52">
        <f t="shared" si="1"/>
        <v>998.54821610999988</v>
      </c>
      <c r="D53" s="52">
        <f t="shared" si="1"/>
        <v>525.96554572000002</v>
      </c>
      <c r="E53" s="52">
        <f t="shared" si="1"/>
        <v>1930.7801093200001</v>
      </c>
      <c r="F53" s="52">
        <v>1425.56238747</v>
      </c>
      <c r="G53" s="52">
        <v>636.30827811999995</v>
      </c>
      <c r="H53" s="52">
        <v>379.00865205000002</v>
      </c>
      <c r="I53" s="52">
        <v>410.2454573</v>
      </c>
      <c r="J53" s="52">
        <v>2029.7314836800001</v>
      </c>
      <c r="K53" s="52">
        <v>362.23993798999999</v>
      </c>
      <c r="L53" s="52">
        <v>146.95689367</v>
      </c>
      <c r="M53" s="52">
        <v>1520.5346520200001</v>
      </c>
      <c r="N53" s="52"/>
      <c r="O53" s="52"/>
      <c r="P53" s="52"/>
      <c r="Q53" s="52"/>
    </row>
    <row r="54" spans="1:17" hidden="1" outlineLevel="1">
      <c r="A54" s="12">
        <v>41852</v>
      </c>
      <c r="B54" s="52">
        <v>3684.55120296</v>
      </c>
      <c r="C54" s="52">
        <f t="shared" si="1"/>
        <v>1039.2427328200001</v>
      </c>
      <c r="D54" s="52">
        <f t="shared" si="1"/>
        <v>542.45641416000001</v>
      </c>
      <c r="E54" s="52">
        <f t="shared" si="1"/>
        <v>2102.8520559799999</v>
      </c>
      <c r="F54" s="52">
        <v>1423.1855023999999</v>
      </c>
      <c r="G54" s="52">
        <v>641.34662227000001</v>
      </c>
      <c r="H54" s="52">
        <v>374.38318155000002</v>
      </c>
      <c r="I54" s="52">
        <v>407.45569857999999</v>
      </c>
      <c r="J54" s="52">
        <v>2261.3657005599998</v>
      </c>
      <c r="K54" s="52">
        <v>397.89611055</v>
      </c>
      <c r="L54" s="52">
        <v>168.07323260999999</v>
      </c>
      <c r="M54" s="52">
        <v>1695.3963573999999</v>
      </c>
      <c r="N54" s="52"/>
      <c r="O54" s="52"/>
      <c r="P54" s="52"/>
      <c r="Q54" s="52"/>
    </row>
    <row r="55" spans="1:17" hidden="1" outlineLevel="1" collapsed="1">
      <c r="A55" s="12">
        <v>41883</v>
      </c>
      <c r="B55" s="52">
        <v>3526.99090376</v>
      </c>
      <c r="C55" s="52">
        <f t="shared" si="1"/>
        <v>922.80132312000001</v>
      </c>
      <c r="D55" s="52">
        <f t="shared" si="1"/>
        <v>619.55051518999994</v>
      </c>
      <c r="E55" s="52">
        <f t="shared" si="1"/>
        <v>1984.6390654499999</v>
      </c>
      <c r="F55" s="52">
        <v>1407.3891499199999</v>
      </c>
      <c r="G55" s="52">
        <v>628.04106649000005</v>
      </c>
      <c r="H55" s="52">
        <v>376.97150481</v>
      </c>
      <c r="I55" s="52">
        <v>402.37657861999998</v>
      </c>
      <c r="J55" s="52">
        <v>2119.6017538400001</v>
      </c>
      <c r="K55" s="52">
        <v>294.76025663000001</v>
      </c>
      <c r="L55" s="52">
        <v>242.57901038</v>
      </c>
      <c r="M55" s="52">
        <v>1582.2624868299999</v>
      </c>
      <c r="N55" s="52"/>
      <c r="O55" s="52"/>
      <c r="P55" s="52"/>
      <c r="Q55" s="52"/>
    </row>
    <row r="56" spans="1:17" hidden="1" outlineLevel="1" collapsed="1">
      <c r="A56" s="12">
        <v>41913</v>
      </c>
      <c r="B56" s="52">
        <v>3505.5252157099999</v>
      </c>
      <c r="C56" s="52">
        <f t="shared" si="1"/>
        <v>1031.5591647000001</v>
      </c>
      <c r="D56" s="52">
        <f t="shared" si="1"/>
        <v>524.95422759999997</v>
      </c>
      <c r="E56" s="52">
        <f t="shared" si="1"/>
        <v>1949.01182341</v>
      </c>
      <c r="F56" s="52">
        <v>1407.7873015099999</v>
      </c>
      <c r="G56" s="52">
        <v>638.46953135000001</v>
      </c>
      <c r="H56" s="52">
        <v>368.11160885999999</v>
      </c>
      <c r="I56" s="52">
        <v>401.20616130000002</v>
      </c>
      <c r="J56" s="52">
        <v>2097.7379142</v>
      </c>
      <c r="K56" s="52">
        <v>393.08963334999999</v>
      </c>
      <c r="L56" s="52">
        <v>156.84261874000001</v>
      </c>
      <c r="M56" s="52">
        <v>1547.80566211</v>
      </c>
      <c r="N56" s="52"/>
      <c r="O56" s="52"/>
      <c r="P56" s="52"/>
      <c r="Q56" s="52"/>
    </row>
    <row r="57" spans="1:17" hidden="1" outlineLevel="1" collapsed="1">
      <c r="A57" s="12">
        <v>41944</v>
      </c>
      <c r="B57" s="52">
        <v>3798.5072767400002</v>
      </c>
      <c r="C57" s="52">
        <f t="shared" si="1"/>
        <v>1076.25480105</v>
      </c>
      <c r="D57" s="52">
        <f t="shared" si="1"/>
        <v>553.26413165999998</v>
      </c>
      <c r="E57" s="52">
        <f t="shared" si="1"/>
        <v>2168.98834403</v>
      </c>
      <c r="F57" s="52">
        <v>1396.7586215900001</v>
      </c>
      <c r="G57" s="52">
        <v>629.24975804999997</v>
      </c>
      <c r="H57" s="52">
        <v>368.76574515999999</v>
      </c>
      <c r="I57" s="52">
        <v>398.74311838</v>
      </c>
      <c r="J57" s="52">
        <v>2401.7486551500001</v>
      </c>
      <c r="K57" s="52">
        <v>447.005043</v>
      </c>
      <c r="L57" s="52">
        <v>184.49838650000001</v>
      </c>
      <c r="M57" s="52">
        <v>1770.2452256500001</v>
      </c>
      <c r="N57" s="52"/>
      <c r="O57" s="52"/>
      <c r="P57" s="52"/>
      <c r="Q57" s="52"/>
    </row>
    <row r="58" spans="1:17" hidden="1" outlineLevel="1" collapsed="1">
      <c r="A58" s="12">
        <v>41974</v>
      </c>
      <c r="B58" s="52">
        <v>3909.7386686899999</v>
      </c>
      <c r="C58" s="52">
        <f t="shared" si="1"/>
        <v>1117.1784205899999</v>
      </c>
      <c r="D58" s="52">
        <f t="shared" si="1"/>
        <v>560.67716713999994</v>
      </c>
      <c r="E58" s="52">
        <f t="shared" si="1"/>
        <v>2231.8830809599999</v>
      </c>
      <c r="F58" s="52">
        <v>1406.35729051</v>
      </c>
      <c r="G58" s="52">
        <v>638.45732038999995</v>
      </c>
      <c r="H58" s="52">
        <v>367.91567899</v>
      </c>
      <c r="I58" s="52">
        <v>399.98429112999997</v>
      </c>
      <c r="J58" s="52">
        <v>2503.38137818</v>
      </c>
      <c r="K58" s="52">
        <v>478.72110020000002</v>
      </c>
      <c r="L58" s="52">
        <v>192.76148814999999</v>
      </c>
      <c r="M58" s="52">
        <v>1831.8987898299999</v>
      </c>
      <c r="N58" s="52"/>
      <c r="O58" s="52"/>
      <c r="P58" s="52"/>
      <c r="Q58" s="52"/>
    </row>
    <row r="59" spans="1:17" hidden="1" outlineLevel="1" collapsed="1">
      <c r="A59" s="12">
        <v>42005</v>
      </c>
      <c r="B59" s="52">
        <v>3930.3557242400002</v>
      </c>
      <c r="C59" s="52">
        <f t="shared" si="1"/>
        <v>1108.2810069899999</v>
      </c>
      <c r="D59" s="52">
        <f t="shared" si="1"/>
        <v>560.33911476000003</v>
      </c>
      <c r="E59" s="52">
        <f t="shared" si="1"/>
        <v>2261.73560249</v>
      </c>
      <c r="F59" s="52">
        <v>1390.5499758999999</v>
      </c>
      <c r="G59" s="52">
        <v>628.65204408</v>
      </c>
      <c r="H59" s="52">
        <v>364.44911825999998</v>
      </c>
      <c r="I59" s="52">
        <v>397.44881356000002</v>
      </c>
      <c r="J59" s="52">
        <v>2539.8057483399998</v>
      </c>
      <c r="K59" s="52">
        <v>479.62896290999998</v>
      </c>
      <c r="L59" s="52">
        <v>195.8899965</v>
      </c>
      <c r="M59" s="52">
        <v>1864.2867889300001</v>
      </c>
      <c r="N59" s="52"/>
      <c r="O59" s="52"/>
      <c r="P59" s="52"/>
      <c r="Q59" s="52"/>
    </row>
    <row r="60" spans="1:17" hidden="1" outlineLevel="1" collapsed="1">
      <c r="A60" s="12">
        <v>42036</v>
      </c>
      <c r="B60" s="52">
        <v>5483.6288151199997</v>
      </c>
      <c r="C60" s="52">
        <f t="shared" si="1"/>
        <v>1247.4737185500001</v>
      </c>
      <c r="D60" s="52">
        <f t="shared" si="1"/>
        <v>690.26481360000002</v>
      </c>
      <c r="E60" s="52">
        <f t="shared" si="1"/>
        <v>3545.89028297</v>
      </c>
      <c r="F60" s="52">
        <v>1388.1030332600001</v>
      </c>
      <c r="G60" s="52">
        <v>630.47982491000005</v>
      </c>
      <c r="H60" s="52">
        <v>353.03567247000001</v>
      </c>
      <c r="I60" s="52">
        <v>404.58753588000002</v>
      </c>
      <c r="J60" s="52">
        <v>4095.5257818599998</v>
      </c>
      <c r="K60" s="52">
        <v>616.99389364000001</v>
      </c>
      <c r="L60" s="52">
        <v>337.22914113000002</v>
      </c>
      <c r="M60" s="52">
        <v>3141.3027470900001</v>
      </c>
      <c r="N60" s="52"/>
      <c r="O60" s="52"/>
      <c r="P60" s="52"/>
      <c r="Q60" s="52"/>
    </row>
    <row r="61" spans="1:17" hidden="1" outlineLevel="1" collapsed="1">
      <c r="A61" s="12">
        <v>42064</v>
      </c>
      <c r="B61" s="52">
        <v>4752.2919970000003</v>
      </c>
      <c r="C61" s="52">
        <f t="shared" si="1"/>
        <v>1145.21032332</v>
      </c>
      <c r="D61" s="52">
        <f t="shared" si="1"/>
        <v>629.76367980999999</v>
      </c>
      <c r="E61" s="52">
        <f t="shared" si="1"/>
        <v>2977.3179938700005</v>
      </c>
      <c r="F61" s="52">
        <v>1388.4986311</v>
      </c>
      <c r="G61" s="52">
        <v>633.12657855999998</v>
      </c>
      <c r="H61" s="52">
        <v>350.9863411</v>
      </c>
      <c r="I61" s="52">
        <v>404.38571144000002</v>
      </c>
      <c r="J61" s="52">
        <v>3363.7933659</v>
      </c>
      <c r="K61" s="52">
        <v>512.08374475999995</v>
      </c>
      <c r="L61" s="52">
        <v>278.77733870999998</v>
      </c>
      <c r="M61" s="52">
        <v>2572.9322824300002</v>
      </c>
      <c r="N61" s="52"/>
      <c r="O61" s="52"/>
      <c r="P61" s="52"/>
      <c r="Q61" s="52"/>
    </row>
    <row r="62" spans="1:17" hidden="1" outlineLevel="1" collapsed="1">
      <c r="A62" s="12">
        <v>42095</v>
      </c>
      <c r="B62" s="52">
        <v>4375.64354723</v>
      </c>
      <c r="C62" s="52">
        <f t="shared" si="1"/>
        <v>1090.0677188499999</v>
      </c>
      <c r="D62" s="52">
        <f t="shared" si="1"/>
        <v>598.91445711999995</v>
      </c>
      <c r="E62" s="52">
        <f t="shared" si="1"/>
        <v>2686.6613712600001</v>
      </c>
      <c r="F62" s="52">
        <v>1392.96560406</v>
      </c>
      <c r="G62" s="52">
        <v>638.75197321999997</v>
      </c>
      <c r="H62" s="52">
        <v>347.12416433999999</v>
      </c>
      <c r="I62" s="52">
        <v>407.08946650000001</v>
      </c>
      <c r="J62" s="52">
        <v>2982.6779431700002</v>
      </c>
      <c r="K62" s="52">
        <v>451.31574562999998</v>
      </c>
      <c r="L62" s="52">
        <v>251.79029277999999</v>
      </c>
      <c r="M62" s="52">
        <v>2279.5719047600001</v>
      </c>
      <c r="N62" s="52"/>
      <c r="O62" s="52"/>
      <c r="P62" s="52"/>
      <c r="Q62" s="52"/>
    </row>
    <row r="63" spans="1:17" hidden="1" outlineLevel="1" collapsed="1">
      <c r="A63" s="12">
        <v>42125</v>
      </c>
      <c r="B63" s="52">
        <v>3921.1119981500001</v>
      </c>
      <c r="C63" s="52">
        <f t="shared" si="1"/>
        <v>1153.3730620700001</v>
      </c>
      <c r="D63" s="52">
        <f t="shared" si="1"/>
        <v>409.85746838</v>
      </c>
      <c r="E63" s="52">
        <f t="shared" si="1"/>
        <v>2357.8814677</v>
      </c>
      <c r="F63" s="52">
        <v>1368.0967642099999</v>
      </c>
      <c r="G63" s="52">
        <v>709.70163352999998</v>
      </c>
      <c r="H63" s="52">
        <v>275.47211427000002</v>
      </c>
      <c r="I63" s="52">
        <v>382.92301641</v>
      </c>
      <c r="J63" s="52">
        <v>2553.0152339400001</v>
      </c>
      <c r="K63" s="52">
        <v>443.67142854000002</v>
      </c>
      <c r="L63" s="52">
        <v>134.38535411000001</v>
      </c>
      <c r="M63" s="52">
        <v>1974.9584512900001</v>
      </c>
      <c r="N63" s="52"/>
      <c r="O63" s="52"/>
      <c r="P63" s="52"/>
      <c r="Q63" s="52"/>
    </row>
    <row r="64" spans="1:17" hidden="1" outlineLevel="1" collapsed="1">
      <c r="A64" s="12">
        <v>42156</v>
      </c>
      <c r="B64" s="52">
        <v>3890.4420915000001</v>
      </c>
      <c r="C64" s="52">
        <f t="shared" si="1"/>
        <v>1150.7772681500001</v>
      </c>
      <c r="D64" s="52">
        <f t="shared" si="1"/>
        <v>409.66413583999997</v>
      </c>
      <c r="E64" s="52">
        <f t="shared" si="1"/>
        <v>2330.0006875100003</v>
      </c>
      <c r="F64" s="52">
        <v>1369.8896842300001</v>
      </c>
      <c r="G64" s="52">
        <v>702.33723094000004</v>
      </c>
      <c r="H64" s="52">
        <v>274.42943722000001</v>
      </c>
      <c r="I64" s="52">
        <v>393.12301607000001</v>
      </c>
      <c r="J64" s="52">
        <v>2520.55240727</v>
      </c>
      <c r="K64" s="52">
        <v>448.44003721000001</v>
      </c>
      <c r="L64" s="52">
        <v>135.23469861999999</v>
      </c>
      <c r="M64" s="52">
        <v>1936.8776714400001</v>
      </c>
      <c r="N64" s="52"/>
      <c r="O64" s="52"/>
      <c r="P64" s="52"/>
      <c r="Q64" s="52"/>
    </row>
    <row r="65" spans="1:17" hidden="1" outlineLevel="1" collapsed="1">
      <c r="A65" s="12">
        <v>42186</v>
      </c>
      <c r="B65" s="52">
        <v>3850.5411275299998</v>
      </c>
      <c r="C65" s="52">
        <f t="shared" si="1"/>
        <v>1086.2197862400001</v>
      </c>
      <c r="D65" s="52">
        <f t="shared" si="1"/>
        <v>411.77556763999996</v>
      </c>
      <c r="E65" s="52">
        <f t="shared" si="1"/>
        <v>2352.5457736500002</v>
      </c>
      <c r="F65" s="52">
        <v>1294.1105050799999</v>
      </c>
      <c r="G65" s="52">
        <v>616.83183120000001</v>
      </c>
      <c r="H65" s="52">
        <v>276.40499684999997</v>
      </c>
      <c r="I65" s="52">
        <v>400.87367703000001</v>
      </c>
      <c r="J65" s="52">
        <v>2556.4306224500001</v>
      </c>
      <c r="K65" s="52">
        <v>469.38795504000001</v>
      </c>
      <c r="L65" s="52">
        <v>135.37057078999999</v>
      </c>
      <c r="M65" s="52">
        <v>1951.67209662</v>
      </c>
      <c r="N65" s="52"/>
      <c r="O65" s="52"/>
      <c r="P65" s="52"/>
      <c r="Q65" s="52"/>
    </row>
    <row r="66" spans="1:17" hidden="1" outlineLevel="1" collapsed="1">
      <c r="A66" s="12">
        <v>42217</v>
      </c>
      <c r="B66" s="52">
        <v>3780.7259608499999</v>
      </c>
      <c r="C66" s="52">
        <f t="shared" si="1"/>
        <v>1066.5528085199999</v>
      </c>
      <c r="D66" s="52">
        <f t="shared" si="1"/>
        <v>412.13064697999999</v>
      </c>
      <c r="E66" s="52">
        <f t="shared" si="1"/>
        <v>2302.0425053500003</v>
      </c>
      <c r="F66" s="52">
        <v>1276.57345904</v>
      </c>
      <c r="G66" s="52">
        <v>598.25711707999994</v>
      </c>
      <c r="H66" s="52">
        <v>278.04112426</v>
      </c>
      <c r="I66" s="52">
        <v>400.27521769999998</v>
      </c>
      <c r="J66" s="52">
        <v>2504.1525018100001</v>
      </c>
      <c r="K66" s="52">
        <v>468.29569143999998</v>
      </c>
      <c r="L66" s="52">
        <v>134.08952271999999</v>
      </c>
      <c r="M66" s="52">
        <v>1901.7672876500001</v>
      </c>
      <c r="N66" s="52"/>
      <c r="O66" s="52"/>
      <c r="P66" s="52"/>
      <c r="Q66" s="52"/>
    </row>
    <row r="67" spans="1:17" hidden="1" outlineLevel="1" collapsed="1">
      <c r="A67" s="12">
        <v>42248</v>
      </c>
      <c r="B67" s="52">
        <v>3793.3201430099998</v>
      </c>
      <c r="C67" s="52">
        <f t="shared" si="1"/>
        <v>1069.2445092400001</v>
      </c>
      <c r="D67" s="52">
        <f t="shared" si="1"/>
        <v>413.01487535000001</v>
      </c>
      <c r="E67" s="52">
        <f t="shared" si="1"/>
        <v>2311.0607584199997</v>
      </c>
      <c r="F67" s="52">
        <v>1273.1404420900001</v>
      </c>
      <c r="G67" s="52">
        <v>588.25211856999999</v>
      </c>
      <c r="H67" s="52">
        <v>275.94487118000001</v>
      </c>
      <c r="I67" s="52">
        <v>408.94345234000002</v>
      </c>
      <c r="J67" s="52">
        <v>2520.17970092</v>
      </c>
      <c r="K67" s="52">
        <v>480.99239067000002</v>
      </c>
      <c r="L67" s="52">
        <v>137.07000417</v>
      </c>
      <c r="M67" s="52">
        <v>1902.1173060799999</v>
      </c>
      <c r="N67" s="52"/>
      <c r="O67" s="52"/>
      <c r="P67" s="52"/>
      <c r="Q67" s="52"/>
    </row>
    <row r="68" spans="1:17" hidden="1" outlineLevel="1" collapsed="1">
      <c r="A68" s="12">
        <v>42278</v>
      </c>
      <c r="B68" s="52">
        <v>3942.4829841400001</v>
      </c>
      <c r="C68" s="52">
        <f t="shared" ref="C68" si="2">G68+K68</f>
        <v>1103.35693971</v>
      </c>
      <c r="D68" s="52">
        <f t="shared" ref="D68" si="3">H68+L68</f>
        <v>427.28221902000001</v>
      </c>
      <c r="E68" s="52">
        <f t="shared" ref="E68" si="4">I68+M68</f>
        <v>2411.8438254100001</v>
      </c>
      <c r="F68" s="52">
        <v>1288.6849570300001</v>
      </c>
      <c r="G68" s="52">
        <v>586.96549930000003</v>
      </c>
      <c r="H68" s="52">
        <v>280.37803614000001</v>
      </c>
      <c r="I68" s="52">
        <v>421.34142158999998</v>
      </c>
      <c r="J68" s="52">
        <v>2653.79802711</v>
      </c>
      <c r="K68" s="52">
        <v>516.39144040999997</v>
      </c>
      <c r="L68" s="52">
        <v>146.90418288000001</v>
      </c>
      <c r="M68" s="52">
        <v>1990.5024038199999</v>
      </c>
      <c r="N68" s="52"/>
      <c r="O68" s="52"/>
      <c r="P68" s="52"/>
      <c r="Q68" s="52"/>
    </row>
    <row r="69" spans="1:17" hidden="1" outlineLevel="1" collapsed="1">
      <c r="A69" s="12">
        <v>42309</v>
      </c>
      <c r="B69" s="52">
        <v>4029.5893142700002</v>
      </c>
      <c r="C69" s="52">
        <f t="shared" ref="C69" si="5">G69+K69</f>
        <v>1115.38017487</v>
      </c>
      <c r="D69" s="52">
        <f t="shared" ref="D69" si="6">H69+L69</f>
        <v>442.74970300999996</v>
      </c>
      <c r="E69" s="52">
        <f t="shared" ref="E69" si="7">I69+M69</f>
        <v>2471.4594363900001</v>
      </c>
      <c r="F69" s="52">
        <v>1274.7038802699999</v>
      </c>
      <c r="G69" s="52">
        <v>571.62829261000002</v>
      </c>
      <c r="H69" s="52">
        <v>283.67598457999998</v>
      </c>
      <c r="I69" s="52">
        <v>419.39960308000002</v>
      </c>
      <c r="J69" s="52">
        <v>2754.8854339999998</v>
      </c>
      <c r="K69" s="52">
        <v>543.75188226</v>
      </c>
      <c r="L69" s="52">
        <v>159.07371843000001</v>
      </c>
      <c r="M69" s="52">
        <v>2052.0598333100002</v>
      </c>
      <c r="N69" s="52"/>
      <c r="O69" s="52"/>
      <c r="P69" s="52"/>
      <c r="Q69" s="52"/>
    </row>
    <row r="70" spans="1:17" hidden="1" outlineLevel="1" collapsed="1">
      <c r="A70" s="12">
        <v>42339</v>
      </c>
      <c r="B70" s="52">
        <v>3833.9646720000001</v>
      </c>
      <c r="C70" s="52">
        <f t="shared" ref="C70" si="8">G70+K70</f>
        <v>1005.52960211</v>
      </c>
      <c r="D70" s="52">
        <f t="shared" ref="D70" si="9">H70+L70</f>
        <v>335.57586264999998</v>
      </c>
      <c r="E70" s="52">
        <f t="shared" ref="E70" si="10">I70+M70</f>
        <v>2492.8592072400002</v>
      </c>
      <c r="F70" s="52">
        <v>1296.53143163</v>
      </c>
      <c r="G70" s="52">
        <v>565.02187815000002</v>
      </c>
      <c r="H70" s="52">
        <v>269.15626438999999</v>
      </c>
      <c r="I70" s="52">
        <v>462.35328908999998</v>
      </c>
      <c r="J70" s="52">
        <v>2537.43324037</v>
      </c>
      <c r="K70" s="52">
        <v>440.50772396000002</v>
      </c>
      <c r="L70" s="52">
        <v>66.419598260000001</v>
      </c>
      <c r="M70" s="52">
        <v>2030.5059181500001</v>
      </c>
      <c r="N70" s="52"/>
      <c r="O70" s="52"/>
      <c r="P70" s="52"/>
      <c r="Q70" s="52"/>
    </row>
    <row r="71" spans="1:17" hidden="1" outlineLevel="1" collapsed="1">
      <c r="A71" s="12">
        <v>42370</v>
      </c>
      <c r="B71" s="52">
        <v>3935.7852293199999</v>
      </c>
      <c r="C71" s="52">
        <f t="shared" ref="C71" si="11">G71+K71</f>
        <v>1084.5345811899999</v>
      </c>
      <c r="D71" s="52">
        <f t="shared" ref="D71" si="12">H71+L71</f>
        <v>339.19009144</v>
      </c>
      <c r="E71" s="52">
        <f t="shared" ref="E71" si="13">I71+M71</f>
        <v>2512.0605566899999</v>
      </c>
      <c r="F71" s="52">
        <v>1292.9476852800001</v>
      </c>
      <c r="G71" s="52">
        <v>557.05339264999998</v>
      </c>
      <c r="H71" s="52">
        <v>267.73801734</v>
      </c>
      <c r="I71" s="52">
        <v>468.15627529</v>
      </c>
      <c r="J71" s="52">
        <v>2642.83754404</v>
      </c>
      <c r="K71" s="52">
        <v>527.48118853999995</v>
      </c>
      <c r="L71" s="52">
        <v>71.452074100000004</v>
      </c>
      <c r="M71" s="52">
        <v>2043.9042813999999</v>
      </c>
      <c r="N71" s="52"/>
      <c r="O71" s="52"/>
      <c r="P71" s="52"/>
      <c r="Q71" s="52"/>
    </row>
    <row r="72" spans="1:17" hidden="1" outlineLevel="1" collapsed="1">
      <c r="A72" s="12">
        <v>42401</v>
      </c>
      <c r="B72" s="52">
        <v>4135.0191351900003</v>
      </c>
      <c r="C72" s="52">
        <f t="shared" ref="C72" si="14">G72+K72</f>
        <v>1089.2527281500002</v>
      </c>
      <c r="D72" s="52">
        <f t="shared" ref="D72" si="15">H72+L72</f>
        <v>342.02314316000002</v>
      </c>
      <c r="E72" s="52">
        <f t="shared" ref="E72" si="16">I72+M72</f>
        <v>2703.7432638800001</v>
      </c>
      <c r="F72" s="52">
        <v>1312.4918521699999</v>
      </c>
      <c r="G72" s="52">
        <v>573.28983242000004</v>
      </c>
      <c r="H72" s="52">
        <v>266.15694747999999</v>
      </c>
      <c r="I72" s="52">
        <v>473.04507226999999</v>
      </c>
      <c r="J72" s="52">
        <v>2822.5272830200001</v>
      </c>
      <c r="K72" s="52">
        <v>515.96289573000001</v>
      </c>
      <c r="L72" s="52">
        <v>75.866195680000004</v>
      </c>
      <c r="M72" s="52">
        <v>2230.6981916099999</v>
      </c>
      <c r="N72" s="52"/>
      <c r="O72" s="52"/>
      <c r="P72" s="52"/>
      <c r="Q72" s="52"/>
    </row>
    <row r="73" spans="1:17" hidden="1" outlineLevel="1" collapsed="1">
      <c r="A73" s="12">
        <v>42430</v>
      </c>
      <c r="B73" s="52">
        <v>4000.84236577</v>
      </c>
      <c r="C73" s="52">
        <f t="shared" ref="C73" si="17">G73+K73</f>
        <v>757.49859054000012</v>
      </c>
      <c r="D73" s="52">
        <f t="shared" ref="D73" si="18">H73+L73</f>
        <v>331.13047415000005</v>
      </c>
      <c r="E73" s="52">
        <f t="shared" ref="E73" si="19">I73+M73</f>
        <v>2912.2133010799998</v>
      </c>
      <c r="F73" s="52">
        <v>1313.8733585800001</v>
      </c>
      <c r="G73" s="52">
        <v>570.05369571000006</v>
      </c>
      <c r="H73" s="52">
        <v>262.53767756000002</v>
      </c>
      <c r="I73" s="52">
        <v>481.28198530999998</v>
      </c>
      <c r="J73" s="52">
        <v>2686.96900719</v>
      </c>
      <c r="K73" s="52">
        <v>187.44489483000001</v>
      </c>
      <c r="L73" s="52">
        <v>68.592796590000006</v>
      </c>
      <c r="M73" s="52">
        <v>2430.9313157699999</v>
      </c>
      <c r="N73" s="52"/>
      <c r="O73" s="52"/>
      <c r="P73" s="52"/>
      <c r="Q73" s="52"/>
    </row>
    <row r="74" spans="1:17" hidden="1" outlineLevel="1" collapsed="1">
      <c r="A74" s="12">
        <v>42461</v>
      </c>
      <c r="B74" s="52">
        <v>3899.5607521799998</v>
      </c>
      <c r="C74" s="52">
        <f t="shared" ref="C74" si="20">G74+K74</f>
        <v>718.35403123999993</v>
      </c>
      <c r="D74" s="52">
        <f t="shared" ref="D74" si="21">H74+L74</f>
        <v>349.89043293999998</v>
      </c>
      <c r="E74" s="52">
        <f t="shared" ref="E74" si="22">I74+M74</f>
        <v>2831.316288</v>
      </c>
      <c r="F74" s="52">
        <v>1298.2700586999999</v>
      </c>
      <c r="G74" s="52">
        <v>537.10986290999995</v>
      </c>
      <c r="H74" s="52">
        <v>280.77897940999998</v>
      </c>
      <c r="I74" s="52">
        <v>480.38121638000001</v>
      </c>
      <c r="J74" s="52">
        <v>2601.2906934799998</v>
      </c>
      <c r="K74" s="52">
        <v>181.24416833000001</v>
      </c>
      <c r="L74" s="52">
        <v>69.111453530000006</v>
      </c>
      <c r="M74" s="52">
        <v>2350.9350716200001</v>
      </c>
      <c r="N74" s="52"/>
      <c r="O74" s="52"/>
      <c r="P74" s="52"/>
      <c r="Q74" s="52"/>
    </row>
    <row r="75" spans="1:17" hidden="1" outlineLevel="1" collapsed="1">
      <c r="A75" s="12">
        <v>42491</v>
      </c>
      <c r="B75" s="52">
        <v>3879.5971411099999</v>
      </c>
      <c r="C75" s="52">
        <f t="shared" ref="C75" si="23">G75+K75</f>
        <v>739.98691087999998</v>
      </c>
      <c r="D75" s="52">
        <f t="shared" ref="D75" si="24">H75+L75</f>
        <v>334.50938119</v>
      </c>
      <c r="E75" s="52">
        <f t="shared" ref="E75" si="25">I75+M75</f>
        <v>2805.10084904</v>
      </c>
      <c r="F75" s="52">
        <v>1307.8110565100001</v>
      </c>
      <c r="G75" s="52">
        <v>558.86662842999999</v>
      </c>
      <c r="H75" s="52">
        <v>267.54719266000001</v>
      </c>
      <c r="I75" s="52">
        <v>481.39723542000002</v>
      </c>
      <c r="J75" s="52">
        <v>2571.7860845999999</v>
      </c>
      <c r="K75" s="52">
        <v>181.12028244999999</v>
      </c>
      <c r="L75" s="52">
        <v>66.962188530000006</v>
      </c>
      <c r="M75" s="52">
        <v>2323.7036136199999</v>
      </c>
      <c r="N75" s="52"/>
      <c r="O75" s="52"/>
      <c r="P75" s="52"/>
      <c r="Q75" s="52"/>
    </row>
    <row r="76" spans="1:17" hidden="1" outlineLevel="1" collapsed="1">
      <c r="A76" s="12">
        <v>42522</v>
      </c>
      <c r="B76" s="52">
        <v>3814.4346223100001</v>
      </c>
      <c r="C76" s="52">
        <f t="shared" ref="C76" si="26">G76+K76</f>
        <v>733.03035026999999</v>
      </c>
      <c r="D76" s="52">
        <f t="shared" ref="D76" si="27">H76+L76</f>
        <v>338.65619477000001</v>
      </c>
      <c r="E76" s="52">
        <f t="shared" ref="E76" si="28">I76+M76</f>
        <v>2742.7480772700001</v>
      </c>
      <c r="F76" s="52">
        <v>1312.04748589</v>
      </c>
      <c r="G76" s="52">
        <v>552.54230581000002</v>
      </c>
      <c r="H76" s="52">
        <v>273.37299315000001</v>
      </c>
      <c r="I76" s="52">
        <v>486.13218692999999</v>
      </c>
      <c r="J76" s="52">
        <v>2502.3871364199999</v>
      </c>
      <c r="K76" s="52">
        <v>180.48804446</v>
      </c>
      <c r="L76" s="52">
        <v>65.28320162</v>
      </c>
      <c r="M76" s="52">
        <v>2256.6158903400001</v>
      </c>
      <c r="N76" s="52"/>
      <c r="O76" s="52"/>
      <c r="P76" s="52"/>
      <c r="Q76" s="52"/>
    </row>
    <row r="77" spans="1:17" hidden="1" outlineLevel="1" collapsed="1">
      <c r="A77" s="12">
        <v>42552</v>
      </c>
      <c r="B77" s="52">
        <v>3728.8012114600001</v>
      </c>
      <c r="C77" s="52">
        <f t="shared" ref="C77" si="29">G77+K77</f>
        <v>717.17295668999998</v>
      </c>
      <c r="D77" s="52">
        <f t="shared" ref="D77" si="30">H77+L77</f>
        <v>341.29657686999997</v>
      </c>
      <c r="E77" s="52">
        <f t="shared" ref="E77" si="31">I77+M77</f>
        <v>2670.3316779000002</v>
      </c>
      <c r="F77" s="52">
        <v>1272.0622634900001</v>
      </c>
      <c r="G77" s="52">
        <v>539.21464327000001</v>
      </c>
      <c r="H77" s="52">
        <v>276.94781813999998</v>
      </c>
      <c r="I77" s="52">
        <v>455.89980207999997</v>
      </c>
      <c r="J77" s="52">
        <v>2456.73894797</v>
      </c>
      <c r="K77" s="52">
        <v>177.95831342</v>
      </c>
      <c r="L77" s="52">
        <v>64.34875873</v>
      </c>
      <c r="M77" s="52">
        <v>2214.4318758200002</v>
      </c>
      <c r="N77" s="52"/>
      <c r="O77" s="52"/>
      <c r="P77" s="52"/>
      <c r="Q77" s="52"/>
    </row>
    <row r="78" spans="1:17" hidden="1" outlineLevel="1" collapsed="1">
      <c r="A78" s="12">
        <v>42583</v>
      </c>
      <c r="B78" s="52">
        <v>3832.8470240199999</v>
      </c>
      <c r="C78" s="52">
        <f t="shared" ref="C78" si="32">G78+K78</f>
        <v>763.17671446999998</v>
      </c>
      <c r="D78" s="52">
        <f t="shared" ref="D78" si="33">H78+L78</f>
        <v>343.94485265000003</v>
      </c>
      <c r="E78" s="52">
        <f t="shared" ref="E78" si="34">I78+M78</f>
        <v>2725.7254568999997</v>
      </c>
      <c r="F78" s="52">
        <v>1310.1853762200001</v>
      </c>
      <c r="G78" s="52">
        <v>572.69195642</v>
      </c>
      <c r="H78" s="52">
        <v>280.41048776000002</v>
      </c>
      <c r="I78" s="52">
        <v>457.08293204</v>
      </c>
      <c r="J78" s="52">
        <v>2522.6616478000001</v>
      </c>
      <c r="K78" s="52">
        <v>190.48475805000001</v>
      </c>
      <c r="L78" s="52">
        <v>63.534364889999999</v>
      </c>
      <c r="M78" s="52">
        <v>2268.6425248599999</v>
      </c>
      <c r="N78" s="52"/>
      <c r="O78" s="52"/>
      <c r="P78" s="52"/>
      <c r="Q78" s="52"/>
    </row>
    <row r="79" spans="1:17" hidden="1" outlineLevel="1" collapsed="1">
      <c r="A79" s="12">
        <v>42614</v>
      </c>
      <c r="B79" s="52">
        <v>3772.49930227</v>
      </c>
      <c r="C79" s="52">
        <f t="shared" ref="C79" si="35">G79+K79</f>
        <v>749.77583457000003</v>
      </c>
      <c r="D79" s="52">
        <f t="shared" ref="D79" si="36">H79+L79</f>
        <v>342.84142782999999</v>
      </c>
      <c r="E79" s="52">
        <f t="shared" ref="E79" si="37">I79+M79</f>
        <v>2679.88203987</v>
      </c>
      <c r="F79" s="52">
        <v>1297.40267821</v>
      </c>
      <c r="G79" s="52">
        <v>557.29052632000003</v>
      </c>
      <c r="H79" s="52">
        <v>278.74642365</v>
      </c>
      <c r="I79" s="52">
        <v>461.36572824000001</v>
      </c>
      <c r="J79" s="52">
        <v>2475.0966240600001</v>
      </c>
      <c r="K79" s="52">
        <v>192.48530825</v>
      </c>
      <c r="L79" s="52">
        <v>64.095004180000004</v>
      </c>
      <c r="M79" s="52">
        <v>2218.51631163</v>
      </c>
      <c r="N79" s="52"/>
      <c r="O79" s="52"/>
      <c r="P79" s="52"/>
      <c r="Q79" s="52"/>
    </row>
    <row r="80" spans="1:17" hidden="1" outlineLevel="1" collapsed="1">
      <c r="A80" s="12">
        <v>42644</v>
      </c>
      <c r="B80" s="52">
        <v>3705.35523229</v>
      </c>
      <c r="C80" s="52">
        <f t="shared" ref="C80" si="38">G80+K80</f>
        <v>753.82334908999997</v>
      </c>
      <c r="D80" s="52">
        <f t="shared" ref="D80" si="39">H80+L80</f>
        <v>340.43991875</v>
      </c>
      <c r="E80" s="52">
        <f t="shared" ref="E80" si="40">I80+M80</f>
        <v>2611.09196445</v>
      </c>
      <c r="F80" s="52">
        <v>1303.73288118</v>
      </c>
      <c r="G80" s="52">
        <v>564.37317341999994</v>
      </c>
      <c r="H80" s="52">
        <v>278.88809207000003</v>
      </c>
      <c r="I80" s="52">
        <v>460.47161569000002</v>
      </c>
      <c r="J80" s="52">
        <v>2401.6223511100002</v>
      </c>
      <c r="K80" s="52">
        <v>189.45017566999999</v>
      </c>
      <c r="L80" s="52">
        <v>61.551826679999998</v>
      </c>
      <c r="M80" s="52">
        <v>2150.6203487600001</v>
      </c>
      <c r="N80" s="52"/>
      <c r="O80" s="52"/>
      <c r="P80" s="52"/>
      <c r="Q80" s="52"/>
    </row>
    <row r="81" spans="1:17" hidden="1" outlineLevel="1" collapsed="1">
      <c r="A81" s="12">
        <v>42675</v>
      </c>
      <c r="B81" s="52">
        <v>3701.2893120799999</v>
      </c>
      <c r="C81" s="52">
        <f t="shared" ref="C81" si="41">G81+K81</f>
        <v>756.07576165</v>
      </c>
      <c r="D81" s="52">
        <f t="shared" ref="D81" si="42">H81+L81</f>
        <v>353.69164831000001</v>
      </c>
      <c r="E81" s="52">
        <f t="shared" ref="E81" si="43">I81+M81</f>
        <v>2591.52190212</v>
      </c>
      <c r="F81" s="52">
        <v>1321.4369370899999</v>
      </c>
      <c r="G81" s="52">
        <v>567.03447328000004</v>
      </c>
      <c r="H81" s="52">
        <v>292.14584804999998</v>
      </c>
      <c r="I81" s="52">
        <v>462.25661575999999</v>
      </c>
      <c r="J81" s="52">
        <v>2379.85237499</v>
      </c>
      <c r="K81" s="52">
        <v>189.04128836999999</v>
      </c>
      <c r="L81" s="52">
        <v>61.54580026</v>
      </c>
      <c r="M81" s="52">
        <v>2129.2652863600001</v>
      </c>
      <c r="N81" s="52"/>
      <c r="O81" s="52"/>
      <c r="P81" s="52"/>
      <c r="Q81" s="52"/>
    </row>
    <row r="82" spans="1:17" hidden="1" outlineLevel="1" collapsed="1">
      <c r="A82" s="12">
        <v>42705</v>
      </c>
      <c r="B82" s="52">
        <v>3764.3748246</v>
      </c>
      <c r="C82" s="52">
        <f t="shared" ref="C82" si="44">G82+K82</f>
        <v>903.92340231000003</v>
      </c>
      <c r="D82" s="52">
        <f t="shared" ref="D82" si="45">H82+L82</f>
        <v>343.68818734999996</v>
      </c>
      <c r="E82" s="52">
        <f t="shared" ref="E82" si="46">I82+M82</f>
        <v>2516.7632349400001</v>
      </c>
      <c r="F82" s="52">
        <v>1304.6722505499999</v>
      </c>
      <c r="G82" s="52">
        <v>568.57436790999998</v>
      </c>
      <c r="H82" s="52">
        <v>281.28547968999999</v>
      </c>
      <c r="I82" s="52">
        <v>454.81240294999998</v>
      </c>
      <c r="J82" s="52">
        <v>2459.7025740499998</v>
      </c>
      <c r="K82" s="52">
        <v>335.34903439999999</v>
      </c>
      <c r="L82" s="52">
        <v>62.402707659999997</v>
      </c>
      <c r="M82" s="52">
        <v>2061.9508319900001</v>
      </c>
      <c r="N82" s="52"/>
      <c r="O82" s="52"/>
      <c r="P82" s="52"/>
      <c r="Q82" s="52"/>
    </row>
    <row r="83" spans="1:17" hidden="1" outlineLevel="1" collapsed="1">
      <c r="A83" s="12">
        <v>42736</v>
      </c>
      <c r="B83" s="52">
        <v>3749.9199514299999</v>
      </c>
      <c r="C83" s="52">
        <f t="shared" ref="C83" si="47">G83+K83</f>
        <v>913.83518956</v>
      </c>
      <c r="D83" s="52">
        <f t="shared" ref="D83" si="48">H83+L83</f>
        <v>341.84529938999998</v>
      </c>
      <c r="E83" s="52">
        <f t="shared" ref="E83" si="49">I83+M83</f>
        <v>2494.2394624799999</v>
      </c>
      <c r="F83" s="52">
        <v>1311.0632295400001</v>
      </c>
      <c r="G83" s="52">
        <v>579.05291302000001</v>
      </c>
      <c r="H83" s="52">
        <v>279.50612267999998</v>
      </c>
      <c r="I83" s="52">
        <v>452.50419384000003</v>
      </c>
      <c r="J83" s="52">
        <v>2438.8567218899998</v>
      </c>
      <c r="K83" s="52">
        <v>334.78227654</v>
      </c>
      <c r="L83" s="52">
        <v>62.339176709999997</v>
      </c>
      <c r="M83" s="52">
        <v>2041.73526864</v>
      </c>
      <c r="N83" s="52"/>
      <c r="O83" s="52"/>
      <c r="P83" s="52"/>
      <c r="Q83" s="52"/>
    </row>
    <row r="84" spans="1:17" hidden="1" outlineLevel="1" collapsed="1">
      <c r="A84" s="12">
        <v>42767</v>
      </c>
      <c r="B84" s="52">
        <v>3759.8465913499999</v>
      </c>
      <c r="C84" s="52">
        <f t="shared" ref="C84" si="50">G84+K84</f>
        <v>980.01978125000005</v>
      </c>
      <c r="D84" s="52">
        <f t="shared" ref="D84" si="51">H84+L84</f>
        <v>337.36798189999996</v>
      </c>
      <c r="E84" s="52">
        <f t="shared" ref="E84" si="52">I84+M84</f>
        <v>2442.4588282</v>
      </c>
      <c r="F84" s="52">
        <v>1380.4271070299999</v>
      </c>
      <c r="G84" s="52">
        <v>648.94876629999999</v>
      </c>
      <c r="H84" s="52">
        <v>277.34539611999998</v>
      </c>
      <c r="I84" s="52">
        <v>454.13294460999998</v>
      </c>
      <c r="J84" s="52">
        <v>2379.4194843199998</v>
      </c>
      <c r="K84" s="52">
        <v>331.07101495000001</v>
      </c>
      <c r="L84" s="52">
        <v>60.02258578</v>
      </c>
      <c r="M84" s="52">
        <v>1988.3258835900001</v>
      </c>
      <c r="N84" s="52"/>
      <c r="O84" s="52"/>
      <c r="P84" s="52"/>
      <c r="Q84" s="52"/>
    </row>
    <row r="85" spans="1:17" hidden="1" outlineLevel="1" collapsed="1">
      <c r="A85" s="12">
        <v>42795</v>
      </c>
      <c r="B85" s="52">
        <v>3605.2608968499999</v>
      </c>
      <c r="C85" s="52">
        <f t="shared" ref="C85" si="53">G85+K85</f>
        <v>720.96220901000004</v>
      </c>
      <c r="D85" s="52">
        <f t="shared" ref="D85" si="54">H85+L85</f>
        <v>437.47544336999999</v>
      </c>
      <c r="E85" s="52">
        <f t="shared" ref="E85" si="55">I85+M85</f>
        <v>2446.8232444699997</v>
      </c>
      <c r="F85" s="52">
        <v>1437.85335953</v>
      </c>
      <c r="G85" s="52">
        <v>689.00052882</v>
      </c>
      <c r="H85" s="52">
        <v>297.79547253999999</v>
      </c>
      <c r="I85" s="52">
        <v>451.05735816999999</v>
      </c>
      <c r="J85" s="52">
        <v>2167.4075373199998</v>
      </c>
      <c r="K85" s="52">
        <v>31.961680189999999</v>
      </c>
      <c r="L85" s="52">
        <v>139.67997083</v>
      </c>
      <c r="M85" s="52">
        <v>1995.7658862999999</v>
      </c>
      <c r="N85" s="52"/>
      <c r="O85" s="52"/>
      <c r="P85" s="52"/>
      <c r="Q85" s="52"/>
    </row>
    <row r="86" spans="1:17" hidden="1" outlineLevel="1" collapsed="1">
      <c r="A86" s="12">
        <v>42826</v>
      </c>
      <c r="B86" s="52">
        <v>3576.2868486100001</v>
      </c>
      <c r="C86" s="52">
        <f t="shared" ref="C86" si="56">G86+K86</f>
        <v>846.69041936999997</v>
      </c>
      <c r="D86" s="52">
        <f t="shared" ref="D86" si="57">H86+L86</f>
        <v>446.88773164000003</v>
      </c>
      <c r="E86" s="52">
        <f t="shared" ref="E86" si="58">I86+M86</f>
        <v>2282.7086976000001</v>
      </c>
      <c r="F86" s="52">
        <v>1455.3633261499999</v>
      </c>
      <c r="G86" s="52">
        <v>696.94905276999998</v>
      </c>
      <c r="H86" s="52">
        <v>309.11240880000003</v>
      </c>
      <c r="I86" s="52">
        <v>449.30186457999997</v>
      </c>
      <c r="J86" s="52">
        <v>2120.9235224600002</v>
      </c>
      <c r="K86" s="52">
        <v>149.74136659999999</v>
      </c>
      <c r="L86" s="52">
        <v>137.77532284</v>
      </c>
      <c r="M86" s="52">
        <v>1833.40683302</v>
      </c>
      <c r="N86" s="52"/>
      <c r="O86" s="52"/>
      <c r="P86" s="52"/>
      <c r="Q86" s="52"/>
    </row>
    <row r="87" spans="1:17" hidden="1" outlineLevel="1" collapsed="1">
      <c r="A87" s="12">
        <v>42856</v>
      </c>
      <c r="B87" s="52">
        <v>3562.4242900200002</v>
      </c>
      <c r="C87" s="52">
        <f t="shared" ref="C87" si="59">G87+K87</f>
        <v>861.64590508999993</v>
      </c>
      <c r="D87" s="52">
        <f t="shared" ref="D87" si="60">H87+L87</f>
        <v>444.32108085000004</v>
      </c>
      <c r="E87" s="52">
        <f t="shared" ref="E87" si="61">I87+M87</f>
        <v>2256.4573040800001</v>
      </c>
      <c r="F87" s="52">
        <v>1482.2172707</v>
      </c>
      <c r="G87" s="52">
        <v>722.96011999999996</v>
      </c>
      <c r="H87" s="52">
        <v>311.84862964000001</v>
      </c>
      <c r="I87" s="52">
        <v>447.40852106</v>
      </c>
      <c r="J87" s="52">
        <v>2080.2070193200002</v>
      </c>
      <c r="K87" s="52">
        <v>138.68578509</v>
      </c>
      <c r="L87" s="52">
        <v>132.47245121</v>
      </c>
      <c r="M87" s="52">
        <v>1809.04878302</v>
      </c>
      <c r="N87" s="52"/>
      <c r="O87" s="52"/>
      <c r="P87" s="52"/>
      <c r="Q87" s="52"/>
    </row>
    <row r="88" spans="1:17" hidden="1" outlineLevel="1" collapsed="1">
      <c r="A88" s="12">
        <v>42887</v>
      </c>
      <c r="B88" s="52">
        <v>3518.5443429699999</v>
      </c>
      <c r="C88" s="52">
        <f t="shared" ref="C88" si="62">G88+K88</f>
        <v>817.26425245999997</v>
      </c>
      <c r="D88" s="52">
        <f t="shared" ref="D88" si="63">H88+L88</f>
        <v>481.94448294999995</v>
      </c>
      <c r="E88" s="52">
        <f t="shared" ref="E88" si="64">I88+M88</f>
        <v>2219.33560756</v>
      </c>
      <c r="F88" s="52">
        <v>1481.60192162</v>
      </c>
      <c r="G88" s="52">
        <v>684.97636438999996</v>
      </c>
      <c r="H88" s="52">
        <v>350.61830753999999</v>
      </c>
      <c r="I88" s="52">
        <v>446.00724968999998</v>
      </c>
      <c r="J88" s="52">
        <v>2036.9424213499999</v>
      </c>
      <c r="K88" s="52">
        <v>132.28788807000001</v>
      </c>
      <c r="L88" s="52">
        <v>131.32617540999999</v>
      </c>
      <c r="M88" s="52">
        <v>1773.32835787</v>
      </c>
      <c r="N88" s="52"/>
      <c r="O88" s="52"/>
      <c r="P88" s="52"/>
      <c r="Q88" s="52"/>
    </row>
    <row r="89" spans="1:17" hidden="1" outlineLevel="1" collapsed="1">
      <c r="A89" s="12">
        <v>42917</v>
      </c>
      <c r="B89" s="52">
        <v>3516.3788272100001</v>
      </c>
      <c r="C89" s="52">
        <f t="shared" ref="C89" si="65">G89+K89</f>
        <v>748.50047803000007</v>
      </c>
      <c r="D89" s="52">
        <f t="shared" ref="D89" si="66">H89+L89</f>
        <v>455.48112196</v>
      </c>
      <c r="E89" s="52">
        <f t="shared" ref="E89" si="67">I89+M89</f>
        <v>2312.3972272199999</v>
      </c>
      <c r="F89" s="52">
        <v>1497.4424086399999</v>
      </c>
      <c r="G89" s="52">
        <v>724.47596840000006</v>
      </c>
      <c r="H89" s="52">
        <v>325.33091552000002</v>
      </c>
      <c r="I89" s="52">
        <v>447.63552471999998</v>
      </c>
      <c r="J89" s="52">
        <v>2018.9364185699999</v>
      </c>
      <c r="K89" s="52">
        <v>24.024509630000001</v>
      </c>
      <c r="L89" s="52">
        <v>130.15020644000001</v>
      </c>
      <c r="M89" s="52">
        <v>1864.7617025</v>
      </c>
      <c r="N89" s="52"/>
      <c r="O89" s="52"/>
      <c r="P89" s="52"/>
      <c r="Q89" s="52"/>
    </row>
    <row r="90" spans="1:17" hidden="1" outlineLevel="1" collapsed="1">
      <c r="A90" s="12">
        <v>42948</v>
      </c>
      <c r="B90" s="52">
        <v>3495.05713208</v>
      </c>
      <c r="C90" s="52">
        <f t="shared" ref="C90" si="68">G90+K90</f>
        <v>785.71759370999996</v>
      </c>
      <c r="D90" s="52">
        <f t="shared" ref="D90" si="69">H90+L90</f>
        <v>454.40893750999999</v>
      </c>
      <c r="E90" s="52">
        <f t="shared" ref="E90" si="70">I90+M90</f>
        <v>2254.9306008600001</v>
      </c>
      <c r="F90" s="52">
        <v>1528.2284576100001</v>
      </c>
      <c r="G90" s="52">
        <v>761.99154161000001</v>
      </c>
      <c r="H90" s="52">
        <v>325.76859236000001</v>
      </c>
      <c r="I90" s="52">
        <v>440.46832363999999</v>
      </c>
      <c r="J90" s="52">
        <v>1966.8286744699999</v>
      </c>
      <c r="K90" s="52">
        <v>23.7260521</v>
      </c>
      <c r="L90" s="52">
        <v>128.64034515</v>
      </c>
      <c r="M90" s="52">
        <v>1814.46227722</v>
      </c>
      <c r="N90" s="52"/>
      <c r="O90" s="52"/>
      <c r="P90" s="52"/>
      <c r="Q90" s="52"/>
    </row>
    <row r="91" spans="1:17" hidden="1" outlineLevel="1" collapsed="1">
      <c r="A91" s="12">
        <v>42979</v>
      </c>
      <c r="B91" s="52">
        <v>3547.7352337699999</v>
      </c>
      <c r="C91" s="52">
        <f t="shared" ref="C91" si="71">G91+K91</f>
        <v>805.99931369000001</v>
      </c>
      <c r="D91" s="52">
        <f t="shared" ref="D91" si="72">H91+L91</f>
        <v>472.94318126999997</v>
      </c>
      <c r="E91" s="52">
        <f t="shared" ref="E91" si="73">I91+M91</f>
        <v>2268.7927388100002</v>
      </c>
      <c r="F91" s="52">
        <v>1554.6909792900001</v>
      </c>
      <c r="G91" s="52">
        <v>781.04539575000001</v>
      </c>
      <c r="H91" s="52">
        <v>341.38400375999998</v>
      </c>
      <c r="I91" s="52">
        <v>432.26157977999998</v>
      </c>
      <c r="J91" s="52">
        <v>1993.0442544800001</v>
      </c>
      <c r="K91" s="52">
        <v>24.95391794</v>
      </c>
      <c r="L91" s="52">
        <v>131.55917751000001</v>
      </c>
      <c r="M91" s="52">
        <v>1836.53115903</v>
      </c>
      <c r="N91" s="52"/>
      <c r="O91" s="52"/>
      <c r="P91" s="52"/>
      <c r="Q91" s="52"/>
    </row>
    <row r="92" spans="1:17" hidden="1" outlineLevel="1" collapsed="1">
      <c r="A92" s="12">
        <v>43009</v>
      </c>
      <c r="B92" s="52">
        <v>3577.14252812</v>
      </c>
      <c r="C92" s="52">
        <f t="shared" ref="C92" si="74">G92+K92</f>
        <v>836.17731620999996</v>
      </c>
      <c r="D92" s="52">
        <f t="shared" ref="D92" si="75">H92+L92</f>
        <v>461.91400438999995</v>
      </c>
      <c r="E92" s="52">
        <f t="shared" ref="E92" si="76">I92+M92</f>
        <v>2279.0512075199999</v>
      </c>
      <c r="F92" s="52">
        <v>1573.8375179499999</v>
      </c>
      <c r="G92" s="52">
        <v>809.80161859999998</v>
      </c>
      <c r="H92" s="52">
        <v>330.33400949999998</v>
      </c>
      <c r="I92" s="52">
        <v>433.70188984999999</v>
      </c>
      <c r="J92" s="52">
        <v>2003.3050101700001</v>
      </c>
      <c r="K92" s="52">
        <v>26.37569761</v>
      </c>
      <c r="L92" s="52">
        <v>131.57999488999999</v>
      </c>
      <c r="M92" s="52">
        <v>1845.3493176699999</v>
      </c>
      <c r="N92" s="52"/>
      <c r="O92" s="52"/>
      <c r="P92" s="52"/>
      <c r="Q92" s="52"/>
    </row>
    <row r="93" spans="1:17" hidden="1" outlineLevel="1" collapsed="1">
      <c r="A93" s="12">
        <v>43040</v>
      </c>
      <c r="B93" s="52">
        <v>3460.2056859899999</v>
      </c>
      <c r="C93" s="52">
        <f t="shared" ref="C93" si="77">G93+K93</f>
        <v>861.05364068000006</v>
      </c>
      <c r="D93" s="52">
        <f t="shared" ref="D93" si="78">H93+L93</f>
        <v>473.10747993999996</v>
      </c>
      <c r="E93" s="52">
        <f t="shared" ref="E93" si="79">I93+M93</f>
        <v>2126.0445653699999</v>
      </c>
      <c r="F93" s="52">
        <v>1603.44650815</v>
      </c>
      <c r="G93" s="52">
        <v>830.10138657000005</v>
      </c>
      <c r="H93" s="52">
        <v>340.94776884999999</v>
      </c>
      <c r="I93" s="52">
        <v>432.39735273000002</v>
      </c>
      <c r="J93" s="52">
        <v>1856.7591778399999</v>
      </c>
      <c r="K93" s="52">
        <v>30.952254109999998</v>
      </c>
      <c r="L93" s="52">
        <v>132.15971109</v>
      </c>
      <c r="M93" s="52">
        <v>1693.6472126399999</v>
      </c>
      <c r="N93" s="52"/>
      <c r="O93" s="52"/>
      <c r="P93" s="52"/>
      <c r="Q93" s="52"/>
    </row>
    <row r="94" spans="1:17" hidden="1" outlineLevel="1" collapsed="1">
      <c r="A94" s="12">
        <v>43070</v>
      </c>
      <c r="B94" s="52">
        <v>3774.3592513600001</v>
      </c>
      <c r="C94" s="52">
        <f t="shared" ref="C94" si="80">G94+K94</f>
        <v>763.41635793</v>
      </c>
      <c r="D94" s="52">
        <f t="shared" ref="D94" si="81">H94+L94</f>
        <v>695.30653084000005</v>
      </c>
      <c r="E94" s="52">
        <f t="shared" ref="E94" si="82">I94+M94</f>
        <v>2315.6363625899999</v>
      </c>
      <c r="F94" s="52">
        <v>1656.3827712899999</v>
      </c>
      <c r="G94" s="52">
        <v>731.87694951000003</v>
      </c>
      <c r="H94" s="52">
        <v>492.28417206</v>
      </c>
      <c r="I94" s="52">
        <v>432.22164972000002</v>
      </c>
      <c r="J94" s="52">
        <v>2117.97648007</v>
      </c>
      <c r="K94" s="52">
        <v>31.539408420000001</v>
      </c>
      <c r="L94" s="52">
        <v>203.02235877999999</v>
      </c>
      <c r="M94" s="52">
        <v>1883.4147128699999</v>
      </c>
      <c r="N94" s="52"/>
      <c r="O94" s="52"/>
      <c r="P94" s="52"/>
      <c r="Q94" s="52"/>
    </row>
    <row r="95" spans="1:17" hidden="1" outlineLevel="1" collapsed="1">
      <c r="A95" s="12">
        <v>43101</v>
      </c>
      <c r="B95" s="52">
        <v>3371.45425449</v>
      </c>
      <c r="C95" s="52">
        <f t="shared" ref="C95" si="83">G95+K95</f>
        <v>955.02242074000003</v>
      </c>
      <c r="D95" s="52">
        <f t="shared" ref="D95" si="84">H95+L95</f>
        <v>438.16718550000002</v>
      </c>
      <c r="E95" s="52">
        <f t="shared" ref="E95" si="85">I95+M95</f>
        <v>1978.2646482499999</v>
      </c>
      <c r="F95" s="52">
        <v>1694.6416408600001</v>
      </c>
      <c r="G95" s="52">
        <v>876.40474068000003</v>
      </c>
      <c r="H95" s="52">
        <v>387.41236642000001</v>
      </c>
      <c r="I95" s="52">
        <v>430.82453376000001</v>
      </c>
      <c r="J95" s="52">
        <v>1676.81261363</v>
      </c>
      <c r="K95" s="52">
        <v>78.617680059999998</v>
      </c>
      <c r="L95" s="52">
        <v>50.754819079999997</v>
      </c>
      <c r="M95" s="52">
        <v>1547.44011449</v>
      </c>
      <c r="N95" s="52"/>
      <c r="O95" s="52"/>
      <c r="P95" s="52"/>
      <c r="Q95" s="52"/>
    </row>
    <row r="96" spans="1:17" hidden="1" outlineLevel="1" collapsed="1">
      <c r="A96" s="12">
        <v>43132</v>
      </c>
      <c r="B96" s="52">
        <v>3318.27267674</v>
      </c>
      <c r="C96" s="52">
        <f t="shared" ref="C96" si="86">G96+K96</f>
        <v>921.61712653000006</v>
      </c>
      <c r="D96" s="52">
        <f t="shared" ref="D96" si="87">H96+L96</f>
        <v>461.75218078</v>
      </c>
      <c r="E96" s="52">
        <f t="shared" ref="E96" si="88">I96+M96</f>
        <v>1934.9033694299999</v>
      </c>
      <c r="F96" s="52">
        <v>1706.3575747100001</v>
      </c>
      <c r="G96" s="52">
        <v>887.13216064000005</v>
      </c>
      <c r="H96" s="52">
        <v>390.1180238</v>
      </c>
      <c r="I96" s="52">
        <v>429.10739027</v>
      </c>
      <c r="J96" s="52">
        <v>1611.9151020300001</v>
      </c>
      <c r="K96" s="52">
        <v>34.484965889999998</v>
      </c>
      <c r="L96" s="52">
        <v>71.63415698</v>
      </c>
      <c r="M96" s="52">
        <v>1505.7959791599999</v>
      </c>
      <c r="N96" s="52"/>
      <c r="O96" s="52"/>
      <c r="P96" s="52"/>
      <c r="Q96" s="52"/>
    </row>
    <row r="97" spans="1:17" hidden="1" outlineLevel="1" collapsed="1">
      <c r="A97" s="12">
        <v>43160</v>
      </c>
      <c r="B97" s="52">
        <v>3336.1528632999998</v>
      </c>
      <c r="C97" s="52">
        <f t="shared" ref="C97" si="89">G97+K97</f>
        <v>960.89066144000003</v>
      </c>
      <c r="D97" s="52">
        <f t="shared" ref="D97" si="90">H97+L97</f>
        <v>474.47713676000001</v>
      </c>
      <c r="E97" s="52">
        <f t="shared" ref="E97" si="91">I97+M97</f>
        <v>1900.7850650999999</v>
      </c>
      <c r="F97" s="52">
        <v>1758.16809831</v>
      </c>
      <c r="G97" s="52">
        <v>925.97062908999999</v>
      </c>
      <c r="H97" s="52">
        <v>399.27635774999999</v>
      </c>
      <c r="I97" s="52">
        <v>432.92111147000003</v>
      </c>
      <c r="J97" s="52">
        <v>1577.98476499</v>
      </c>
      <c r="K97" s="52">
        <v>34.92003235</v>
      </c>
      <c r="L97" s="52">
        <v>75.200779010000005</v>
      </c>
      <c r="M97" s="52">
        <v>1467.86395363</v>
      </c>
      <c r="N97" s="52"/>
      <c r="O97" s="52"/>
      <c r="P97" s="52"/>
      <c r="Q97" s="52"/>
    </row>
    <row r="98" spans="1:17" hidden="1" outlineLevel="1" collapsed="1">
      <c r="A98" s="12">
        <v>43191</v>
      </c>
      <c r="B98" s="52">
        <v>3329.7231118</v>
      </c>
      <c r="C98" s="52">
        <f t="shared" ref="C98" si="92">G98+K98</f>
        <v>970.22255826000003</v>
      </c>
      <c r="D98" s="52">
        <f t="shared" ref="D98" si="93">H98+L98</f>
        <v>480.71291986</v>
      </c>
      <c r="E98" s="52">
        <f t="shared" ref="E98" si="94">I98+M98</f>
        <v>1878.78763368</v>
      </c>
      <c r="F98" s="52">
        <v>1782.31279552</v>
      </c>
      <c r="G98" s="52">
        <v>934.92973649999999</v>
      </c>
      <c r="H98" s="52">
        <v>406.32349579999999</v>
      </c>
      <c r="I98" s="52">
        <v>441.05956321999997</v>
      </c>
      <c r="J98" s="52">
        <v>1547.41031628</v>
      </c>
      <c r="K98" s="52">
        <v>35.292821760000002</v>
      </c>
      <c r="L98" s="52">
        <v>74.389424059999996</v>
      </c>
      <c r="M98" s="52">
        <v>1437.72807046</v>
      </c>
      <c r="N98" s="52"/>
      <c r="O98" s="52"/>
      <c r="P98" s="52"/>
      <c r="Q98" s="52"/>
    </row>
    <row r="99" spans="1:17" hidden="1" outlineLevel="1" collapsed="1">
      <c r="A99" s="12">
        <v>43221</v>
      </c>
      <c r="B99" s="52">
        <v>3344.27395914</v>
      </c>
      <c r="C99" s="52">
        <f t="shared" ref="C99" si="95">G99+K99</f>
        <v>984.95119364999994</v>
      </c>
      <c r="D99" s="52">
        <f t="shared" ref="D99" si="96">H99+L99</f>
        <v>504.41115004</v>
      </c>
      <c r="E99" s="52">
        <f t="shared" ref="E99" si="97">I99+M99</f>
        <v>1854.91161545</v>
      </c>
      <c r="F99" s="52">
        <v>1818.2525015900001</v>
      </c>
      <c r="G99" s="52">
        <v>949.78539524999997</v>
      </c>
      <c r="H99" s="52">
        <v>430.57152936</v>
      </c>
      <c r="I99" s="52">
        <v>437.89557697999999</v>
      </c>
      <c r="J99" s="52">
        <v>1526.0214575499999</v>
      </c>
      <c r="K99" s="52">
        <v>35.1657984</v>
      </c>
      <c r="L99" s="52">
        <v>73.839620679999996</v>
      </c>
      <c r="M99" s="52">
        <v>1417.01603847</v>
      </c>
      <c r="N99" s="52"/>
      <c r="O99" s="52"/>
      <c r="P99" s="52"/>
      <c r="Q99" s="52"/>
    </row>
    <row r="100" spans="1:17" hidden="1" outlineLevel="1" collapsed="1">
      <c r="A100" s="12">
        <v>43252</v>
      </c>
      <c r="B100" s="52">
        <v>3310.9037623200002</v>
      </c>
      <c r="C100" s="52">
        <f t="shared" ref="C100" si="98">G100+K100</f>
        <v>978.55586111000002</v>
      </c>
      <c r="D100" s="52">
        <f t="shared" ref="D100" si="99">H100+L100</f>
        <v>504.07021581999999</v>
      </c>
      <c r="E100" s="52">
        <f t="shared" ref="E100" si="100">I100+M100</f>
        <v>1828.27768539</v>
      </c>
      <c r="F100" s="52">
        <v>1807.5861472500001</v>
      </c>
      <c r="G100" s="52">
        <v>945.82425756999999</v>
      </c>
      <c r="H100" s="52">
        <v>429.43248929999999</v>
      </c>
      <c r="I100" s="52">
        <v>432.32940037999998</v>
      </c>
      <c r="J100" s="52">
        <v>1503.3176150700001</v>
      </c>
      <c r="K100" s="52">
        <v>32.731603540000002</v>
      </c>
      <c r="L100" s="52">
        <v>74.637726520000001</v>
      </c>
      <c r="M100" s="52">
        <v>1395.9482850100001</v>
      </c>
      <c r="N100" s="52"/>
      <c r="O100" s="52"/>
      <c r="P100" s="52"/>
      <c r="Q100" s="52"/>
    </row>
    <row r="101" spans="1:17" hidden="1" outlineLevel="1" collapsed="1">
      <c r="A101" s="12">
        <v>43282</v>
      </c>
      <c r="B101" s="52">
        <v>3335.9231323700001</v>
      </c>
      <c r="C101" s="52">
        <f t="shared" ref="C101" si="101">G101+K101</f>
        <v>992.97923753000009</v>
      </c>
      <c r="D101" s="52">
        <f t="shared" ref="D101" si="102">H101+L101</f>
        <v>513.41977223000004</v>
      </c>
      <c r="E101" s="52">
        <f t="shared" ref="E101" si="103">I101+M101</f>
        <v>1829.5241226099999</v>
      </c>
      <c r="F101" s="52">
        <v>1828.30297974</v>
      </c>
      <c r="G101" s="52">
        <v>959.58065968000005</v>
      </c>
      <c r="H101" s="52">
        <v>437.82029513999998</v>
      </c>
      <c r="I101" s="52">
        <v>430.90202491999997</v>
      </c>
      <c r="J101" s="52">
        <v>1507.6201526299999</v>
      </c>
      <c r="K101" s="52">
        <v>33.398577850000002</v>
      </c>
      <c r="L101" s="52">
        <v>75.599477089999993</v>
      </c>
      <c r="M101" s="52">
        <v>1398.6220976899999</v>
      </c>
      <c r="N101" s="52"/>
      <c r="O101" s="52"/>
      <c r="P101" s="52"/>
      <c r="Q101" s="52"/>
    </row>
    <row r="102" spans="1:17" hidden="1" outlineLevel="1" collapsed="1">
      <c r="A102" s="12">
        <v>43313</v>
      </c>
      <c r="B102" s="52">
        <v>4075.0845614999998</v>
      </c>
      <c r="C102" s="52">
        <f t="shared" ref="C102" si="104">G102+K102</f>
        <v>1027.6294894100001</v>
      </c>
      <c r="D102" s="52">
        <f t="shared" ref="D102" si="105">H102+L102</f>
        <v>658.64163507000001</v>
      </c>
      <c r="E102" s="52">
        <f t="shared" ref="E102" si="106">I102+M102</f>
        <v>2388.81343702</v>
      </c>
      <c r="F102" s="52">
        <v>1877.23038744</v>
      </c>
      <c r="G102" s="52">
        <v>992.26357196000004</v>
      </c>
      <c r="H102" s="52">
        <v>447.73990841</v>
      </c>
      <c r="I102" s="52">
        <v>437.22690706999998</v>
      </c>
      <c r="J102" s="52">
        <v>2197.8541740599999</v>
      </c>
      <c r="K102" s="52">
        <v>35.365917449999998</v>
      </c>
      <c r="L102" s="52">
        <v>210.90172666000001</v>
      </c>
      <c r="M102" s="52">
        <v>1951.5865299500001</v>
      </c>
      <c r="N102" s="52"/>
      <c r="O102" s="52"/>
      <c r="P102" s="52"/>
      <c r="Q102" s="52"/>
    </row>
    <row r="103" spans="1:17" hidden="1" outlineLevel="1" collapsed="1">
      <c r="A103" s="12">
        <v>43344</v>
      </c>
      <c r="B103" s="52">
        <v>4014.1520141199999</v>
      </c>
      <c r="C103" s="52">
        <f t="shared" ref="C103" si="107">G103+K103</f>
        <v>1032.21783869</v>
      </c>
      <c r="D103" s="52">
        <f t="shared" ref="D103" si="108">H103+L103</f>
        <v>658.26441661000001</v>
      </c>
      <c r="E103" s="52">
        <f t="shared" ref="E103" si="109">I103+M103</f>
        <v>2323.66975882</v>
      </c>
      <c r="F103" s="52">
        <v>1887.3460547100001</v>
      </c>
      <c r="G103" s="52">
        <v>1001.72470349</v>
      </c>
      <c r="H103" s="52">
        <v>447.28418305999998</v>
      </c>
      <c r="I103" s="52">
        <v>438.33716815999998</v>
      </c>
      <c r="J103" s="52">
        <v>2126.80595941</v>
      </c>
      <c r="K103" s="52">
        <v>30.493135200000001</v>
      </c>
      <c r="L103" s="52">
        <v>210.98023355000001</v>
      </c>
      <c r="M103" s="52">
        <v>1885.3325906600001</v>
      </c>
      <c r="N103" s="52"/>
      <c r="O103" s="52"/>
      <c r="P103" s="52"/>
      <c r="Q103" s="52"/>
    </row>
    <row r="104" spans="1:17" hidden="1" outlineLevel="1" collapsed="1">
      <c r="A104" s="12">
        <v>43374</v>
      </c>
      <c r="B104" s="52">
        <v>4004.8294493499998</v>
      </c>
      <c r="C104" s="52">
        <f t="shared" ref="C104" si="110">G104+K104</f>
        <v>1043.40074648</v>
      </c>
      <c r="D104" s="52">
        <f t="shared" ref="D104" si="111">H104+L104</f>
        <v>665.22715130999995</v>
      </c>
      <c r="E104" s="52">
        <f t="shared" ref="E104" si="112">I104+M104</f>
        <v>2296.2015515600001</v>
      </c>
      <c r="F104" s="52">
        <v>1893.83110597</v>
      </c>
      <c r="G104" s="52">
        <v>1012.98245583</v>
      </c>
      <c r="H104" s="52">
        <v>453.76118464000001</v>
      </c>
      <c r="I104" s="52">
        <v>427.08746550000001</v>
      </c>
      <c r="J104" s="52">
        <v>2110.9983433799998</v>
      </c>
      <c r="K104" s="52">
        <v>30.418290649999999</v>
      </c>
      <c r="L104" s="52">
        <v>211.46596667</v>
      </c>
      <c r="M104" s="52">
        <v>1869.1140860600001</v>
      </c>
      <c r="N104" s="52"/>
      <c r="O104" s="52"/>
      <c r="P104" s="52"/>
      <c r="Q104" s="52"/>
    </row>
    <row r="105" spans="1:17" hidden="1" outlineLevel="1" collapsed="1">
      <c r="A105" s="12">
        <v>43405</v>
      </c>
      <c r="B105" s="52">
        <v>4042.91593328</v>
      </c>
      <c r="C105" s="52">
        <f t="shared" ref="C105" si="113">G105+K105</f>
        <v>1058.9738518499998</v>
      </c>
      <c r="D105" s="52">
        <f t="shared" ref="D105" si="114">H105+L105</f>
        <v>681.51281365</v>
      </c>
      <c r="E105" s="52">
        <f t="shared" ref="E105" si="115">I105+M105</f>
        <v>2302.4292677799999</v>
      </c>
      <c r="F105" s="52">
        <v>1925.8116627500001</v>
      </c>
      <c r="G105" s="52">
        <v>1028.4426255799999</v>
      </c>
      <c r="H105" s="52">
        <v>467.87616931000002</v>
      </c>
      <c r="I105" s="52">
        <v>429.49286785999999</v>
      </c>
      <c r="J105" s="52">
        <v>2117.1042705300001</v>
      </c>
      <c r="K105" s="52">
        <v>30.531226270000001</v>
      </c>
      <c r="L105" s="52">
        <v>213.63664434</v>
      </c>
      <c r="M105" s="52">
        <v>1872.93639992</v>
      </c>
      <c r="N105" s="52"/>
      <c r="O105" s="52"/>
      <c r="P105" s="52"/>
      <c r="Q105" s="52"/>
    </row>
    <row r="106" spans="1:17" hidden="1" outlineLevel="1" collapsed="1">
      <c r="A106" s="12">
        <v>43435</v>
      </c>
      <c r="B106" s="52">
        <v>3738.9301003099999</v>
      </c>
      <c r="C106" s="52">
        <f t="shared" ref="C106" si="116">G106+K106</f>
        <v>1048.4681564300001</v>
      </c>
      <c r="D106" s="52">
        <f t="shared" ref="D106" si="117">H106+L106</f>
        <v>682.45828626999992</v>
      </c>
      <c r="E106" s="52">
        <f t="shared" ref="E106" si="118">I106+M106</f>
        <v>2008.0036576100001</v>
      </c>
      <c r="F106" s="52">
        <v>1922.8751555599999</v>
      </c>
      <c r="G106" s="52">
        <v>1018.81583175</v>
      </c>
      <c r="H106" s="52">
        <v>474.24080365999998</v>
      </c>
      <c r="I106" s="52">
        <v>429.81852014999998</v>
      </c>
      <c r="J106" s="52">
        <v>1816.05494475</v>
      </c>
      <c r="K106" s="52">
        <v>29.65232468</v>
      </c>
      <c r="L106" s="52">
        <v>208.21748260999999</v>
      </c>
      <c r="M106" s="52">
        <v>1578.1851374600001</v>
      </c>
      <c r="N106" s="52"/>
      <c r="O106" s="52"/>
      <c r="P106" s="52"/>
      <c r="Q106" s="52"/>
    </row>
    <row r="107" spans="1:17" hidden="1" outlineLevel="1" collapsed="1">
      <c r="A107" s="12">
        <v>43466</v>
      </c>
      <c r="B107" s="52">
        <v>3766.4879320599998</v>
      </c>
      <c r="C107" s="52">
        <f t="shared" ref="C107" si="119">G107+K107</f>
        <v>1062.91331969</v>
      </c>
      <c r="D107" s="52">
        <f t="shared" ref="D107" si="120">H107+L107</f>
        <v>697.36191828999995</v>
      </c>
      <c r="E107" s="52">
        <f t="shared" ref="E107" si="121">I107+M107</f>
        <v>2006.2126940799999</v>
      </c>
      <c r="F107" s="52">
        <v>1942.9648575199999</v>
      </c>
      <c r="G107" s="52">
        <v>1032.98971321</v>
      </c>
      <c r="H107" s="52">
        <v>487.41000095999999</v>
      </c>
      <c r="I107" s="52">
        <v>422.56514335000003</v>
      </c>
      <c r="J107" s="52">
        <v>1823.5230745399999</v>
      </c>
      <c r="K107" s="52">
        <v>29.92360648</v>
      </c>
      <c r="L107" s="52">
        <v>209.95191732999999</v>
      </c>
      <c r="M107" s="52">
        <v>1583.6475507299999</v>
      </c>
      <c r="N107" s="52"/>
      <c r="O107" s="52"/>
      <c r="P107" s="52"/>
      <c r="Q107" s="52"/>
    </row>
    <row r="108" spans="1:17" hidden="1" outlineLevel="1" collapsed="1">
      <c r="A108" s="12">
        <v>43497</v>
      </c>
      <c r="B108" s="52">
        <v>3742.0033939300001</v>
      </c>
      <c r="C108" s="52">
        <f t="shared" ref="C108" si="122">G108+K108</f>
        <v>1089.5549835500001</v>
      </c>
      <c r="D108" s="52">
        <f t="shared" ref="D108" si="123">H108+L108</f>
        <v>702.81778693000001</v>
      </c>
      <c r="E108" s="52">
        <f t="shared" ref="E108" si="124">I108+M108</f>
        <v>1949.63062345</v>
      </c>
      <c r="F108" s="52">
        <v>1982.02330491</v>
      </c>
      <c r="G108" s="52">
        <v>1061.97119565</v>
      </c>
      <c r="H108" s="52">
        <v>498.05439318999998</v>
      </c>
      <c r="I108" s="52">
        <v>421.99771607000002</v>
      </c>
      <c r="J108" s="52">
        <v>1759.9800890199999</v>
      </c>
      <c r="K108" s="52">
        <v>27.583787900000001</v>
      </c>
      <c r="L108" s="52">
        <v>204.76339374</v>
      </c>
      <c r="M108" s="52">
        <v>1527.63290738</v>
      </c>
      <c r="N108" s="52"/>
      <c r="O108" s="52"/>
      <c r="P108" s="52"/>
      <c r="Q108" s="52"/>
    </row>
    <row r="109" spans="1:17" hidden="1" outlineLevel="1" collapsed="1">
      <c r="A109" s="12">
        <v>43525</v>
      </c>
      <c r="B109" s="52">
        <v>3798.03122794</v>
      </c>
      <c r="C109" s="52">
        <f t="shared" ref="C109" si="125">G109+K109</f>
        <v>1172.5001092900002</v>
      </c>
      <c r="D109" s="52">
        <f t="shared" ref="D109" si="126">H109+L109</f>
        <v>712.31023802000004</v>
      </c>
      <c r="E109" s="52">
        <f t="shared" ref="E109" si="127">I109+M109</f>
        <v>1913.22088063</v>
      </c>
      <c r="F109" s="52">
        <v>2023.8375862800001</v>
      </c>
      <c r="G109" s="52">
        <v>1117.7818735000001</v>
      </c>
      <c r="H109" s="52">
        <v>505.22538066999999</v>
      </c>
      <c r="I109" s="52">
        <v>400.83033210999997</v>
      </c>
      <c r="J109" s="52">
        <v>1774.1936416599999</v>
      </c>
      <c r="K109" s="52">
        <v>54.718235790000001</v>
      </c>
      <c r="L109" s="52">
        <v>207.08485734999999</v>
      </c>
      <c r="M109" s="52">
        <v>1512.39054852</v>
      </c>
      <c r="N109" s="52"/>
      <c r="O109" s="52"/>
      <c r="P109" s="52"/>
      <c r="Q109" s="52"/>
    </row>
    <row r="110" spans="1:17" hidden="1" outlineLevel="1" collapsed="1">
      <c r="A110" s="12">
        <v>43556</v>
      </c>
      <c r="B110" s="52">
        <v>3772.8522989399999</v>
      </c>
      <c r="C110" s="52">
        <f t="shared" ref="C110" si="128">G110+K110</f>
        <v>1110.3765685199999</v>
      </c>
      <c r="D110" s="52">
        <f t="shared" ref="D110" si="129">H110+L110</f>
        <v>746.63198788</v>
      </c>
      <c r="E110" s="52">
        <f t="shared" ref="E110" si="130">I110+M110</f>
        <v>1915.84374254</v>
      </c>
      <c r="F110" s="52">
        <v>2052.2607518</v>
      </c>
      <c r="G110" s="52">
        <v>1083.4386707599999</v>
      </c>
      <c r="H110" s="52">
        <v>549.56217665999998</v>
      </c>
      <c r="I110" s="52">
        <v>419.25990438000002</v>
      </c>
      <c r="J110" s="52">
        <v>1720.5915471400001</v>
      </c>
      <c r="K110" s="52">
        <v>26.937897759999998</v>
      </c>
      <c r="L110" s="52">
        <v>197.06981121999999</v>
      </c>
      <c r="M110" s="52">
        <v>1496.5838381599999</v>
      </c>
      <c r="N110" s="52"/>
      <c r="O110" s="52"/>
      <c r="P110" s="52"/>
      <c r="Q110" s="52"/>
    </row>
    <row r="111" spans="1:17" hidden="1" outlineLevel="1" collapsed="1">
      <c r="A111" s="12">
        <v>43586</v>
      </c>
      <c r="B111" s="52">
        <v>3771.2913451600002</v>
      </c>
      <c r="C111" s="52">
        <f t="shared" ref="C111" si="131">G111+K111</f>
        <v>1119.6819042300001</v>
      </c>
      <c r="D111" s="52">
        <f t="shared" ref="D111" si="132">H111+L111</f>
        <v>762.46156561999999</v>
      </c>
      <c r="E111" s="52">
        <f t="shared" ref="E111" si="133">I111+M111</f>
        <v>1889.14787531</v>
      </c>
      <c r="F111" s="52">
        <v>2079.91864248</v>
      </c>
      <c r="G111" s="52">
        <v>1092.6267899100001</v>
      </c>
      <c r="H111" s="52">
        <v>566.91918668999995</v>
      </c>
      <c r="I111" s="52">
        <v>420.37266588</v>
      </c>
      <c r="J111" s="52">
        <v>1691.37270268</v>
      </c>
      <c r="K111" s="52">
        <v>27.055114320000001</v>
      </c>
      <c r="L111" s="52">
        <v>195.54237893000001</v>
      </c>
      <c r="M111" s="52">
        <v>1468.7752094299999</v>
      </c>
      <c r="N111" s="52"/>
      <c r="O111" s="52"/>
      <c r="P111" s="52"/>
      <c r="Q111" s="52"/>
    </row>
    <row r="112" spans="1:17" hidden="1" outlineLevel="1" collapsed="1">
      <c r="A112" s="12">
        <v>43617</v>
      </c>
      <c r="B112" s="52">
        <v>3461.92714871</v>
      </c>
      <c r="C112" s="52">
        <f t="shared" ref="C112" si="134">G112+K112</f>
        <v>1173.00369985</v>
      </c>
      <c r="D112" s="52">
        <f t="shared" ref="D112" si="135">H112+L112</f>
        <v>684.89073738000002</v>
      </c>
      <c r="E112" s="52">
        <f t="shared" ref="E112" si="136">I112+M112</f>
        <v>1604.0327114800002</v>
      </c>
      <c r="F112" s="52">
        <v>2054.9272993899999</v>
      </c>
      <c r="G112" s="52">
        <v>1147.05292282</v>
      </c>
      <c r="H112" s="52">
        <v>505.99538819999998</v>
      </c>
      <c r="I112" s="52">
        <v>401.87898837</v>
      </c>
      <c r="J112" s="52">
        <v>1406.9998493200001</v>
      </c>
      <c r="K112" s="52">
        <v>25.950777030000001</v>
      </c>
      <c r="L112" s="52">
        <v>178.89534918000001</v>
      </c>
      <c r="M112" s="52">
        <v>1202.1537231100001</v>
      </c>
      <c r="N112" s="52"/>
      <c r="O112" s="52"/>
      <c r="P112" s="52"/>
      <c r="Q112" s="52"/>
    </row>
    <row r="113" spans="1:17" hidden="1" outlineLevel="1" collapsed="1">
      <c r="A113" s="12">
        <v>43647</v>
      </c>
      <c r="B113" s="52">
        <v>3426.9013561400002</v>
      </c>
      <c r="C113" s="52">
        <f t="shared" ref="C113" si="137">G113+K113</f>
        <v>1185.0382556</v>
      </c>
      <c r="D113" s="52">
        <f t="shared" ref="D113" si="138">H113+L113</f>
        <v>692.79743351999991</v>
      </c>
      <c r="E113" s="52">
        <f t="shared" ref="E113" si="139">I113+M113</f>
        <v>1549.0656670199999</v>
      </c>
      <c r="F113" s="52">
        <v>2083.01673071</v>
      </c>
      <c r="G113" s="52">
        <v>1160.4429530800001</v>
      </c>
      <c r="H113" s="52">
        <v>521.73077896999996</v>
      </c>
      <c r="I113" s="52">
        <v>400.84299865999998</v>
      </c>
      <c r="J113" s="52">
        <v>1343.8846254299999</v>
      </c>
      <c r="K113" s="52">
        <v>24.595302520000001</v>
      </c>
      <c r="L113" s="52">
        <v>171.06665455000001</v>
      </c>
      <c r="M113" s="52">
        <v>1148.2226683599999</v>
      </c>
      <c r="N113" s="52"/>
      <c r="O113" s="52"/>
      <c r="P113" s="52"/>
      <c r="Q113" s="52"/>
    </row>
    <row r="114" spans="1:17" hidden="1" outlineLevel="1" collapsed="1">
      <c r="A114" s="12">
        <v>43678</v>
      </c>
      <c r="B114" s="52">
        <v>3482.4193515799998</v>
      </c>
      <c r="C114" s="52">
        <f t="shared" ref="C114" si="140">G114+K114</f>
        <v>1203.68538358</v>
      </c>
      <c r="D114" s="52">
        <f t="shared" ref="D114" si="141">H114+L114</f>
        <v>719.4868044100001</v>
      </c>
      <c r="E114" s="52">
        <f t="shared" ref="E114" si="142">I114+M114</f>
        <v>1559.2471635899999</v>
      </c>
      <c r="F114" s="52">
        <v>2133.6524833600001</v>
      </c>
      <c r="G114" s="52">
        <v>1179.34977327</v>
      </c>
      <c r="H114" s="52">
        <v>548.11290324000004</v>
      </c>
      <c r="I114" s="52">
        <v>406.18980685000002</v>
      </c>
      <c r="J114" s="52">
        <v>1348.7668682200001</v>
      </c>
      <c r="K114" s="52">
        <v>24.33561031</v>
      </c>
      <c r="L114" s="52">
        <v>171.37390117000001</v>
      </c>
      <c r="M114" s="52">
        <v>1153.0573567399999</v>
      </c>
      <c r="N114" s="52"/>
      <c r="O114" s="52"/>
      <c r="P114" s="52"/>
      <c r="Q114" s="52"/>
    </row>
    <row r="115" spans="1:17" hidden="1" outlineLevel="1" collapsed="1">
      <c r="A115" s="12">
        <v>43709</v>
      </c>
      <c r="B115" s="52">
        <v>3438.0742592199999</v>
      </c>
      <c r="C115" s="52">
        <f t="shared" ref="C115" si="143">G115+K115</f>
        <v>1214.9936347</v>
      </c>
      <c r="D115" s="52">
        <f t="shared" ref="D115" si="144">H115+L115</f>
        <v>731.51037192000001</v>
      </c>
      <c r="E115" s="52">
        <f t="shared" ref="E115" si="145">I115+M115</f>
        <v>1491.5702526</v>
      </c>
      <c r="F115" s="52">
        <v>2166.3020630699998</v>
      </c>
      <c r="G115" s="52">
        <v>1191.89933236</v>
      </c>
      <c r="H115" s="52">
        <v>568.46056838000004</v>
      </c>
      <c r="I115" s="52">
        <v>405.94216232999997</v>
      </c>
      <c r="J115" s="52">
        <v>1271.7721961499999</v>
      </c>
      <c r="K115" s="52">
        <v>23.094302339999999</v>
      </c>
      <c r="L115" s="52">
        <v>163.04980354</v>
      </c>
      <c r="M115" s="52">
        <v>1085.62809027</v>
      </c>
      <c r="N115" s="52"/>
      <c r="O115" s="52"/>
      <c r="P115" s="52"/>
      <c r="Q115" s="52"/>
    </row>
    <row r="116" spans="1:17" hidden="1" outlineLevel="1" collapsed="1">
      <c r="A116" s="12">
        <v>43739</v>
      </c>
      <c r="B116" s="52">
        <v>3484.6490333400002</v>
      </c>
      <c r="C116" s="52">
        <f t="shared" ref="C116" si="146">G116+K116</f>
        <v>1206.87326368</v>
      </c>
      <c r="D116" s="52">
        <f t="shared" ref="D116" si="147">H116+L116</f>
        <v>750.99851078000006</v>
      </c>
      <c r="E116" s="52">
        <f t="shared" ref="E116" si="148">I116+M116</f>
        <v>1526.7772588799999</v>
      </c>
      <c r="F116" s="52">
        <v>2192.3022039299999</v>
      </c>
      <c r="G116" s="52">
        <v>1192.5067433700001</v>
      </c>
      <c r="H116" s="52">
        <v>582.28394553999999</v>
      </c>
      <c r="I116" s="52">
        <v>417.51151501999999</v>
      </c>
      <c r="J116" s="52">
        <v>1292.3468294100001</v>
      </c>
      <c r="K116" s="52">
        <v>14.36652031</v>
      </c>
      <c r="L116" s="52">
        <v>168.71456524000001</v>
      </c>
      <c r="M116" s="52">
        <v>1109.2657438599999</v>
      </c>
      <c r="N116" s="52"/>
      <c r="O116" s="52"/>
      <c r="P116" s="52"/>
      <c r="Q116" s="52"/>
    </row>
    <row r="117" spans="1:17" hidden="1" outlineLevel="1" collapsed="1">
      <c r="A117" s="12">
        <v>43770</v>
      </c>
      <c r="B117" s="52">
        <v>3442.0422232400001</v>
      </c>
      <c r="C117" s="52">
        <f t="shared" ref="C117" si="149">G117+K117</f>
        <v>1218.21368839</v>
      </c>
      <c r="D117" s="52">
        <f t="shared" ref="D117" si="150">H117+L117</f>
        <v>753.22934228999998</v>
      </c>
      <c r="E117" s="52">
        <f t="shared" ref="E117" si="151">I117+M117</f>
        <v>1470.5991925600001</v>
      </c>
      <c r="F117" s="52">
        <v>2214.9784379100001</v>
      </c>
      <c r="G117" s="52">
        <v>1204.5215129200001</v>
      </c>
      <c r="H117" s="52">
        <v>591.40039765999995</v>
      </c>
      <c r="I117" s="52">
        <v>419.05652732999999</v>
      </c>
      <c r="J117" s="52">
        <v>1227.06378533</v>
      </c>
      <c r="K117" s="52">
        <v>13.69217547</v>
      </c>
      <c r="L117" s="52">
        <v>161.82894463</v>
      </c>
      <c r="M117" s="52">
        <v>1051.54266523</v>
      </c>
      <c r="N117" s="52"/>
      <c r="O117" s="52"/>
      <c r="P117" s="52"/>
      <c r="Q117" s="52"/>
    </row>
    <row r="118" spans="1:17" hidden="1" outlineLevel="1" collapsed="1">
      <c r="A118" s="12">
        <v>43800</v>
      </c>
      <c r="B118" s="52">
        <v>3423.8531823500002</v>
      </c>
      <c r="C118" s="52">
        <f t="shared" ref="C118" si="152">G118+K118</f>
        <v>1231.4403374400001</v>
      </c>
      <c r="D118" s="52">
        <f t="shared" ref="D118" si="153">H118+L118</f>
        <v>754.88617632</v>
      </c>
      <c r="E118" s="52">
        <f t="shared" ref="E118" si="154">I118+M118</f>
        <v>1437.5266685900001</v>
      </c>
      <c r="F118" s="52">
        <v>2230.8180731500001</v>
      </c>
      <c r="G118" s="52">
        <v>1218.0747463600001</v>
      </c>
      <c r="H118" s="52">
        <v>596.58079296999995</v>
      </c>
      <c r="I118" s="52">
        <v>416.16253382000002</v>
      </c>
      <c r="J118" s="52">
        <v>1193.0351092000001</v>
      </c>
      <c r="K118" s="52">
        <v>13.36559108</v>
      </c>
      <c r="L118" s="52">
        <v>158.30538335</v>
      </c>
      <c r="M118" s="52">
        <v>1021.36413477</v>
      </c>
      <c r="N118" s="52"/>
      <c r="O118" s="52"/>
      <c r="P118" s="52"/>
      <c r="Q118" s="52"/>
    </row>
    <row r="119" spans="1:17" hidden="1" outlineLevel="1" collapsed="1">
      <c r="A119" s="12">
        <v>43831</v>
      </c>
      <c r="B119" s="52">
        <v>3484.3452030600001</v>
      </c>
      <c r="C119" s="52">
        <f t="shared" ref="C119" si="155">G119+K119</f>
        <v>1245.03724579</v>
      </c>
      <c r="D119" s="52">
        <f t="shared" ref="D119" si="156">H119+L119</f>
        <v>772.05680715000005</v>
      </c>
      <c r="E119" s="52">
        <f t="shared" ref="E119" si="157">I119+M119</f>
        <v>1467.2511501199999</v>
      </c>
      <c r="F119" s="52">
        <v>2239.41824352</v>
      </c>
      <c r="G119" s="52">
        <v>1231.0638183999999</v>
      </c>
      <c r="H119" s="52">
        <v>605.75966989000005</v>
      </c>
      <c r="I119" s="52">
        <v>402.59475522999998</v>
      </c>
      <c r="J119" s="52">
        <v>1244.9269595400001</v>
      </c>
      <c r="K119" s="52">
        <v>13.973427389999999</v>
      </c>
      <c r="L119" s="52">
        <v>166.29713726</v>
      </c>
      <c r="M119" s="52">
        <v>1064.65639489</v>
      </c>
      <c r="N119" s="52"/>
      <c r="O119" s="52"/>
      <c r="P119" s="52"/>
      <c r="Q119" s="52"/>
    </row>
    <row r="120" spans="1:17" hidden="1" outlineLevel="1" collapsed="1">
      <c r="A120" s="12">
        <v>43862</v>
      </c>
      <c r="B120" s="52">
        <v>3519.05829997</v>
      </c>
      <c r="C120" s="52">
        <f t="shared" ref="C120" si="158">G120+K120</f>
        <v>1269.9275692799999</v>
      </c>
      <c r="D120" s="52">
        <f t="shared" ref="D120" si="159">H120+L120</f>
        <v>776.06622827000001</v>
      </c>
      <c r="E120" s="52">
        <f t="shared" ref="E120" si="160">I120+M120</f>
        <v>1473.0645024200001</v>
      </c>
      <c r="F120" s="52">
        <v>2272.7229454799999</v>
      </c>
      <c r="G120" s="52">
        <v>1256.3150140499999</v>
      </c>
      <c r="H120" s="52">
        <v>612.30553868000004</v>
      </c>
      <c r="I120" s="52">
        <v>404.10239274999998</v>
      </c>
      <c r="J120" s="52">
        <v>1246.3353544900001</v>
      </c>
      <c r="K120" s="52">
        <v>13.61255523</v>
      </c>
      <c r="L120" s="52">
        <v>163.76068959</v>
      </c>
      <c r="M120" s="52">
        <v>1068.96210967</v>
      </c>
      <c r="N120" s="52"/>
      <c r="O120" s="52"/>
      <c r="P120" s="52"/>
      <c r="Q120" s="52"/>
    </row>
    <row r="121" spans="1:17" hidden="1" outlineLevel="1" collapsed="1">
      <c r="A121" s="12">
        <v>43891</v>
      </c>
      <c r="B121" s="52">
        <v>3713.37487048</v>
      </c>
      <c r="C121" s="52">
        <f t="shared" ref="C121" si="161">G121+K121</f>
        <v>1295.2296139099999</v>
      </c>
      <c r="D121" s="52">
        <f t="shared" ref="D121" si="162">H121+L121</f>
        <v>804.76480874000003</v>
      </c>
      <c r="E121" s="52">
        <f t="shared" ref="E121" si="163">I121+M121</f>
        <v>1613.3804478299999</v>
      </c>
      <c r="F121" s="52">
        <v>2292.3388873899999</v>
      </c>
      <c r="G121" s="52">
        <v>1279.4370858299999</v>
      </c>
      <c r="H121" s="52">
        <v>617.74669429000005</v>
      </c>
      <c r="I121" s="52">
        <v>395.15510726999997</v>
      </c>
      <c r="J121" s="52">
        <v>1421.0359830899999</v>
      </c>
      <c r="K121" s="52">
        <v>15.79252808</v>
      </c>
      <c r="L121" s="52">
        <v>187.01811445000001</v>
      </c>
      <c r="M121" s="52">
        <v>1218.2253405599999</v>
      </c>
      <c r="N121" s="52"/>
      <c r="O121" s="52"/>
      <c r="P121" s="52"/>
      <c r="Q121" s="52"/>
    </row>
    <row r="122" spans="1:17" hidden="1" outlineLevel="1" collapsed="1">
      <c r="A122" s="12">
        <v>43922</v>
      </c>
      <c r="B122" s="52">
        <v>3597.0935164399998</v>
      </c>
      <c r="C122" s="52">
        <f t="shared" ref="C122" si="164">G122+K122</f>
        <v>1239.47494852</v>
      </c>
      <c r="D122" s="52">
        <f t="shared" ref="D122" si="165">H122+L122</f>
        <v>783.55494255999997</v>
      </c>
      <c r="E122" s="52">
        <f t="shared" ref="E122" si="166">I122+M122</f>
        <v>1574.0636253600001</v>
      </c>
      <c r="F122" s="52">
        <v>2232.53569367</v>
      </c>
      <c r="G122" s="52">
        <v>1224.14247905</v>
      </c>
      <c r="H122" s="52">
        <v>604.31252739000001</v>
      </c>
      <c r="I122" s="52">
        <v>404.08068723000002</v>
      </c>
      <c r="J122" s="52">
        <v>1364.55782277</v>
      </c>
      <c r="K122" s="52">
        <v>15.332469469999999</v>
      </c>
      <c r="L122" s="52">
        <v>179.24241516999999</v>
      </c>
      <c r="M122" s="52">
        <v>1169.9829381300001</v>
      </c>
      <c r="N122" s="52"/>
      <c r="O122" s="52"/>
      <c r="P122" s="52"/>
      <c r="Q122" s="52"/>
    </row>
    <row r="123" spans="1:17" hidden="1" outlineLevel="1" collapsed="1">
      <c r="A123" s="12">
        <v>43952</v>
      </c>
      <c r="B123" s="52">
        <v>3595.4326039799998</v>
      </c>
      <c r="C123" s="52">
        <f t="shared" ref="C123" si="167">G123+K123</f>
        <v>1247.0127050999999</v>
      </c>
      <c r="D123" s="52">
        <f t="shared" ref="D123" si="168">H123+L123</f>
        <v>790.09800680000001</v>
      </c>
      <c r="E123" s="52">
        <f t="shared" ref="E123" si="169">I123+M123</f>
        <v>1558.32189208</v>
      </c>
      <c r="F123" s="52">
        <v>2232.2871659900002</v>
      </c>
      <c r="G123" s="52">
        <v>1231.49712804</v>
      </c>
      <c r="H123" s="52">
        <v>611.03569035999999</v>
      </c>
      <c r="I123" s="52">
        <v>389.75434759000001</v>
      </c>
      <c r="J123" s="52">
        <v>1363.1454379899999</v>
      </c>
      <c r="K123" s="52">
        <v>15.51557706</v>
      </c>
      <c r="L123" s="52">
        <v>179.06231643999999</v>
      </c>
      <c r="M123" s="52">
        <v>1168.56754449</v>
      </c>
      <c r="N123" s="52"/>
      <c r="O123" s="52"/>
      <c r="P123" s="52"/>
      <c r="Q123" s="52"/>
    </row>
    <row r="124" spans="1:17" hidden="1" outlineLevel="1" collapsed="1">
      <c r="A124" s="12">
        <v>43983</v>
      </c>
      <c r="B124" s="52">
        <v>3578.8379681500001</v>
      </c>
      <c r="C124" s="52">
        <f t="shared" ref="C124" si="170">G124+K124</f>
        <v>1236.9347814</v>
      </c>
      <c r="D124" s="52">
        <f t="shared" ref="D124" si="171">H124+L124</f>
        <v>792.20554049999998</v>
      </c>
      <c r="E124" s="52">
        <f t="shared" ref="E124" si="172">I124+M124</f>
        <v>1549.6976462500002</v>
      </c>
      <c r="F124" s="52">
        <v>2224.4613053500002</v>
      </c>
      <c r="G124" s="52">
        <v>1221.6216602899999</v>
      </c>
      <c r="H124" s="52">
        <v>614.35750729999995</v>
      </c>
      <c r="I124" s="52">
        <v>388.48213776</v>
      </c>
      <c r="J124" s="52">
        <v>1354.3766628000001</v>
      </c>
      <c r="K124" s="52">
        <v>15.313121110000001</v>
      </c>
      <c r="L124" s="52">
        <v>177.8480332</v>
      </c>
      <c r="M124" s="52">
        <v>1161.21550849</v>
      </c>
      <c r="N124" s="52"/>
      <c r="O124" s="52"/>
      <c r="P124" s="52"/>
      <c r="Q124" s="52"/>
    </row>
    <row r="125" spans="1:17" hidden="1" outlineLevel="1" collapsed="1">
      <c r="A125" s="12">
        <v>44013</v>
      </c>
      <c r="B125" s="52">
        <v>3644.5899700499999</v>
      </c>
      <c r="C125" s="52">
        <f t="shared" ref="C125" si="173">G125+K125</f>
        <v>1231.1736771800001</v>
      </c>
      <c r="D125" s="52">
        <f t="shared" ref="D125" si="174">H125+L125</f>
        <v>812.01740332000008</v>
      </c>
      <c r="E125" s="52">
        <f t="shared" ref="E125" si="175">I125+M125</f>
        <v>1601.3988895499999</v>
      </c>
      <c r="F125" s="52">
        <v>2233.93240827</v>
      </c>
      <c r="G125" s="52">
        <v>1214.66598879</v>
      </c>
      <c r="H125" s="52">
        <v>627.32731636000005</v>
      </c>
      <c r="I125" s="52">
        <v>391.93910312000003</v>
      </c>
      <c r="J125" s="52">
        <v>1410.6575617799999</v>
      </c>
      <c r="K125" s="52">
        <v>16.507688389999998</v>
      </c>
      <c r="L125" s="52">
        <v>184.69008696</v>
      </c>
      <c r="M125" s="52">
        <v>1209.4597864299999</v>
      </c>
      <c r="N125" s="52"/>
      <c r="O125" s="52"/>
      <c r="P125" s="52"/>
      <c r="Q125" s="52"/>
    </row>
    <row r="126" spans="1:17" hidden="1" outlineLevel="1" collapsed="1">
      <c r="A126" s="12">
        <v>44044</v>
      </c>
      <c r="B126" s="52">
        <v>3677.5589889500002</v>
      </c>
      <c r="C126" s="52">
        <f t="shared" ref="C126" si="176">G126+K126</f>
        <v>1253.00675879</v>
      </c>
      <c r="D126" s="52">
        <f t="shared" ref="D126" si="177">H126+L126</f>
        <v>828.27694278000001</v>
      </c>
      <c r="E126" s="52">
        <f t="shared" ref="E126" si="178">I126+M126</f>
        <v>1596.27528738</v>
      </c>
      <c r="F126" s="52">
        <v>2275.1902862799998</v>
      </c>
      <c r="G126" s="52">
        <v>1236.6865285700001</v>
      </c>
      <c r="H126" s="52">
        <v>644.69333119999999</v>
      </c>
      <c r="I126" s="52">
        <v>393.81042651000001</v>
      </c>
      <c r="J126" s="52">
        <v>1402.3687026699999</v>
      </c>
      <c r="K126" s="52">
        <v>16.320230219999999</v>
      </c>
      <c r="L126" s="52">
        <v>183.58361158</v>
      </c>
      <c r="M126" s="52">
        <v>1202.4648608699999</v>
      </c>
      <c r="N126" s="52"/>
      <c r="O126" s="52"/>
      <c r="P126" s="52"/>
      <c r="Q126" s="52"/>
    </row>
    <row r="127" spans="1:17" hidden="1" outlineLevel="1" collapsed="1">
      <c r="A127" s="12">
        <v>44075</v>
      </c>
      <c r="B127" s="52">
        <v>3667.7443407599999</v>
      </c>
      <c r="C127" s="52">
        <f t="shared" ref="C127" si="179">G127+K127</f>
        <v>1204.7530108000001</v>
      </c>
      <c r="D127" s="52">
        <f t="shared" ref="D127" si="180">H127+L127</f>
        <v>836.15937469000005</v>
      </c>
      <c r="E127" s="52">
        <f t="shared" ref="E127" si="181">I127+M127</f>
        <v>1626.83195527</v>
      </c>
      <c r="F127" s="52">
        <v>2231.0146066699999</v>
      </c>
      <c r="G127" s="52">
        <v>1187.8018059000001</v>
      </c>
      <c r="H127" s="52">
        <v>648.04650160000006</v>
      </c>
      <c r="I127" s="52">
        <v>395.16629917</v>
      </c>
      <c r="J127" s="52">
        <v>1436.72973409</v>
      </c>
      <c r="K127" s="52">
        <v>16.9512049</v>
      </c>
      <c r="L127" s="52">
        <v>188.11287308999999</v>
      </c>
      <c r="M127" s="52">
        <v>1231.6656561</v>
      </c>
      <c r="N127" s="52"/>
      <c r="O127" s="52"/>
      <c r="P127" s="52"/>
      <c r="Q127" s="52"/>
    </row>
    <row r="128" spans="1:17" hidden="1" outlineLevel="1" collapsed="1">
      <c r="A128" s="12">
        <v>44105</v>
      </c>
      <c r="B128" s="52">
        <v>3534.9829961099999</v>
      </c>
      <c r="C128" s="52">
        <f t="shared" ref="C128" si="182">G128+K128</f>
        <v>1200.94685484</v>
      </c>
      <c r="D128" s="52">
        <f t="shared" ref="D128" si="183">H128+L128</f>
        <v>788.37495924999996</v>
      </c>
      <c r="E128" s="52">
        <f t="shared" ref="E128" si="184">I128+M128</f>
        <v>1545.6611820200001</v>
      </c>
      <c r="F128" s="52">
        <v>2233.0250778899999</v>
      </c>
      <c r="G128" s="52">
        <v>1183.9093447099999</v>
      </c>
      <c r="H128" s="52">
        <v>651.18902840999999</v>
      </c>
      <c r="I128" s="52">
        <v>397.92670477000001</v>
      </c>
      <c r="J128" s="52">
        <v>1301.95791822</v>
      </c>
      <c r="K128" s="52">
        <v>17.037510130000001</v>
      </c>
      <c r="L128" s="52">
        <v>137.18593084</v>
      </c>
      <c r="M128" s="52">
        <v>1147.7344772500001</v>
      </c>
      <c r="N128" s="52"/>
      <c r="O128" s="52"/>
      <c r="P128" s="52"/>
      <c r="Q128" s="52"/>
    </row>
    <row r="129" spans="1:17" hidden="1" outlineLevel="1" collapsed="1">
      <c r="A129" s="12">
        <v>44136</v>
      </c>
      <c r="B129" s="52">
        <v>3439.40871001</v>
      </c>
      <c r="C129" s="52">
        <f t="shared" ref="C129" si="185">G129+K129</f>
        <v>1216.5137324100001</v>
      </c>
      <c r="D129" s="52">
        <f t="shared" ref="D129" si="186">H129+L129</f>
        <v>795.29727508999997</v>
      </c>
      <c r="E129" s="52">
        <f t="shared" ref="E129" si="187">I129+M129</f>
        <v>1427.5977025100001</v>
      </c>
      <c r="F129" s="52">
        <v>2246.5877776699999</v>
      </c>
      <c r="G129" s="52">
        <v>1199.61381314</v>
      </c>
      <c r="H129" s="52">
        <v>657.75284686999998</v>
      </c>
      <c r="I129" s="52">
        <v>389.22111766</v>
      </c>
      <c r="J129" s="52">
        <v>1192.8209323399999</v>
      </c>
      <c r="K129" s="52">
        <v>16.899919270000002</v>
      </c>
      <c r="L129" s="52">
        <v>137.54442821999999</v>
      </c>
      <c r="M129" s="52">
        <v>1038.37658485</v>
      </c>
      <c r="N129" s="52"/>
      <c r="O129" s="52"/>
      <c r="P129" s="52"/>
      <c r="Q129" s="52"/>
    </row>
    <row r="130" spans="1:17" hidden="1" outlineLevel="1" collapsed="1">
      <c r="A130" s="12">
        <v>44166</v>
      </c>
      <c r="B130" s="52">
        <v>3324.75304263</v>
      </c>
      <c r="C130" s="52">
        <f t="shared" ref="C130" si="188">G130+K130</f>
        <v>1197.12532212</v>
      </c>
      <c r="D130" s="52">
        <f t="shared" ref="D130" si="189">H130+L130</f>
        <v>785.59180332999995</v>
      </c>
      <c r="E130" s="52">
        <f t="shared" ref="E130" si="190">I130+M130</f>
        <v>1342.0359171800001</v>
      </c>
      <c r="F130" s="52">
        <v>2224.6783771700002</v>
      </c>
      <c r="G130" s="52">
        <v>1179.3688107</v>
      </c>
      <c r="H130" s="52">
        <v>658.69302832999995</v>
      </c>
      <c r="I130" s="52">
        <v>386.61653813999999</v>
      </c>
      <c r="J130" s="52">
        <v>1100.07466546</v>
      </c>
      <c r="K130" s="52">
        <v>17.756511419999999</v>
      </c>
      <c r="L130" s="52">
        <v>126.898775</v>
      </c>
      <c r="M130" s="52">
        <v>955.41937903999997</v>
      </c>
      <c r="N130" s="52"/>
      <c r="O130" s="52"/>
      <c r="P130" s="52"/>
      <c r="Q130" s="52"/>
    </row>
    <row r="131" spans="1:17" hidden="1" outlineLevel="1" collapsed="1">
      <c r="A131" s="12">
        <v>44197</v>
      </c>
      <c r="B131" s="52">
        <v>3331.9825119000002</v>
      </c>
      <c r="C131" s="52">
        <f t="shared" ref="C131" si="191">G131+K131</f>
        <v>1204.25562599</v>
      </c>
      <c r="D131" s="52">
        <f t="shared" ref="D131" si="192">H131+L131</f>
        <v>790.40352609000001</v>
      </c>
      <c r="E131" s="52">
        <f t="shared" ref="E131" si="193">I131+M131</f>
        <v>1337.32335982</v>
      </c>
      <c r="F131" s="52">
        <v>2238.0397544699999</v>
      </c>
      <c r="G131" s="52">
        <v>1186.8410673200001</v>
      </c>
      <c r="H131" s="52">
        <v>664.11294164000003</v>
      </c>
      <c r="I131" s="52">
        <v>387.08574550999998</v>
      </c>
      <c r="J131" s="52">
        <v>1093.94275743</v>
      </c>
      <c r="K131" s="52">
        <v>17.414558670000002</v>
      </c>
      <c r="L131" s="52">
        <v>126.29058445</v>
      </c>
      <c r="M131" s="52">
        <v>950.23761431000003</v>
      </c>
      <c r="N131" s="52"/>
      <c r="O131" s="52"/>
      <c r="P131" s="52"/>
      <c r="Q131" s="52"/>
    </row>
    <row r="132" spans="1:17" hidden="1" outlineLevel="1" collapsed="1">
      <c r="A132" s="12">
        <v>44228</v>
      </c>
      <c r="B132" s="52">
        <v>3338.1307649</v>
      </c>
      <c r="C132" s="52">
        <f t="shared" ref="C132" si="194">G132+K132</f>
        <v>1207.6538092000001</v>
      </c>
      <c r="D132" s="52">
        <f t="shared" ref="D132" si="195">H132+L132</f>
        <v>801.75149851999993</v>
      </c>
      <c r="E132" s="52">
        <f t="shared" ref="E132" si="196">I132+M132</f>
        <v>1328.7254571799999</v>
      </c>
      <c r="F132" s="52">
        <v>2260.6583473999999</v>
      </c>
      <c r="G132" s="52">
        <v>1190.58627441</v>
      </c>
      <c r="H132" s="52">
        <v>678.07905517999995</v>
      </c>
      <c r="I132" s="52">
        <v>391.99301781000003</v>
      </c>
      <c r="J132" s="52">
        <v>1077.4724174999999</v>
      </c>
      <c r="K132" s="52">
        <v>17.06753479</v>
      </c>
      <c r="L132" s="52">
        <v>123.67244334</v>
      </c>
      <c r="M132" s="52">
        <v>936.73243936999995</v>
      </c>
      <c r="N132" s="52"/>
      <c r="O132" s="52"/>
      <c r="P132" s="52"/>
      <c r="Q132" s="52"/>
    </row>
    <row r="133" spans="1:17" hidden="1" outlineLevel="1" collapsed="1">
      <c r="A133" s="12">
        <v>44256</v>
      </c>
      <c r="B133" s="52">
        <v>3369.4794146200002</v>
      </c>
      <c r="C133" s="52">
        <f t="shared" ref="C133" si="197">G133+K133</f>
        <v>1217.4077595599999</v>
      </c>
      <c r="D133" s="52">
        <f t="shared" ref="D133" si="198">H133+L133</f>
        <v>832.56824477999999</v>
      </c>
      <c r="E133" s="52">
        <f t="shared" ref="E133" si="199">I133+M133</f>
        <v>1319.50341028</v>
      </c>
      <c r="F133" s="52">
        <v>2306.0707618000001</v>
      </c>
      <c r="G133" s="52">
        <v>1205.6369615399999</v>
      </c>
      <c r="H133" s="52">
        <v>704.03056831000004</v>
      </c>
      <c r="I133" s="52">
        <v>396.40323195000002</v>
      </c>
      <c r="J133" s="52">
        <v>1063.40865282</v>
      </c>
      <c r="K133" s="52">
        <v>11.770798020000001</v>
      </c>
      <c r="L133" s="52">
        <v>128.53767647000001</v>
      </c>
      <c r="M133" s="52">
        <v>923.10017832999995</v>
      </c>
      <c r="N133" s="52"/>
      <c r="O133" s="52"/>
      <c r="P133" s="52"/>
      <c r="Q133" s="52"/>
    </row>
    <row r="134" spans="1:17" hidden="1" outlineLevel="1" collapsed="1">
      <c r="A134" s="12">
        <v>44287</v>
      </c>
      <c r="B134" s="52">
        <v>3422.8100594699999</v>
      </c>
      <c r="C134" s="52">
        <f t="shared" ref="C134" si="200">G134+K134</f>
        <v>1246.2068026500001</v>
      </c>
      <c r="D134" s="52">
        <f t="shared" ref="D134" si="201">H134+L134</f>
        <v>858.70498842000006</v>
      </c>
      <c r="E134" s="52">
        <f t="shared" ref="E134" si="202">I134+M134</f>
        <v>1317.8982684</v>
      </c>
      <c r="F134" s="52">
        <v>2369.99331179</v>
      </c>
      <c r="G134" s="52">
        <v>1234.23379264</v>
      </c>
      <c r="H134" s="52">
        <v>732.54782951000004</v>
      </c>
      <c r="I134" s="52">
        <v>403.21168963999997</v>
      </c>
      <c r="J134" s="52">
        <v>1052.8167476799999</v>
      </c>
      <c r="K134" s="52">
        <v>11.973010009999999</v>
      </c>
      <c r="L134" s="52">
        <v>126.15715891000001</v>
      </c>
      <c r="M134" s="52">
        <v>914.68657875999997</v>
      </c>
      <c r="N134" s="52"/>
      <c r="O134" s="52"/>
      <c r="P134" s="52"/>
      <c r="Q134" s="52"/>
    </row>
    <row r="135" spans="1:17" hidden="1" outlineLevel="1" collapsed="1">
      <c r="A135" s="12">
        <v>44317</v>
      </c>
      <c r="B135" s="52">
        <v>3461.32964769</v>
      </c>
      <c r="C135" s="52">
        <f t="shared" ref="C135" si="203">G135+K135</f>
        <v>1267.63352685</v>
      </c>
      <c r="D135" s="52">
        <f t="shared" ref="D135" si="204">H135+L135</f>
        <v>876.72002932000009</v>
      </c>
      <c r="E135" s="52">
        <f t="shared" ref="E135" si="205">I135+M135</f>
        <v>1316.97609152</v>
      </c>
      <c r="F135" s="52">
        <v>2420.89664593</v>
      </c>
      <c r="G135" s="52">
        <v>1255.50294715</v>
      </c>
      <c r="H135" s="52">
        <v>751.98569423000004</v>
      </c>
      <c r="I135" s="52">
        <v>413.40800454999999</v>
      </c>
      <c r="J135" s="52">
        <v>1040.43300176</v>
      </c>
      <c r="K135" s="52">
        <v>12.1305797</v>
      </c>
      <c r="L135" s="52">
        <v>124.73433509</v>
      </c>
      <c r="M135" s="52">
        <v>903.56808696999997</v>
      </c>
      <c r="N135" s="52"/>
      <c r="O135" s="52"/>
      <c r="P135" s="52"/>
      <c r="Q135" s="52"/>
    </row>
    <row r="136" spans="1:17" hidden="1" outlineLevel="1" collapsed="1">
      <c r="A136" s="12">
        <v>44348</v>
      </c>
      <c r="B136" s="52">
        <v>3490.6664321200001</v>
      </c>
      <c r="C136" s="52">
        <f t="shared" ref="C136" si="206">G136+K136</f>
        <v>1299.4102811400001</v>
      </c>
      <c r="D136" s="52">
        <f t="shared" ref="D136" si="207">H136+L136</f>
        <v>881.29315212000006</v>
      </c>
      <c r="E136" s="52">
        <f t="shared" ref="E136" si="208">I136+M136</f>
        <v>1309.96299886</v>
      </c>
      <c r="F136" s="52">
        <v>2467.4902804799999</v>
      </c>
      <c r="G136" s="52">
        <v>1287.3779185000001</v>
      </c>
      <c r="H136" s="52">
        <v>759.30587702000003</v>
      </c>
      <c r="I136" s="52">
        <v>420.80648495999998</v>
      </c>
      <c r="J136" s="52">
        <v>1023.1761516399999</v>
      </c>
      <c r="K136" s="52">
        <v>12.032362640000001</v>
      </c>
      <c r="L136" s="52">
        <v>121.98727510000001</v>
      </c>
      <c r="M136" s="52">
        <v>889.15651390000005</v>
      </c>
      <c r="N136" s="52"/>
      <c r="O136" s="52"/>
      <c r="P136" s="52"/>
      <c r="Q136" s="52"/>
    </row>
    <row r="137" spans="1:17" hidden="1" outlineLevel="1" collapsed="1">
      <c r="A137" s="12">
        <v>44378</v>
      </c>
      <c r="B137" s="52">
        <v>3514.23830374</v>
      </c>
      <c r="C137" s="52">
        <f t="shared" ref="C137" si="209">G137+K137</f>
        <v>1320.60187701</v>
      </c>
      <c r="D137" s="52">
        <f t="shared" ref="D137" si="210">H137+L137</f>
        <v>898.25997556000004</v>
      </c>
      <c r="E137" s="52">
        <f t="shared" ref="E137" si="211">I137+M137</f>
        <v>1295.3764511700001</v>
      </c>
      <c r="F137" s="52">
        <v>2520.4429348399999</v>
      </c>
      <c r="G137" s="52">
        <v>1308.66440792</v>
      </c>
      <c r="H137" s="52">
        <v>778.82511790000001</v>
      </c>
      <c r="I137" s="52">
        <v>432.95340901999998</v>
      </c>
      <c r="J137" s="52">
        <v>993.79536889999997</v>
      </c>
      <c r="K137" s="52">
        <v>11.93746909</v>
      </c>
      <c r="L137" s="52">
        <v>119.43485766000001</v>
      </c>
      <c r="M137" s="52">
        <v>862.42304215000001</v>
      </c>
      <c r="N137" s="52"/>
      <c r="O137" s="52"/>
      <c r="P137" s="52"/>
      <c r="Q137" s="52"/>
    </row>
    <row r="138" spans="1:17" hidden="1" outlineLevel="1" collapsed="1">
      <c r="A138" s="12">
        <v>44409</v>
      </c>
      <c r="B138" s="52">
        <v>3601.6072952</v>
      </c>
      <c r="C138" s="52">
        <f t="shared" ref="C138" si="212">G138+K138</f>
        <v>1362.9161381600002</v>
      </c>
      <c r="D138" s="52">
        <f t="shared" ref="D138" si="213">H138+L138</f>
        <v>940.27535592000004</v>
      </c>
      <c r="E138" s="52">
        <f t="shared" ref="E138" si="214">I138+M138</f>
        <v>1298.41580112</v>
      </c>
      <c r="F138" s="52">
        <v>2609.51425707</v>
      </c>
      <c r="G138" s="52">
        <v>1350.9586904600001</v>
      </c>
      <c r="H138" s="52">
        <v>821.22490043000005</v>
      </c>
      <c r="I138" s="52">
        <v>437.33066617999998</v>
      </c>
      <c r="J138" s="52">
        <v>992.09303812999997</v>
      </c>
      <c r="K138" s="52">
        <v>11.957447699999999</v>
      </c>
      <c r="L138" s="52">
        <v>119.05045549</v>
      </c>
      <c r="M138" s="52">
        <v>861.08513493999999</v>
      </c>
      <c r="N138" s="52"/>
      <c r="O138" s="52"/>
      <c r="P138" s="52"/>
      <c r="Q138" s="52"/>
    </row>
    <row r="139" spans="1:17" hidden="1" outlineLevel="1" collapsed="1">
      <c r="A139" s="12">
        <v>44440</v>
      </c>
      <c r="B139" s="52">
        <v>3642.4946688700002</v>
      </c>
      <c r="C139" s="52">
        <f t="shared" ref="C139" si="215">G139+K139</f>
        <v>1305.1096031699999</v>
      </c>
      <c r="D139" s="52">
        <f t="shared" ref="D139" si="216">H139+L139</f>
        <v>1041.9185416299999</v>
      </c>
      <c r="E139" s="52">
        <f t="shared" ref="E139" si="217">I139+M139</f>
        <v>1295.4665240700001</v>
      </c>
      <c r="F139" s="52">
        <v>2669.15972422</v>
      </c>
      <c r="G139" s="52">
        <v>1295.1577284299999</v>
      </c>
      <c r="H139" s="52">
        <v>924.48229476999995</v>
      </c>
      <c r="I139" s="52">
        <v>449.51970102000001</v>
      </c>
      <c r="J139" s="52">
        <v>973.33494465000001</v>
      </c>
      <c r="K139" s="52">
        <v>9.9518747399999992</v>
      </c>
      <c r="L139" s="52">
        <v>117.43624686</v>
      </c>
      <c r="M139" s="52">
        <v>845.94682305000003</v>
      </c>
      <c r="N139" s="52"/>
      <c r="O139" s="52"/>
      <c r="P139" s="52"/>
      <c r="Q139" s="52"/>
    </row>
    <row r="140" spans="1:17" hidden="1" outlineLevel="1" collapsed="1">
      <c r="A140" s="12">
        <v>44470</v>
      </c>
      <c r="B140" s="52">
        <v>3672.7426517700001</v>
      </c>
      <c r="C140" s="52">
        <f t="shared" ref="C140" si="218">G140+K140</f>
        <v>1300.85051823</v>
      </c>
      <c r="D140" s="52">
        <f t="shared" ref="D140" si="219">H140+L140</f>
        <v>1061.6346477899999</v>
      </c>
      <c r="E140" s="52">
        <f t="shared" ref="E140" si="220">I140+M140</f>
        <v>1310.2574857500001</v>
      </c>
      <c r="F140" s="52">
        <v>2729.0621279900001</v>
      </c>
      <c r="G140" s="52">
        <v>1291.0271803400001</v>
      </c>
      <c r="H140" s="52">
        <v>945.57589645999997</v>
      </c>
      <c r="I140" s="52">
        <v>492.45905119000003</v>
      </c>
      <c r="J140" s="52">
        <v>943.68052378000004</v>
      </c>
      <c r="K140" s="52">
        <v>9.8233378899999995</v>
      </c>
      <c r="L140" s="52">
        <v>116.05875133000001</v>
      </c>
      <c r="M140" s="52">
        <v>817.79843456000003</v>
      </c>
      <c r="N140" s="52"/>
      <c r="O140" s="52"/>
      <c r="P140" s="52"/>
      <c r="Q140" s="52"/>
    </row>
    <row r="141" spans="1:17" hidden="1" outlineLevel="1" collapsed="1">
      <c r="A141" s="12">
        <v>44501</v>
      </c>
      <c r="B141" s="52">
        <v>3766.8095707299999</v>
      </c>
      <c r="C141" s="52">
        <f t="shared" ref="C141" si="221">G141+K141</f>
        <v>1366.2399619399998</v>
      </c>
      <c r="D141" s="52">
        <f t="shared" ref="D141" si="222">H141+L141</f>
        <v>1104.37160025</v>
      </c>
      <c r="E141" s="52">
        <f t="shared" ref="E141" si="223">I141+M141</f>
        <v>1296.19800854</v>
      </c>
      <c r="F141" s="52">
        <v>2811.4946547200002</v>
      </c>
      <c r="G141" s="52">
        <v>1356.0192109699999</v>
      </c>
      <c r="H141" s="52">
        <v>985.11968162999995</v>
      </c>
      <c r="I141" s="52">
        <v>470.35576212000001</v>
      </c>
      <c r="J141" s="52">
        <v>955.31491601000005</v>
      </c>
      <c r="K141" s="52">
        <v>10.220750969999999</v>
      </c>
      <c r="L141" s="52">
        <v>119.25191862</v>
      </c>
      <c r="M141" s="52">
        <v>825.84224642000004</v>
      </c>
      <c r="N141" s="52"/>
      <c r="O141" s="52"/>
      <c r="P141" s="52"/>
      <c r="Q141" s="52"/>
    </row>
    <row r="142" spans="1:17" hidden="1" outlineLevel="1" collapsed="1">
      <c r="A142" s="12">
        <v>44531</v>
      </c>
      <c r="B142" s="52">
        <v>3792.8327147300001</v>
      </c>
      <c r="C142" s="52">
        <f t="shared" ref="C142" si="224">G142+K142</f>
        <v>1360.2100839500001</v>
      </c>
      <c r="D142" s="52">
        <f t="shared" ref="D142" si="225">H142+L142</f>
        <v>1143.6875198999999</v>
      </c>
      <c r="E142" s="52">
        <f t="shared" ref="E142" si="226">I142+M142</f>
        <v>1288.9351108800001</v>
      </c>
      <c r="F142" s="52">
        <v>2845.7023507499998</v>
      </c>
      <c r="G142" s="52">
        <v>1350.0144864700001</v>
      </c>
      <c r="H142" s="52">
        <v>1024.1571206399999</v>
      </c>
      <c r="I142" s="52">
        <v>471.53074364000003</v>
      </c>
      <c r="J142" s="52">
        <v>947.13036397999997</v>
      </c>
      <c r="K142" s="52">
        <v>10.19559748</v>
      </c>
      <c r="L142" s="52">
        <v>119.53039926</v>
      </c>
      <c r="M142" s="52">
        <v>817.40436724000006</v>
      </c>
      <c r="N142" s="52"/>
      <c r="O142" s="52"/>
      <c r="P142" s="52"/>
      <c r="Q142" s="52"/>
    </row>
    <row r="143" spans="1:17" hidden="1" outlineLevel="1" collapsed="1">
      <c r="A143" s="12">
        <v>44562</v>
      </c>
      <c r="B143" s="52">
        <v>3909.3885177400002</v>
      </c>
      <c r="C143" s="52">
        <f t="shared" ref="C143" si="227">G143+K143</f>
        <v>1403.6146502000001</v>
      </c>
      <c r="D143" s="52">
        <f t="shared" ref="D143" si="228">H143+L143</f>
        <v>1168.40417331</v>
      </c>
      <c r="E143" s="52">
        <f t="shared" ref="E143" si="229">I143+M143</f>
        <v>1337.3696942300001</v>
      </c>
      <c r="F143" s="52">
        <v>2913.5364960699999</v>
      </c>
      <c r="G143" s="52">
        <v>1392.7288083000001</v>
      </c>
      <c r="H143" s="52">
        <v>1042.7332074000001</v>
      </c>
      <c r="I143" s="52">
        <v>478.07448037</v>
      </c>
      <c r="J143" s="52">
        <v>995.85202167</v>
      </c>
      <c r="K143" s="52">
        <v>10.885841900000001</v>
      </c>
      <c r="L143" s="52">
        <v>125.67096591000001</v>
      </c>
      <c r="M143" s="52">
        <v>859.29521385999999</v>
      </c>
      <c r="N143" s="52"/>
      <c r="O143" s="52"/>
      <c r="P143" s="52"/>
      <c r="Q143" s="52"/>
    </row>
    <row r="144" spans="1:17" hidden="1" outlineLevel="1" collapsed="1">
      <c r="A144" s="12">
        <v>44593</v>
      </c>
      <c r="B144" s="52">
        <v>4025.83614403</v>
      </c>
      <c r="C144" s="52">
        <f t="shared" ref="C144" si="230">G144+K144</f>
        <v>1467.3139148100001</v>
      </c>
      <c r="D144" s="52">
        <f t="shared" ref="D144" si="231">H144+L144</f>
        <v>1207.35433625</v>
      </c>
      <c r="E144" s="52">
        <f t="shared" ref="E144" si="232">I144+M144</f>
        <v>1351.1678929700001</v>
      </c>
      <c r="F144" s="52">
        <v>3015.1217657799998</v>
      </c>
      <c r="G144" s="52">
        <v>1454.83585442</v>
      </c>
      <c r="H144" s="52">
        <v>1079.6079443199999</v>
      </c>
      <c r="I144" s="52">
        <v>480.67796704</v>
      </c>
      <c r="J144" s="52">
        <v>1010.71437825</v>
      </c>
      <c r="K144" s="52">
        <v>12.47806039</v>
      </c>
      <c r="L144" s="52">
        <v>127.74639193</v>
      </c>
      <c r="M144" s="52">
        <v>870.48992593000003</v>
      </c>
      <c r="N144" s="52"/>
      <c r="O144" s="52"/>
      <c r="P144" s="52"/>
      <c r="Q144" s="52"/>
    </row>
    <row r="145" spans="1:17" hidden="1" outlineLevel="1" collapsed="1">
      <c r="A145" s="12">
        <v>44621</v>
      </c>
      <c r="B145" s="52">
        <v>3967.6880347699998</v>
      </c>
      <c r="C145" s="52">
        <f t="shared" ref="C145" si="233">G145+K145</f>
        <v>1428.75842403</v>
      </c>
      <c r="D145" s="52">
        <f t="shared" ref="D145" si="234">H145+L145</f>
        <v>1196.14160593</v>
      </c>
      <c r="E145" s="52">
        <f t="shared" ref="E145" si="235">I145+M145</f>
        <v>1342.7880048100001</v>
      </c>
      <c r="F145" s="52">
        <v>2963.3374405700001</v>
      </c>
      <c r="G145" s="52">
        <v>1416.1447572300001</v>
      </c>
      <c r="H145" s="52">
        <v>1068.16889169</v>
      </c>
      <c r="I145" s="52">
        <v>479.02379165000002</v>
      </c>
      <c r="J145" s="52">
        <v>1004.3505942</v>
      </c>
      <c r="K145" s="52">
        <v>12.613666800000001</v>
      </c>
      <c r="L145" s="52">
        <v>127.97271424</v>
      </c>
      <c r="M145" s="52">
        <v>863.76421316000005</v>
      </c>
      <c r="N145" s="52"/>
      <c r="O145" s="52"/>
      <c r="P145" s="52"/>
      <c r="Q145" s="52"/>
    </row>
    <row r="146" spans="1:17" hidden="1" outlineLevel="1" collapsed="1">
      <c r="A146" s="12">
        <v>44652</v>
      </c>
      <c r="B146" s="52">
        <v>3933.23607537</v>
      </c>
      <c r="C146" s="52">
        <f t="shared" ref="C146" si="236">G146+K146</f>
        <v>1437.6356082699999</v>
      </c>
      <c r="D146" s="52">
        <f t="shared" ref="D146" si="237">H146+L146</f>
        <v>1162.2702180000001</v>
      </c>
      <c r="E146" s="52">
        <f t="shared" ref="E146" si="238">I146+M146</f>
        <v>1333.3302490999999</v>
      </c>
      <c r="F146" s="52">
        <v>2936.1769084699999</v>
      </c>
      <c r="G146" s="52">
        <v>1425.0812906799999</v>
      </c>
      <c r="H146" s="52">
        <v>1035.0523500100001</v>
      </c>
      <c r="I146" s="52">
        <v>476.04326778000001</v>
      </c>
      <c r="J146" s="52">
        <v>997.05916690000004</v>
      </c>
      <c r="K146" s="52">
        <v>12.55431759</v>
      </c>
      <c r="L146" s="52">
        <v>127.21786799</v>
      </c>
      <c r="M146" s="52">
        <v>857.28698132</v>
      </c>
      <c r="N146" s="52"/>
      <c r="O146" s="52"/>
      <c r="P146" s="52"/>
      <c r="Q146" s="52"/>
    </row>
    <row r="147" spans="1:17" hidden="1" outlineLevel="1" collapsed="1">
      <c r="A147" s="12">
        <v>44682</v>
      </c>
      <c r="B147" s="52">
        <v>3949.0739198699998</v>
      </c>
      <c r="C147" s="52">
        <f t="shared" ref="C147" si="239">G147+K147</f>
        <v>1422.48582605</v>
      </c>
      <c r="D147" s="52">
        <f t="shared" ref="D147" si="240">H147+L147</f>
        <v>1202.3800885200001</v>
      </c>
      <c r="E147" s="52">
        <f t="shared" ref="E147" si="241">I147+M147</f>
        <v>1324.2080053</v>
      </c>
      <c r="F147" s="52">
        <v>2953.0318737299999</v>
      </c>
      <c r="G147" s="52">
        <v>1409.87366105</v>
      </c>
      <c r="H147" s="52">
        <v>1078.2744471200001</v>
      </c>
      <c r="I147" s="52">
        <v>464.88376555999997</v>
      </c>
      <c r="J147" s="52">
        <v>996.04204614000002</v>
      </c>
      <c r="K147" s="52">
        <v>12.612164999999999</v>
      </c>
      <c r="L147" s="52">
        <v>124.1056414</v>
      </c>
      <c r="M147" s="52">
        <v>859.32423974000005</v>
      </c>
      <c r="N147" s="52"/>
      <c r="O147" s="52"/>
      <c r="P147" s="52"/>
      <c r="Q147" s="52"/>
    </row>
    <row r="148" spans="1:17" hidden="1" outlineLevel="1" collapsed="1">
      <c r="A148" s="12">
        <v>44713</v>
      </c>
      <c r="B148" s="52">
        <v>3888.6799906199999</v>
      </c>
      <c r="C148" s="52">
        <f t="shared" ref="C148" si="242">G148+K148</f>
        <v>1312.9241755500002</v>
      </c>
      <c r="D148" s="52">
        <f t="shared" ref="D148" si="243">H148+L148</f>
        <v>1242.35060922</v>
      </c>
      <c r="E148" s="52">
        <f t="shared" ref="E148" si="244">I148+M148</f>
        <v>1333.4052058499999</v>
      </c>
      <c r="F148" s="52">
        <v>2908.34461302</v>
      </c>
      <c r="G148" s="52">
        <v>1301.1511635500001</v>
      </c>
      <c r="H148" s="52">
        <v>1117.6296173000001</v>
      </c>
      <c r="I148" s="52">
        <v>489.56383217000001</v>
      </c>
      <c r="J148" s="52">
        <v>980.33537760000002</v>
      </c>
      <c r="K148" s="52">
        <v>11.773012</v>
      </c>
      <c r="L148" s="52">
        <v>124.72099192</v>
      </c>
      <c r="M148" s="52">
        <v>843.84137367999995</v>
      </c>
      <c r="N148" s="52"/>
      <c r="O148" s="52"/>
      <c r="P148" s="52"/>
      <c r="Q148" s="52"/>
    </row>
    <row r="149" spans="1:17" hidden="1" outlineLevel="1" collapsed="1">
      <c r="A149" s="12">
        <v>44743</v>
      </c>
      <c r="B149" s="52">
        <v>4066.1267930099998</v>
      </c>
      <c r="C149" s="52">
        <f t="shared" ref="C149" si="245">G149+K149</f>
        <v>1331.45788511</v>
      </c>
      <c r="D149" s="52">
        <f t="shared" ref="D149" si="246">H149+L149</f>
        <v>1244.4766117200002</v>
      </c>
      <c r="E149" s="52">
        <f t="shared" ref="E149" si="247">I149+M149</f>
        <v>1490.1922961800001</v>
      </c>
      <c r="F149" s="52">
        <v>2863.9764597399999</v>
      </c>
      <c r="G149" s="52">
        <v>1316.65723594</v>
      </c>
      <c r="H149" s="52">
        <v>1090.6973577900001</v>
      </c>
      <c r="I149" s="52">
        <v>456.62186601000002</v>
      </c>
      <c r="J149" s="52">
        <v>1202.1503332699999</v>
      </c>
      <c r="K149" s="52">
        <v>14.80064917</v>
      </c>
      <c r="L149" s="52">
        <v>153.77925393000001</v>
      </c>
      <c r="M149" s="52">
        <v>1033.57043017</v>
      </c>
      <c r="N149" s="52"/>
      <c r="O149" s="52"/>
      <c r="P149" s="52"/>
      <c r="Q149" s="52"/>
    </row>
    <row r="150" spans="1:17" hidden="1" outlineLevel="1" collapsed="1">
      <c r="A150" s="12">
        <v>44774</v>
      </c>
      <c r="B150" s="52">
        <v>4043.3770115299999</v>
      </c>
      <c r="C150" s="52">
        <f t="shared" ref="C150" si="248">G150+K150</f>
        <v>1339.06042983</v>
      </c>
      <c r="D150" s="52">
        <f t="shared" ref="D150" si="249">H150+L150</f>
        <v>1226.6429851099999</v>
      </c>
      <c r="E150" s="52">
        <f t="shared" ref="E150" si="250">I150+M150</f>
        <v>1477.67359659</v>
      </c>
      <c r="F150" s="52">
        <v>2841.8864140400001</v>
      </c>
      <c r="G150" s="52">
        <v>1324.21901533</v>
      </c>
      <c r="H150" s="52">
        <v>1072.5509319</v>
      </c>
      <c r="I150" s="52">
        <v>445.11646681000002</v>
      </c>
      <c r="J150" s="52">
        <v>1201.49059749</v>
      </c>
      <c r="K150" s="52">
        <v>14.841414500000001</v>
      </c>
      <c r="L150" s="52">
        <v>154.09205320999999</v>
      </c>
      <c r="M150" s="52">
        <v>1032.55712978</v>
      </c>
      <c r="N150" s="52"/>
      <c r="O150" s="52"/>
      <c r="P150" s="52"/>
      <c r="Q150" s="52"/>
    </row>
    <row r="151" spans="1:17" hidden="1" outlineLevel="1" collapsed="1">
      <c r="A151" s="12">
        <v>44805</v>
      </c>
      <c r="B151" s="52">
        <v>3986.06694969</v>
      </c>
      <c r="C151" s="52">
        <f t="shared" ref="C151" si="251">G151+K151</f>
        <v>1325.8311640500001</v>
      </c>
      <c r="D151" s="52">
        <f t="shared" ref="D151" si="252">H151+L151</f>
        <v>1206.58579504</v>
      </c>
      <c r="E151" s="52">
        <f t="shared" ref="E151" si="253">I151+M151</f>
        <v>1453.6499905999999</v>
      </c>
      <c r="F151" s="52">
        <v>2804.6761668499998</v>
      </c>
      <c r="G151" s="52">
        <v>1310.8858955600001</v>
      </c>
      <c r="H151" s="52">
        <v>1053.2294069300001</v>
      </c>
      <c r="I151" s="52">
        <v>440.56086435999998</v>
      </c>
      <c r="J151" s="52">
        <v>1181.3907828399999</v>
      </c>
      <c r="K151" s="52">
        <v>14.94526849</v>
      </c>
      <c r="L151" s="52">
        <v>153.35638811000001</v>
      </c>
      <c r="M151" s="52">
        <v>1013.08912624</v>
      </c>
      <c r="N151" s="52"/>
      <c r="O151" s="52"/>
      <c r="P151" s="52"/>
      <c r="Q151" s="52"/>
    </row>
    <row r="152" spans="1:17" hidden="1" outlineLevel="1" collapsed="1">
      <c r="A152" s="12">
        <v>44835</v>
      </c>
      <c r="B152" s="52">
        <v>3941.8638280499999</v>
      </c>
      <c r="C152" s="52">
        <f t="shared" ref="C152" si="254">G152+K152</f>
        <v>1312.01833618</v>
      </c>
      <c r="D152" s="52">
        <f t="shared" ref="D152" si="255">H152+L152</f>
        <v>1184.28426971</v>
      </c>
      <c r="E152" s="52">
        <f t="shared" ref="E152" si="256">I152+M152</f>
        <v>1445.5612221599999</v>
      </c>
      <c r="F152" s="52">
        <v>2765.5548756100002</v>
      </c>
      <c r="G152" s="52">
        <v>1299.57031287</v>
      </c>
      <c r="H152" s="52">
        <v>1030.8615571400001</v>
      </c>
      <c r="I152" s="52">
        <v>435.1230056</v>
      </c>
      <c r="J152" s="52">
        <v>1176.30895244</v>
      </c>
      <c r="K152" s="52">
        <v>12.44802331</v>
      </c>
      <c r="L152" s="52">
        <v>153.42271256999999</v>
      </c>
      <c r="M152" s="52">
        <v>1010.43821656</v>
      </c>
      <c r="N152" s="52"/>
      <c r="O152" s="52"/>
      <c r="P152" s="52"/>
      <c r="Q152" s="52"/>
    </row>
    <row r="153" spans="1:17" hidden="1" outlineLevel="1" collapsed="1">
      <c r="A153" s="12">
        <v>44866</v>
      </c>
      <c r="B153" s="52">
        <v>3958.8851184</v>
      </c>
      <c r="C153" s="52">
        <f t="shared" ref="C153" si="257">G153+K153</f>
        <v>1329.6163900200002</v>
      </c>
      <c r="D153" s="52">
        <f t="shared" ref="D153" si="258">H153+L153</f>
        <v>1176.9047714600001</v>
      </c>
      <c r="E153" s="52">
        <f t="shared" ref="E153" si="259">I153+M153</f>
        <v>1452.36395692</v>
      </c>
      <c r="F153" s="52">
        <v>2776.36492185</v>
      </c>
      <c r="G153" s="52">
        <v>1314.5697684500001</v>
      </c>
      <c r="H153" s="52">
        <v>1023.01702001</v>
      </c>
      <c r="I153" s="52">
        <v>438.77813338999999</v>
      </c>
      <c r="J153" s="52">
        <v>1182.52019655</v>
      </c>
      <c r="K153" s="52">
        <v>15.046621569999999</v>
      </c>
      <c r="L153" s="52">
        <v>153.88775145</v>
      </c>
      <c r="M153" s="52">
        <v>1013.58582353</v>
      </c>
      <c r="N153" s="52"/>
      <c r="O153" s="52"/>
      <c r="P153" s="52"/>
      <c r="Q153" s="52"/>
    </row>
    <row r="154" spans="1:17" hidden="1" outlineLevel="1" collapsed="1">
      <c r="A154" s="12">
        <v>44896</v>
      </c>
      <c r="B154" s="52">
        <v>3017.2041104</v>
      </c>
      <c r="C154" s="52">
        <f t="shared" ref="C154" si="260">G154+K154</f>
        <v>1272.0743723200001</v>
      </c>
      <c r="D154" s="52">
        <f t="shared" ref="D154" si="261">H154+L154</f>
        <v>1058.10731872</v>
      </c>
      <c r="E154" s="52">
        <f t="shared" ref="E154" si="262">I154+M154</f>
        <v>687.02241935999996</v>
      </c>
      <c r="F154" s="52">
        <v>2702.3612333900001</v>
      </c>
      <c r="G154" s="52">
        <v>1256.9924865400001</v>
      </c>
      <c r="H154" s="52">
        <v>1009.51581041</v>
      </c>
      <c r="I154" s="52">
        <v>435.85293644000001</v>
      </c>
      <c r="J154" s="52">
        <v>314.84287701</v>
      </c>
      <c r="K154" s="52">
        <v>15.08188578</v>
      </c>
      <c r="L154" s="52">
        <v>48.591508310000002</v>
      </c>
      <c r="M154" s="52">
        <v>251.16948292000001</v>
      </c>
      <c r="N154" s="52"/>
      <c r="O154" s="52"/>
      <c r="P154" s="52"/>
      <c r="Q154" s="52"/>
    </row>
    <row r="155" spans="1:17" hidden="1" outlineLevel="1" collapsed="1">
      <c r="A155" s="12">
        <v>44927</v>
      </c>
      <c r="B155" s="52">
        <v>3047.6194188700001</v>
      </c>
      <c r="C155" s="52">
        <f t="shared" ref="C155" si="263">G155+K155</f>
        <v>1298.1875149100001</v>
      </c>
      <c r="D155" s="52">
        <f t="shared" ref="D155" si="264">H155+L155</f>
        <v>1064.93427701</v>
      </c>
      <c r="E155" s="52">
        <f t="shared" ref="E155" si="265">I155+M155</f>
        <v>684.49762695000004</v>
      </c>
      <c r="F155" s="52">
        <v>2733.3163404699999</v>
      </c>
      <c r="G155" s="52">
        <v>1285.6285588600001</v>
      </c>
      <c r="H155" s="52">
        <v>1015.62769399</v>
      </c>
      <c r="I155" s="52">
        <v>432.06008761999999</v>
      </c>
      <c r="J155" s="52">
        <v>314.3030784</v>
      </c>
      <c r="K155" s="52">
        <v>12.558956050000001</v>
      </c>
      <c r="L155" s="52">
        <v>49.306583019999998</v>
      </c>
      <c r="M155" s="52">
        <v>252.43753932999999</v>
      </c>
      <c r="N155" s="52"/>
      <c r="O155" s="52"/>
      <c r="P155" s="52"/>
      <c r="Q155" s="52"/>
    </row>
    <row r="156" spans="1:17" hidden="1" outlineLevel="1" collapsed="1">
      <c r="A156" s="12">
        <v>44958</v>
      </c>
      <c r="B156" s="52">
        <v>3045.6408551099998</v>
      </c>
      <c r="C156" s="52">
        <f t="shared" ref="C156" si="266">G156+K156</f>
        <v>1308.0197677399999</v>
      </c>
      <c r="D156" s="52">
        <f t="shared" ref="D156" si="267">H156+L156</f>
        <v>1067.0758021500001</v>
      </c>
      <c r="E156" s="52">
        <f t="shared" ref="E156" si="268">I156+M156</f>
        <v>670.54528521999998</v>
      </c>
      <c r="F156" s="52">
        <v>2747.19100742</v>
      </c>
      <c r="G156" s="52">
        <v>1301.19434043</v>
      </c>
      <c r="H156" s="52">
        <v>1018.0384924</v>
      </c>
      <c r="I156" s="52">
        <v>427.95817459</v>
      </c>
      <c r="J156" s="52">
        <v>298.44984769000001</v>
      </c>
      <c r="K156" s="52">
        <v>6.8254273100000002</v>
      </c>
      <c r="L156" s="52">
        <v>49.037309749999999</v>
      </c>
      <c r="M156" s="52">
        <v>242.58711063000001</v>
      </c>
      <c r="N156" s="52"/>
      <c r="O156" s="52"/>
      <c r="P156" s="52"/>
      <c r="Q156" s="52"/>
    </row>
    <row r="157" spans="1:17" hidden="1" outlineLevel="1" collapsed="1">
      <c r="A157" s="12">
        <v>44986</v>
      </c>
      <c r="B157" s="52">
        <v>3086.0892310999998</v>
      </c>
      <c r="C157" s="52">
        <f t="shared" ref="C157" si="269">G157+K157</f>
        <v>1358.7049330499999</v>
      </c>
      <c r="D157" s="52">
        <f t="shared" ref="D157" si="270">H157+L157</f>
        <v>1066.2373060699999</v>
      </c>
      <c r="E157" s="52">
        <f t="shared" ref="E157" si="271">I157+M157</f>
        <v>661.14699198000005</v>
      </c>
      <c r="F157" s="52">
        <v>2788.90313836</v>
      </c>
      <c r="G157" s="52">
        <v>1351.8771524799999</v>
      </c>
      <c r="H157" s="52">
        <v>1016.3852346</v>
      </c>
      <c r="I157" s="52">
        <v>420.64075128000002</v>
      </c>
      <c r="J157" s="52">
        <v>297.18609273999999</v>
      </c>
      <c r="K157" s="52">
        <v>6.8277805699999998</v>
      </c>
      <c r="L157" s="52">
        <v>49.852071469999998</v>
      </c>
      <c r="M157" s="52">
        <v>240.50624070000001</v>
      </c>
      <c r="N157" s="52"/>
      <c r="O157" s="52"/>
      <c r="P157" s="52"/>
      <c r="Q157" s="52"/>
    </row>
    <row r="158" spans="1:17" hidden="1" outlineLevel="1" collapsed="1">
      <c r="A158" s="12">
        <v>45017</v>
      </c>
      <c r="B158" s="52">
        <v>3099.6264274599998</v>
      </c>
      <c r="C158" s="52">
        <f t="shared" ref="C158" si="272">G158+K158</f>
        <v>1381.8029311</v>
      </c>
      <c r="D158" s="52">
        <f t="shared" ref="D158" si="273">H158+L158</f>
        <v>1064.0294809899999</v>
      </c>
      <c r="E158" s="52">
        <f t="shared" ref="E158" si="274">I158+M158</f>
        <v>653.79401537000001</v>
      </c>
      <c r="F158" s="52">
        <v>2804.7590555100001</v>
      </c>
      <c r="G158" s="52">
        <v>1374.9465231900001</v>
      </c>
      <c r="H158" s="52">
        <v>1014.32694712</v>
      </c>
      <c r="I158" s="52">
        <v>415.4855852</v>
      </c>
      <c r="J158" s="52">
        <v>294.86737195000001</v>
      </c>
      <c r="K158" s="52">
        <v>6.8564079099999997</v>
      </c>
      <c r="L158" s="52">
        <v>49.702533870000003</v>
      </c>
      <c r="M158" s="52">
        <v>238.30843017000001</v>
      </c>
      <c r="N158" s="52"/>
      <c r="O158" s="52"/>
      <c r="P158" s="52"/>
      <c r="Q158" s="52"/>
    </row>
    <row r="159" spans="1:17" hidden="1" outlineLevel="1" collapsed="1">
      <c r="A159" s="12">
        <v>45047</v>
      </c>
      <c r="B159" s="52">
        <v>3160.61799952</v>
      </c>
      <c r="C159" s="52">
        <f t="shared" ref="C159" si="275">G159+K159</f>
        <v>1441.0304864700001</v>
      </c>
      <c r="D159" s="52">
        <f t="shared" ref="D159" si="276">H159+L159</f>
        <v>1075.2638454299999</v>
      </c>
      <c r="E159" s="52">
        <f t="shared" ref="E159" si="277">I159+M159</f>
        <v>644.32366762000004</v>
      </c>
      <c r="F159" s="52">
        <v>2873.0451566199999</v>
      </c>
      <c r="G159" s="52">
        <v>1434.1528292400001</v>
      </c>
      <c r="H159" s="52">
        <v>1026.09006843</v>
      </c>
      <c r="I159" s="52">
        <v>412.80225895000001</v>
      </c>
      <c r="J159" s="52">
        <v>287.57284290000001</v>
      </c>
      <c r="K159" s="52">
        <v>6.8776572299999996</v>
      </c>
      <c r="L159" s="52">
        <v>49.173777000000001</v>
      </c>
      <c r="M159" s="52">
        <v>231.52140867</v>
      </c>
      <c r="N159" s="52"/>
      <c r="O159" s="52"/>
      <c r="P159" s="52"/>
      <c r="Q159" s="52"/>
    </row>
    <row r="160" spans="1:17" hidden="1" outlineLevel="1" collapsed="1">
      <c r="A160" s="12">
        <v>45078</v>
      </c>
      <c r="B160" s="52">
        <v>3178.9914397900002</v>
      </c>
      <c r="C160" s="52">
        <f t="shared" ref="C160" si="278">G160+K160</f>
        <v>1444.7715601699999</v>
      </c>
      <c r="D160" s="52">
        <f t="shared" ref="D160" si="279">H160+L160</f>
        <v>1097.0144759500001</v>
      </c>
      <c r="E160" s="52">
        <f t="shared" ref="E160" si="280">I160+M160</f>
        <v>637.20540367000001</v>
      </c>
      <c r="F160" s="52">
        <v>2900.88790741</v>
      </c>
      <c r="G160" s="52">
        <v>1443.52181522</v>
      </c>
      <c r="H160" s="52">
        <v>1048.3769783600001</v>
      </c>
      <c r="I160" s="52">
        <v>408.98911383000001</v>
      </c>
      <c r="J160" s="52">
        <v>278.10353237999999</v>
      </c>
      <c r="K160" s="52">
        <v>1.24974495</v>
      </c>
      <c r="L160" s="52">
        <v>48.637497590000002</v>
      </c>
      <c r="M160" s="52">
        <v>228.21628984</v>
      </c>
      <c r="N160" s="52"/>
      <c r="O160" s="52"/>
      <c r="P160" s="52"/>
      <c r="Q160" s="52"/>
    </row>
    <row r="161" spans="1:17" hidden="1" outlineLevel="1" collapsed="1">
      <c r="A161" s="12">
        <v>45108</v>
      </c>
      <c r="B161" s="52">
        <v>3219.9590111699999</v>
      </c>
      <c r="C161" s="52">
        <f t="shared" ref="C161" si="281">G161+K161</f>
        <v>1479.2418909199998</v>
      </c>
      <c r="D161" s="52">
        <f t="shared" ref="D161" si="282">H161+L161</f>
        <v>1096.5561176400001</v>
      </c>
      <c r="E161" s="52">
        <f t="shared" ref="E161" si="283">I161+M161</f>
        <v>644.16100260999997</v>
      </c>
      <c r="F161" s="52">
        <v>2942.7160791699998</v>
      </c>
      <c r="G161" s="52">
        <v>1477.9867744999999</v>
      </c>
      <c r="H161" s="52">
        <v>1048.09236063</v>
      </c>
      <c r="I161" s="52">
        <v>416.63694404</v>
      </c>
      <c r="J161" s="52">
        <v>277.242932</v>
      </c>
      <c r="K161" s="52">
        <v>1.25511642</v>
      </c>
      <c r="L161" s="52">
        <v>48.463757010000002</v>
      </c>
      <c r="M161" s="52">
        <v>227.52405856999999</v>
      </c>
      <c r="N161" s="52"/>
      <c r="O161" s="52"/>
      <c r="P161" s="52"/>
      <c r="Q161" s="52"/>
    </row>
    <row r="162" spans="1:17" hidden="1" outlineLevel="1" collapsed="1">
      <c r="A162" s="12">
        <v>45139</v>
      </c>
      <c r="B162" s="52">
        <v>3308.39087316</v>
      </c>
      <c r="C162" s="52">
        <f t="shared" ref="C162" si="284">G162+K162</f>
        <v>1549.3036306399999</v>
      </c>
      <c r="D162" s="52">
        <f t="shared" ref="D162" si="285">H162+L162</f>
        <v>1116.94485771</v>
      </c>
      <c r="E162" s="52">
        <f t="shared" ref="E162" si="286">I162+M162</f>
        <v>642.14238481000007</v>
      </c>
      <c r="F162" s="52">
        <v>3041.2534862900002</v>
      </c>
      <c r="G162" s="52">
        <v>1548.05325139</v>
      </c>
      <c r="H162" s="52">
        <v>1077.81997905</v>
      </c>
      <c r="I162" s="52">
        <v>415.38025585000003</v>
      </c>
      <c r="J162" s="52">
        <v>267.13738687</v>
      </c>
      <c r="K162" s="52">
        <v>1.2503792499999999</v>
      </c>
      <c r="L162" s="52">
        <v>39.12487866</v>
      </c>
      <c r="M162" s="52">
        <v>226.76212896000001</v>
      </c>
      <c r="N162" s="52"/>
      <c r="O162" s="52"/>
      <c r="P162" s="52"/>
      <c r="Q162" s="52"/>
    </row>
    <row r="163" spans="1:17" hidden="1" outlineLevel="1" collapsed="1">
      <c r="A163" s="12">
        <v>45170</v>
      </c>
      <c r="B163" s="52">
        <v>3365.4205970500002</v>
      </c>
      <c r="C163" s="52">
        <f t="shared" ref="C163" si="287">G163+K163</f>
        <v>1575.6525600999998</v>
      </c>
      <c r="D163" s="52">
        <f t="shared" ref="D163" si="288">H163+L163</f>
        <v>1113.7314434299999</v>
      </c>
      <c r="E163" s="52">
        <f t="shared" ref="E163" si="289">I163+M163</f>
        <v>676.03659352</v>
      </c>
      <c r="F163" s="52">
        <v>3097.1232862100001</v>
      </c>
      <c r="G163" s="52">
        <v>1574.4074157299999</v>
      </c>
      <c r="H163" s="52">
        <v>1076.0033707699999</v>
      </c>
      <c r="I163" s="52">
        <v>446.71249970999997</v>
      </c>
      <c r="J163" s="52">
        <v>268.29731084000002</v>
      </c>
      <c r="K163" s="52">
        <v>1.24514437</v>
      </c>
      <c r="L163" s="52">
        <v>37.728072660000002</v>
      </c>
      <c r="M163" s="52">
        <v>229.32409380999999</v>
      </c>
      <c r="N163" s="52"/>
      <c r="O163" s="52"/>
      <c r="P163" s="52"/>
      <c r="Q163" s="52"/>
    </row>
    <row r="164" spans="1:17" hidden="1" outlineLevel="1" collapsed="1">
      <c r="A164" s="12">
        <v>45200</v>
      </c>
      <c r="B164" s="52">
        <v>3453.5005783400002</v>
      </c>
      <c r="C164" s="52">
        <f t="shared" ref="C164" si="290">G164+K164</f>
        <v>1629.0471678099998</v>
      </c>
      <c r="D164" s="52">
        <f t="shared" ref="D164" si="291">H164+L164</f>
        <v>1135.3684601299999</v>
      </c>
      <c r="E164" s="52">
        <f t="shared" ref="E164" si="292">I164+M164</f>
        <v>689.08495040000003</v>
      </c>
      <c r="F164" s="52">
        <v>3187.7560323299999</v>
      </c>
      <c r="G164" s="52">
        <v>1627.8144738399999</v>
      </c>
      <c r="H164" s="52">
        <v>1098.12256213</v>
      </c>
      <c r="I164" s="52">
        <v>461.81899636000003</v>
      </c>
      <c r="J164" s="52">
        <v>265.74454601000002</v>
      </c>
      <c r="K164" s="52">
        <v>1.2326939699999999</v>
      </c>
      <c r="L164" s="52">
        <v>37.245897999999997</v>
      </c>
      <c r="M164" s="52">
        <v>227.26595404</v>
      </c>
      <c r="N164" s="52"/>
      <c r="O164" s="52"/>
      <c r="P164" s="52"/>
      <c r="Q164" s="52"/>
    </row>
    <row r="165" spans="1:17" hidden="1" outlineLevel="1" collapsed="1">
      <c r="A165" s="12">
        <v>45231</v>
      </c>
      <c r="B165" s="52">
        <v>3557.4696451300001</v>
      </c>
      <c r="C165" s="52">
        <f t="shared" ref="C165" si="293">G165+K165</f>
        <v>1707.8658812299998</v>
      </c>
      <c r="D165" s="52">
        <f t="shared" ref="D165" si="294">H165+L165</f>
        <v>1144.0758346500002</v>
      </c>
      <c r="E165" s="52">
        <f t="shared" ref="E165" si="295">I165+M165</f>
        <v>705.52792925000006</v>
      </c>
      <c r="F165" s="52">
        <v>3295.6786182999999</v>
      </c>
      <c r="G165" s="52">
        <v>1706.5533794999999</v>
      </c>
      <c r="H165" s="52">
        <v>1109.2382469500001</v>
      </c>
      <c r="I165" s="52">
        <v>479.88699185000002</v>
      </c>
      <c r="J165" s="52">
        <v>261.79102683000002</v>
      </c>
      <c r="K165" s="52">
        <v>1.3125017299999999</v>
      </c>
      <c r="L165" s="52">
        <v>34.8375877</v>
      </c>
      <c r="M165" s="52">
        <v>225.64093740000001</v>
      </c>
      <c r="N165" s="52"/>
      <c r="O165" s="52"/>
      <c r="P165" s="52"/>
      <c r="Q165" s="52"/>
    </row>
    <row r="166" spans="1:17" hidden="1" outlineLevel="1" collapsed="1">
      <c r="A166" s="12">
        <v>45261</v>
      </c>
      <c r="B166" s="52">
        <v>3569.8798322399998</v>
      </c>
      <c r="C166" s="52">
        <f t="shared" ref="C166" si="296">G166+K166</f>
        <v>1664.6514979800002</v>
      </c>
      <c r="D166" s="52">
        <f t="shared" ref="D166" si="297">H166+L166</f>
        <v>1158.2415111</v>
      </c>
      <c r="E166" s="52">
        <f t="shared" ref="E166" si="298">I166+M166</f>
        <v>746.98682316000009</v>
      </c>
      <c r="F166" s="52">
        <v>3295.6072979099999</v>
      </c>
      <c r="G166" s="52">
        <v>1663.35587854</v>
      </c>
      <c r="H166" s="52">
        <v>1122.24630948</v>
      </c>
      <c r="I166" s="52">
        <v>510.00510989000003</v>
      </c>
      <c r="J166" s="52">
        <v>274.27253432999998</v>
      </c>
      <c r="K166" s="52">
        <v>1.2956194400000001</v>
      </c>
      <c r="L166" s="52">
        <v>35.995201620000003</v>
      </c>
      <c r="M166" s="52">
        <v>236.98171327</v>
      </c>
      <c r="N166" s="52"/>
      <c r="O166" s="52"/>
      <c r="P166" s="52"/>
      <c r="Q166" s="52"/>
    </row>
    <row r="167" spans="1:17" hidden="1" outlineLevel="1" collapsed="1">
      <c r="A167" s="12">
        <v>45292</v>
      </c>
      <c r="B167" s="52">
        <v>3608.5850291199999</v>
      </c>
      <c r="C167" s="52">
        <f t="shared" ref="C167" si="299">G167+K167</f>
        <v>1732.2365388800001</v>
      </c>
      <c r="D167" s="52">
        <f t="shared" ref="D167" si="300">H167+L167</f>
        <v>1134.3673429200001</v>
      </c>
      <c r="E167" s="52">
        <f t="shared" ref="E167" si="301">I167+M167</f>
        <v>741.98114731999999</v>
      </c>
      <c r="F167" s="52">
        <v>3342.9745813200002</v>
      </c>
      <c r="G167" s="52">
        <v>1730.9401220100001</v>
      </c>
      <c r="H167" s="52">
        <v>1100.74950829</v>
      </c>
      <c r="I167" s="52">
        <v>511.28495101999999</v>
      </c>
      <c r="J167" s="52">
        <v>265.61044779999997</v>
      </c>
      <c r="K167" s="52">
        <v>1.2964168700000001</v>
      </c>
      <c r="L167" s="52">
        <v>33.617834629999997</v>
      </c>
      <c r="M167" s="52">
        <v>230.6961963</v>
      </c>
      <c r="N167" s="52"/>
      <c r="O167" s="52"/>
      <c r="P167" s="52"/>
      <c r="Q167" s="52"/>
    </row>
    <row r="168" spans="1:17" hidden="1" outlineLevel="1" collapsed="1">
      <c r="A168" s="12">
        <v>45323</v>
      </c>
      <c r="B168" s="52">
        <v>3687.4133588</v>
      </c>
      <c r="C168" s="52">
        <f t="shared" ref="C168" si="302">G168+K168</f>
        <v>1773.2364741599999</v>
      </c>
      <c r="D168" s="52">
        <f t="shared" ref="D168" si="303">H168+L168</f>
        <v>1152.61728354</v>
      </c>
      <c r="E168" s="52">
        <f t="shared" ref="E168" si="304">I168+M168</f>
        <v>761.55960110000001</v>
      </c>
      <c r="F168" s="52">
        <v>3421.5783009900001</v>
      </c>
      <c r="G168" s="52">
        <v>1771.91436677</v>
      </c>
      <c r="H168" s="52">
        <v>1119.2778118599999</v>
      </c>
      <c r="I168" s="52">
        <v>530.38612235999994</v>
      </c>
      <c r="J168" s="52">
        <v>265.83505781000002</v>
      </c>
      <c r="K168" s="52">
        <v>1.32210739</v>
      </c>
      <c r="L168" s="52">
        <v>33.339471680000003</v>
      </c>
      <c r="M168" s="52">
        <v>231.17347874000001</v>
      </c>
      <c r="N168" s="52"/>
      <c r="O168" s="52"/>
      <c r="P168" s="52"/>
      <c r="Q168" s="52"/>
    </row>
    <row r="169" spans="1:17" collapsed="1">
      <c r="A169" s="12">
        <v>45352</v>
      </c>
      <c r="B169" s="52">
        <v>3791.6443170900002</v>
      </c>
      <c r="C169" s="52">
        <f t="shared" ref="C169" si="305">G169+K169</f>
        <v>1820.7229659699999</v>
      </c>
      <c r="D169" s="52">
        <f t="shared" ref="D169" si="306">H169+L169</f>
        <v>1188.45068797</v>
      </c>
      <c r="E169" s="52">
        <f t="shared" ref="E169" si="307">I169+M169</f>
        <v>782.47066314999995</v>
      </c>
      <c r="F169" s="52">
        <v>3525.9469027999999</v>
      </c>
      <c r="G169" s="52">
        <v>1819.37990107</v>
      </c>
      <c r="H169" s="52">
        <v>1155.22776623</v>
      </c>
      <c r="I169" s="52">
        <v>551.33923549999997</v>
      </c>
      <c r="J169" s="52">
        <v>265.69741428999998</v>
      </c>
      <c r="K169" s="52">
        <v>1.3430648999999999</v>
      </c>
      <c r="L169" s="52">
        <v>33.222921739999997</v>
      </c>
      <c r="M169" s="52">
        <v>231.13142765000001</v>
      </c>
      <c r="N169" s="52"/>
      <c r="O169" s="52"/>
      <c r="P169" s="52"/>
      <c r="Q169" s="52"/>
    </row>
    <row r="170" spans="1:17">
      <c r="A170" s="12">
        <v>45383</v>
      </c>
      <c r="B170" s="52">
        <v>3905.7160956299999</v>
      </c>
      <c r="C170" s="52">
        <f t="shared" ref="C170" si="308">G170+K170</f>
        <v>1870.55431817</v>
      </c>
      <c r="D170" s="52">
        <f t="shared" ref="D170" si="309">H170+L170</f>
        <v>1221.40862279</v>
      </c>
      <c r="E170" s="52">
        <f t="shared" ref="E170" si="310">I170+M170</f>
        <v>813.75315466999996</v>
      </c>
      <c r="F170" s="52">
        <v>3639.7135990199999</v>
      </c>
      <c r="G170" s="52">
        <v>1869.16914952</v>
      </c>
      <c r="H170" s="52">
        <v>1187.81878811</v>
      </c>
      <c r="I170" s="52">
        <v>582.72566139000003</v>
      </c>
      <c r="J170" s="52">
        <v>266.00249660999998</v>
      </c>
      <c r="K170" s="52">
        <v>1.38516865</v>
      </c>
      <c r="L170" s="52">
        <v>33.589834680000003</v>
      </c>
      <c r="M170" s="52">
        <v>231.02749327999999</v>
      </c>
      <c r="N170" s="52"/>
      <c r="O170" s="52"/>
      <c r="P170" s="52"/>
      <c r="Q170" s="52"/>
    </row>
    <row r="171" spans="1:17">
      <c r="A171" s="12">
        <v>45413</v>
      </c>
      <c r="B171" s="52">
        <v>3996.2039265600001</v>
      </c>
      <c r="C171" s="52">
        <f t="shared" ref="C171" si="311">G171+K171</f>
        <v>1904.81357484</v>
      </c>
      <c r="D171" s="52">
        <f t="shared" ref="D171" si="312">H171+L171</f>
        <v>1237.7367796999999</v>
      </c>
      <c r="E171" s="52">
        <f t="shared" ref="E171" si="313">I171+M171</f>
        <v>853.65357202000007</v>
      </c>
      <c r="F171" s="52">
        <v>3734.1102912000001</v>
      </c>
      <c r="G171" s="52">
        <v>1903.4202166600001</v>
      </c>
      <c r="H171" s="52">
        <v>1204.1063613199999</v>
      </c>
      <c r="I171" s="52">
        <v>626.58371322000005</v>
      </c>
      <c r="J171" s="52">
        <v>262.09363536000001</v>
      </c>
      <c r="K171" s="52">
        <v>1.3933581799999999</v>
      </c>
      <c r="L171" s="52">
        <v>33.630418380000002</v>
      </c>
      <c r="M171" s="52">
        <v>227.06985879999999</v>
      </c>
      <c r="N171" s="52"/>
      <c r="O171" s="52"/>
      <c r="P171" s="52"/>
      <c r="Q171" s="52"/>
    </row>
    <row r="172" spans="1:17">
      <c r="A172" s="12">
        <v>45444</v>
      </c>
      <c r="B172" s="52">
        <v>3999.8517248899998</v>
      </c>
      <c r="C172" s="52">
        <f t="shared" ref="C172" si="314">G172+K172</f>
        <v>1927.4215823899999</v>
      </c>
      <c r="D172" s="52">
        <f t="shared" ref="D172" si="315">H172+L172</f>
        <v>1250.5191255099999</v>
      </c>
      <c r="E172" s="52">
        <f t="shared" ref="E172" si="316">I172+M172</f>
        <v>821.91101699000001</v>
      </c>
      <c r="F172" s="52">
        <v>3786.5559003799999</v>
      </c>
      <c r="G172" s="52">
        <v>1926.0239712099999</v>
      </c>
      <c r="H172" s="52">
        <v>1216.87767588</v>
      </c>
      <c r="I172" s="52">
        <v>643.65425329000004</v>
      </c>
      <c r="J172" s="52">
        <v>213.29582450999999</v>
      </c>
      <c r="K172" s="52">
        <v>1.39761118</v>
      </c>
      <c r="L172" s="52">
        <v>33.641449629999997</v>
      </c>
      <c r="M172" s="52">
        <v>178.25676369999999</v>
      </c>
      <c r="N172" s="52"/>
      <c r="O172" s="52"/>
      <c r="P172" s="52"/>
      <c r="Q172" s="52"/>
    </row>
    <row r="173" spans="1:17">
      <c r="A173" s="12">
        <v>45474</v>
      </c>
      <c r="B173" s="52">
        <v>4086.43943988</v>
      </c>
      <c r="C173" s="52">
        <f t="shared" ref="C173" si="317">G173+K173</f>
        <v>2000.0245494899998</v>
      </c>
      <c r="D173" s="52">
        <f t="shared" ref="D173" si="318">H173+L173</f>
        <v>1257.4962070500001</v>
      </c>
      <c r="E173" s="52">
        <f t="shared" ref="E173" si="319">I173+M173</f>
        <v>828.91868334000003</v>
      </c>
      <c r="F173" s="52">
        <v>3870.64430614</v>
      </c>
      <c r="G173" s="52">
        <v>1998.6176687499999</v>
      </c>
      <c r="H173" s="52">
        <v>1223.44103131</v>
      </c>
      <c r="I173" s="52">
        <v>648.58560608000005</v>
      </c>
      <c r="J173" s="52">
        <v>215.79513374000001</v>
      </c>
      <c r="K173" s="52">
        <v>1.4068807400000001</v>
      </c>
      <c r="L173" s="52">
        <v>34.055175740000003</v>
      </c>
      <c r="M173" s="52">
        <v>180.33307726000001</v>
      </c>
      <c r="N173" s="52"/>
      <c r="O173" s="52"/>
      <c r="P173" s="52"/>
      <c r="Q173" s="52"/>
    </row>
    <row r="174" spans="1:17">
      <c r="A174" s="12">
        <v>45505</v>
      </c>
      <c r="B174" s="52">
        <v>4212.09484324</v>
      </c>
      <c r="C174" s="52">
        <f t="shared" ref="C174" si="320">G174+K174</f>
        <v>2059.9317569200002</v>
      </c>
      <c r="D174" s="52">
        <f t="shared" ref="D174" si="321">H174+L174</f>
        <v>1304.7368301400002</v>
      </c>
      <c r="E174" s="52">
        <f t="shared" ref="E174" si="322">I174+M174</f>
        <v>847.42625618000011</v>
      </c>
      <c r="F174" s="52">
        <v>3997.0044402100002</v>
      </c>
      <c r="G174" s="52">
        <v>2058.5354338400002</v>
      </c>
      <c r="H174" s="52">
        <v>1270.5274226500001</v>
      </c>
      <c r="I174" s="52">
        <v>667.94158372000004</v>
      </c>
      <c r="J174" s="52">
        <v>215.09040303</v>
      </c>
      <c r="K174" s="52">
        <v>1.3963230799999999</v>
      </c>
      <c r="L174" s="52">
        <v>34.209407489999997</v>
      </c>
      <c r="M174" s="52">
        <v>179.48467246000001</v>
      </c>
      <c r="N174" s="52"/>
      <c r="O174" s="52"/>
      <c r="P174" s="52"/>
      <c r="Q174" s="52"/>
    </row>
    <row r="175" spans="1:17">
      <c r="A175" s="12">
        <v>45536</v>
      </c>
      <c r="B175" s="52">
        <v>4293.2361853000002</v>
      </c>
      <c r="C175" s="52">
        <f t="shared" ref="C175" si="323">G175+K175</f>
        <v>2090.9895234700002</v>
      </c>
      <c r="D175" s="52">
        <f t="shared" ref="D175" si="324">H175+L175</f>
        <v>1340.5833925100001</v>
      </c>
      <c r="E175" s="52">
        <f t="shared" ref="E175" si="325">I175+M175</f>
        <v>861.66326931999993</v>
      </c>
      <c r="F175" s="52">
        <v>4079.50404927</v>
      </c>
      <c r="G175" s="52">
        <v>2089.6428109100002</v>
      </c>
      <c r="H175" s="52">
        <v>1306.3912797</v>
      </c>
      <c r="I175" s="52">
        <v>683.46995865999997</v>
      </c>
      <c r="J175" s="52">
        <v>213.73213602999999</v>
      </c>
      <c r="K175" s="52">
        <v>1.3467125600000001</v>
      </c>
      <c r="L175" s="52">
        <v>34.192112809999998</v>
      </c>
      <c r="M175" s="52">
        <v>178.19331066000001</v>
      </c>
      <c r="N175" s="52"/>
      <c r="O175" s="52"/>
      <c r="P175" s="52"/>
      <c r="Q175" s="52"/>
    </row>
    <row r="176" spans="1:17">
      <c r="A176" s="12">
        <v>45566</v>
      </c>
      <c r="B176" s="52">
        <v>4365.9870718599996</v>
      </c>
      <c r="C176" s="52">
        <f t="shared" ref="C176" si="326">G176+K176</f>
        <v>2151.5422235999999</v>
      </c>
      <c r="D176" s="52">
        <f t="shared" ref="D176" si="327">H176+L176</f>
        <v>1350.8243651</v>
      </c>
      <c r="E176" s="52">
        <f t="shared" ref="E176" si="328">I176+M176</f>
        <v>863.62048316000005</v>
      </c>
      <c r="F176" s="52">
        <v>4175.47495273</v>
      </c>
      <c r="G176" s="52">
        <v>2150.1885444999998</v>
      </c>
      <c r="H176" s="52">
        <v>1320.89521049</v>
      </c>
      <c r="I176" s="52">
        <v>704.39119774000005</v>
      </c>
      <c r="J176" s="52">
        <v>190.51211913</v>
      </c>
      <c r="K176" s="52">
        <v>1.3536790999999999</v>
      </c>
      <c r="L176" s="52">
        <v>29.929154610000001</v>
      </c>
      <c r="M176" s="52">
        <v>159.22928542</v>
      </c>
      <c r="N176" s="52"/>
      <c r="O176" s="52"/>
      <c r="P176" s="52"/>
      <c r="Q176" s="52"/>
    </row>
    <row r="177" spans="1:17">
      <c r="A177" s="12">
        <v>45597</v>
      </c>
      <c r="B177" s="52">
        <v>4464.1852969399997</v>
      </c>
      <c r="C177" s="52">
        <f t="shared" ref="C177" si="329">G177+K177</f>
        <v>2205.22602164</v>
      </c>
      <c r="D177" s="52">
        <f t="shared" ref="D177" si="330">H177+L177</f>
        <v>1376.0795005799998</v>
      </c>
      <c r="E177" s="52">
        <f t="shared" ref="E177" si="331">I177+M177</f>
        <v>882.87977472</v>
      </c>
      <c r="F177" s="52">
        <v>4274.1442501800002</v>
      </c>
      <c r="G177" s="52">
        <v>2203.8665947099998</v>
      </c>
      <c r="H177" s="52">
        <v>1346.1378715599999</v>
      </c>
      <c r="I177" s="52">
        <v>724.13978391000001</v>
      </c>
      <c r="J177" s="52">
        <v>190.04104676</v>
      </c>
      <c r="K177" s="52">
        <v>1.3594269299999999</v>
      </c>
      <c r="L177" s="52">
        <v>29.941629020000001</v>
      </c>
      <c r="M177" s="52">
        <v>158.73999080999999</v>
      </c>
      <c r="N177" s="52"/>
      <c r="O177" s="52"/>
      <c r="P177" s="52"/>
      <c r="Q177" s="52"/>
    </row>
    <row r="178" spans="1:17">
      <c r="A178" s="12">
        <v>45627</v>
      </c>
      <c r="B178" s="52">
        <v>4461.9378134099998</v>
      </c>
      <c r="C178" s="52">
        <f t="shared" ref="C178" si="332">G178+K178</f>
        <v>2190.1898584400001</v>
      </c>
      <c r="D178" s="52">
        <f t="shared" ref="D178" si="333">H178+L178</f>
        <v>1371.4562843199999</v>
      </c>
      <c r="E178" s="52">
        <f t="shared" ref="E178" si="334">I178+M178</f>
        <v>900.29167065000001</v>
      </c>
      <c r="F178" s="52">
        <v>4270.6415702800005</v>
      </c>
      <c r="G178" s="52">
        <v>2188.8212391299999</v>
      </c>
      <c r="H178" s="52">
        <v>1341.21589251</v>
      </c>
      <c r="I178" s="52">
        <v>740.60443864000001</v>
      </c>
      <c r="J178" s="52">
        <v>191.29624312999999</v>
      </c>
      <c r="K178" s="52">
        <v>1.3686193099999999</v>
      </c>
      <c r="L178" s="52">
        <v>30.240391809999998</v>
      </c>
      <c r="M178" s="52">
        <v>159.68723201</v>
      </c>
      <c r="N178" s="52"/>
      <c r="O178" s="52"/>
      <c r="P178" s="52"/>
      <c r="Q178" s="52"/>
    </row>
    <row r="179" spans="1:17">
      <c r="A179" s="12">
        <v>45658</v>
      </c>
      <c r="B179" s="52">
        <v>4543.10570482</v>
      </c>
      <c r="C179" s="52">
        <f t="shared" ref="C179" si="335">G179+K179</f>
        <v>2298.1418892299998</v>
      </c>
      <c r="D179" s="52">
        <f t="shared" ref="D179" si="336">H179+L179</f>
        <v>1330.4917599600001</v>
      </c>
      <c r="E179" s="52">
        <f t="shared" ref="E179" si="337">I179+M179</f>
        <v>914.47205563</v>
      </c>
      <c r="F179" s="52">
        <v>4354.6381019600003</v>
      </c>
      <c r="G179" s="52">
        <v>2297.85941822</v>
      </c>
      <c r="H179" s="52">
        <v>1300.67141928</v>
      </c>
      <c r="I179" s="52">
        <v>756.10726446000001</v>
      </c>
      <c r="J179" s="52">
        <v>188.46760286</v>
      </c>
      <c r="K179" s="52">
        <v>0.28247101000000002</v>
      </c>
      <c r="L179" s="52">
        <v>29.820340680000001</v>
      </c>
      <c r="M179" s="52">
        <v>158.36479116999999</v>
      </c>
      <c r="N179" s="52"/>
      <c r="O179" s="52"/>
      <c r="P179" s="52"/>
      <c r="Q179" s="52"/>
    </row>
    <row r="180" spans="1:17">
      <c r="A180" s="12">
        <v>45689</v>
      </c>
      <c r="B180" s="52">
        <v>4608.1917679999997</v>
      </c>
      <c r="C180" s="52">
        <f t="shared" ref="C180" si="338">G180+K180</f>
        <v>2340.0119831299999</v>
      </c>
      <c r="D180" s="52">
        <f t="shared" ref="D180" si="339">H180+L180</f>
        <v>1351.04978506</v>
      </c>
      <c r="E180" s="52">
        <f t="shared" ref="E180" si="340">I180+M180</f>
        <v>917.12999981000007</v>
      </c>
      <c r="F180" s="52">
        <v>4421.6035170499999</v>
      </c>
      <c r="G180" s="52">
        <v>2339.9591341400001</v>
      </c>
      <c r="H180" s="52">
        <v>1321.4554698100001</v>
      </c>
      <c r="I180" s="52">
        <v>760.18891310000004</v>
      </c>
      <c r="J180" s="52">
        <v>186.58825095</v>
      </c>
      <c r="K180" s="52">
        <v>5.2848989999999998E-2</v>
      </c>
      <c r="L180" s="52">
        <v>29.594315250000001</v>
      </c>
      <c r="M180" s="52">
        <v>156.94108671000001</v>
      </c>
      <c r="N180" s="52"/>
      <c r="O180" s="52"/>
      <c r="P180" s="52"/>
      <c r="Q180" s="52"/>
    </row>
    <row r="181" spans="1:17">
      <c r="A181" s="12">
        <v>45717</v>
      </c>
      <c r="B181" s="52">
        <v>4716.4894835799996</v>
      </c>
      <c r="C181" s="52">
        <f t="shared" ref="C181" si="341">G181+K181</f>
        <v>2347.0475904099999</v>
      </c>
      <c r="D181" s="52">
        <f t="shared" ref="D181" si="342">H181+L181</f>
        <v>1444.05766877</v>
      </c>
      <c r="E181" s="52">
        <f t="shared" ref="E181" si="343">I181+M181</f>
        <v>925.38422439999999</v>
      </c>
      <c r="F181" s="52">
        <v>4529.3482874600004</v>
      </c>
      <c r="G181" s="52">
        <v>2347.00592534</v>
      </c>
      <c r="H181" s="52">
        <v>1414.4715822799999</v>
      </c>
      <c r="I181" s="52">
        <v>767.87077983999995</v>
      </c>
      <c r="J181" s="52">
        <v>187.14119611999999</v>
      </c>
      <c r="K181" s="52">
        <v>4.1665069999999998E-2</v>
      </c>
      <c r="L181" s="52">
        <v>29.58608649</v>
      </c>
      <c r="M181" s="52">
        <v>157.51344456000001</v>
      </c>
      <c r="N181" s="52"/>
      <c r="O181" s="52"/>
      <c r="P181" s="52"/>
      <c r="Q181" s="52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1" customWidth="1"/>
    <col min="2" max="2" width="10.44140625" style="31" customWidth="1"/>
    <col min="3" max="3" width="12.44140625" style="31" customWidth="1"/>
    <col min="4" max="4" width="13.109375" style="31" customWidth="1"/>
    <col min="5" max="5" width="12.6640625" style="31" customWidth="1"/>
    <col min="6" max="6" width="13.109375" style="31" customWidth="1"/>
    <col min="7" max="7" width="14.5546875" style="31" customWidth="1"/>
    <col min="8" max="8" width="11" style="31" customWidth="1"/>
    <col min="9" max="9" width="15.88671875" style="31" customWidth="1"/>
    <col min="10" max="11" width="12.44140625" style="31" customWidth="1"/>
    <col min="12" max="12" width="12" style="31" customWidth="1"/>
    <col min="13" max="13" width="10.88671875" style="31" customWidth="1"/>
    <col min="14" max="14" width="11.109375" style="31" customWidth="1"/>
    <col min="15" max="15" width="14" style="31" customWidth="1"/>
    <col min="16" max="16" width="9.6640625" style="31" customWidth="1"/>
    <col min="17" max="17" width="10.33203125" style="31" customWidth="1"/>
    <col min="18" max="18" width="10.44140625" style="31" customWidth="1"/>
    <col min="19" max="16384" width="9.109375" style="31"/>
  </cols>
  <sheetData>
    <row r="1" spans="1:702">
      <c r="A1" s="36" t="s">
        <v>157</v>
      </c>
      <c r="B1" s="25"/>
    </row>
    <row r="2" spans="1:702" ht="5.25" customHeight="1"/>
    <row r="3" spans="1:702">
      <c r="A3" s="118" t="s">
        <v>51</v>
      </c>
    </row>
    <row r="4" spans="1:702" ht="12.75" customHeight="1">
      <c r="A4" s="219" t="s">
        <v>130</v>
      </c>
      <c r="B4" s="220"/>
      <c r="C4" s="32"/>
    </row>
    <row r="5" spans="1:702" ht="12.75" customHeight="1">
      <c r="A5" s="33" t="s">
        <v>230</v>
      </c>
    </row>
    <row r="6" spans="1:702" ht="12.75" customHeight="1">
      <c r="A6" s="221" t="s">
        <v>0</v>
      </c>
      <c r="B6" s="223" t="s">
        <v>1</v>
      </c>
      <c r="C6" s="225" t="s">
        <v>50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</row>
    <row r="7" spans="1:702" s="34" customFormat="1" ht="12.75" customHeight="1">
      <c r="A7" s="221"/>
      <c r="B7" s="223"/>
      <c r="C7" s="217" t="s">
        <v>259</v>
      </c>
      <c r="D7" s="217" t="s">
        <v>260</v>
      </c>
      <c r="E7" s="217" t="s">
        <v>47</v>
      </c>
      <c r="F7" s="217" t="s">
        <v>46</v>
      </c>
      <c r="G7" s="217" t="s">
        <v>45</v>
      </c>
      <c r="H7" s="217" t="s">
        <v>44</v>
      </c>
      <c r="I7" s="217" t="s">
        <v>43</v>
      </c>
      <c r="J7" s="217" t="s">
        <v>42</v>
      </c>
      <c r="K7" s="217" t="s">
        <v>41</v>
      </c>
      <c r="L7" s="217" t="s">
        <v>64</v>
      </c>
      <c r="M7" s="217" t="s">
        <v>261</v>
      </c>
      <c r="N7" s="217" t="s">
        <v>39</v>
      </c>
      <c r="O7" s="217" t="s">
        <v>38</v>
      </c>
      <c r="P7" s="217" t="s">
        <v>52</v>
      </c>
      <c r="Q7" s="217" t="s">
        <v>37</v>
      </c>
      <c r="R7" s="217" t="s">
        <v>36</v>
      </c>
      <c r="S7" s="217" t="s">
        <v>35</v>
      </c>
      <c r="T7" s="217" t="s">
        <v>34</v>
      </c>
    </row>
    <row r="8" spans="1:702" s="34" customFormat="1" ht="12.75" customHeight="1">
      <c r="A8" s="222"/>
      <c r="B8" s="224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702" s="34" customFormat="1" ht="65.25" customHeight="1">
      <c r="A9" s="222"/>
      <c r="B9" s="224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</row>
    <row r="10" spans="1:702" s="34" customFormat="1" ht="12.75" customHeight="1" collapsed="1">
      <c r="A10" s="30">
        <v>1</v>
      </c>
      <c r="B10" s="176">
        <v>2</v>
      </c>
      <c r="C10" s="30">
        <v>3</v>
      </c>
      <c r="D10" s="176">
        <v>4</v>
      </c>
      <c r="E10" s="30">
        <v>5</v>
      </c>
      <c r="F10" s="176">
        <v>6</v>
      </c>
      <c r="G10" s="30">
        <v>7</v>
      </c>
      <c r="H10" s="176">
        <v>8</v>
      </c>
      <c r="I10" s="30">
        <v>9</v>
      </c>
      <c r="J10" s="176">
        <v>10</v>
      </c>
      <c r="K10" s="30">
        <v>11</v>
      </c>
      <c r="L10" s="176">
        <v>12</v>
      </c>
      <c r="M10" s="30">
        <v>13</v>
      </c>
      <c r="N10" s="176">
        <v>14</v>
      </c>
      <c r="O10" s="30">
        <v>15</v>
      </c>
      <c r="P10" s="176">
        <v>16</v>
      </c>
      <c r="Q10" s="30">
        <v>17</v>
      </c>
      <c r="R10" s="176">
        <v>18</v>
      </c>
      <c r="S10" s="30">
        <v>19</v>
      </c>
      <c r="T10" s="176">
        <v>20</v>
      </c>
    </row>
    <row r="11" spans="1:702" hidden="1" outlineLevel="1">
      <c r="A11" s="12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</row>
    <row r="12" spans="1:702" hidden="1" outlineLevel="1">
      <c r="A12" s="12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3"/>
      <c r="RZ12" s="123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3"/>
      <c r="TD12" s="123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3"/>
      <c r="UI12" s="123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3"/>
      <c r="VM12" s="123"/>
      <c r="VN12" s="123"/>
      <c r="VO12" s="123"/>
      <c r="VP12" s="123"/>
      <c r="VQ12" s="123"/>
      <c r="VR12" s="123"/>
      <c r="VS12" s="123"/>
      <c r="VT12" s="123"/>
      <c r="VU12" s="123"/>
      <c r="VV12" s="123"/>
      <c r="VW12" s="123"/>
      <c r="VX12" s="123"/>
      <c r="VY12" s="123"/>
      <c r="VZ12" s="123"/>
      <c r="WA12" s="123"/>
      <c r="WB12" s="123"/>
      <c r="WC12" s="123"/>
      <c r="WD12" s="123"/>
      <c r="WE12" s="123"/>
      <c r="WF12" s="123"/>
      <c r="WG12" s="123"/>
      <c r="WH12" s="123"/>
      <c r="WI12" s="123"/>
      <c r="WJ12" s="123"/>
      <c r="WK12" s="123"/>
      <c r="WL12" s="123"/>
      <c r="WM12" s="123"/>
      <c r="WN12" s="123"/>
      <c r="WO12" s="123"/>
      <c r="WP12" s="123"/>
      <c r="WQ12" s="123"/>
      <c r="WR12" s="123"/>
      <c r="WS12" s="123"/>
      <c r="WT12" s="123"/>
      <c r="WU12" s="123"/>
      <c r="WV12" s="123"/>
      <c r="WW12" s="123"/>
      <c r="WX12" s="123"/>
      <c r="WY12" s="123"/>
      <c r="WZ12" s="123"/>
      <c r="XA12" s="123"/>
      <c r="XB12" s="123"/>
      <c r="XC12" s="123"/>
      <c r="XD12" s="123"/>
      <c r="XE12" s="123"/>
      <c r="XF12" s="123"/>
      <c r="XG12" s="123"/>
      <c r="XH12" s="123"/>
      <c r="XI12" s="123"/>
      <c r="XJ12" s="123"/>
      <c r="XK12" s="123"/>
      <c r="XL12" s="123"/>
      <c r="XM12" s="123"/>
      <c r="XN12" s="123"/>
      <c r="XO12" s="123"/>
      <c r="XP12" s="123"/>
      <c r="XQ12" s="123"/>
      <c r="XR12" s="123"/>
      <c r="XS12" s="123"/>
      <c r="XT12" s="123"/>
      <c r="XU12" s="123"/>
      <c r="XV12" s="123"/>
      <c r="XW12" s="123"/>
      <c r="XX12" s="123"/>
      <c r="XY12" s="123"/>
      <c r="XZ12" s="123"/>
      <c r="YA12" s="123"/>
      <c r="YB12" s="123"/>
      <c r="YC12" s="123"/>
      <c r="YD12" s="123"/>
      <c r="YE12" s="123"/>
      <c r="YF12" s="123"/>
      <c r="YG12" s="123"/>
      <c r="YH12" s="123"/>
      <c r="YI12" s="123"/>
      <c r="YJ12" s="123"/>
      <c r="YK12" s="123"/>
      <c r="YL12" s="123"/>
      <c r="YM12" s="123"/>
      <c r="YN12" s="123"/>
      <c r="YO12" s="123"/>
      <c r="YP12" s="123"/>
      <c r="YQ12" s="123"/>
      <c r="YR12" s="123"/>
      <c r="YS12" s="123"/>
      <c r="YT12" s="123"/>
      <c r="YU12" s="123"/>
      <c r="YV12" s="123"/>
      <c r="YW12" s="123"/>
      <c r="YX12" s="123"/>
      <c r="YY12" s="123"/>
      <c r="YZ12" s="123"/>
      <c r="ZA12" s="123"/>
      <c r="ZB12" s="123"/>
      <c r="ZC12" s="123"/>
      <c r="ZD12" s="123"/>
      <c r="ZE12" s="123"/>
      <c r="ZF12" s="123"/>
      <c r="ZG12" s="123"/>
      <c r="ZH12" s="123"/>
      <c r="ZI12" s="123"/>
      <c r="ZJ12" s="123"/>
      <c r="ZK12" s="123"/>
      <c r="ZL12" s="123"/>
      <c r="ZM12" s="123"/>
      <c r="ZN12" s="123"/>
      <c r="ZO12" s="123"/>
      <c r="ZP12" s="123"/>
      <c r="ZQ12" s="123"/>
      <c r="ZR12" s="123"/>
      <c r="ZS12" s="123"/>
      <c r="ZT12" s="123"/>
      <c r="ZU12" s="123"/>
      <c r="ZV12" s="123"/>
      <c r="ZW12" s="123"/>
      <c r="ZX12" s="123"/>
      <c r="ZY12" s="123"/>
      <c r="ZZ12" s="123"/>
    </row>
    <row r="13" spans="1:702" hidden="1" outlineLevel="1">
      <c r="A13" s="12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3"/>
      <c r="RZ13" s="123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3"/>
      <c r="TD13" s="123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3"/>
      <c r="UI13" s="123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3"/>
      <c r="VM13" s="123"/>
      <c r="VN13" s="123"/>
      <c r="VO13" s="123"/>
      <c r="VP13" s="123"/>
      <c r="VQ13" s="123"/>
      <c r="VR13" s="123"/>
      <c r="VS13" s="123"/>
      <c r="VT13" s="123"/>
      <c r="VU13" s="123"/>
      <c r="VV13" s="123"/>
      <c r="VW13" s="123"/>
      <c r="VX13" s="123"/>
      <c r="VY13" s="123"/>
      <c r="VZ13" s="123"/>
      <c r="WA13" s="123"/>
      <c r="WB13" s="123"/>
      <c r="WC13" s="123"/>
      <c r="WD13" s="123"/>
      <c r="WE13" s="123"/>
      <c r="WF13" s="123"/>
      <c r="WG13" s="123"/>
      <c r="WH13" s="123"/>
      <c r="WI13" s="123"/>
      <c r="WJ13" s="123"/>
      <c r="WK13" s="123"/>
      <c r="WL13" s="123"/>
      <c r="WM13" s="123"/>
      <c r="WN13" s="123"/>
      <c r="WO13" s="123"/>
      <c r="WP13" s="123"/>
      <c r="WQ13" s="123"/>
      <c r="WR13" s="123"/>
      <c r="WS13" s="123"/>
      <c r="WT13" s="123"/>
      <c r="WU13" s="123"/>
      <c r="WV13" s="123"/>
      <c r="WW13" s="123"/>
      <c r="WX13" s="123"/>
      <c r="WY13" s="123"/>
      <c r="WZ13" s="123"/>
      <c r="XA13" s="123"/>
      <c r="XB13" s="123"/>
      <c r="XC13" s="123"/>
      <c r="XD13" s="123"/>
      <c r="XE13" s="123"/>
      <c r="XF13" s="123"/>
      <c r="XG13" s="123"/>
      <c r="XH13" s="123"/>
      <c r="XI13" s="123"/>
      <c r="XJ13" s="123"/>
      <c r="XK13" s="123"/>
      <c r="XL13" s="123"/>
      <c r="XM13" s="123"/>
      <c r="XN13" s="123"/>
      <c r="XO13" s="123"/>
      <c r="XP13" s="123"/>
      <c r="XQ13" s="123"/>
      <c r="XR13" s="123"/>
      <c r="XS13" s="123"/>
      <c r="XT13" s="123"/>
      <c r="XU13" s="123"/>
      <c r="XV13" s="123"/>
      <c r="XW13" s="123"/>
      <c r="XX13" s="123"/>
      <c r="XY13" s="123"/>
      <c r="XZ13" s="123"/>
      <c r="YA13" s="123"/>
      <c r="YB13" s="123"/>
      <c r="YC13" s="123"/>
      <c r="YD13" s="123"/>
      <c r="YE13" s="123"/>
      <c r="YF13" s="123"/>
      <c r="YG13" s="123"/>
      <c r="YH13" s="123"/>
      <c r="YI13" s="123"/>
      <c r="YJ13" s="123"/>
      <c r="YK13" s="123"/>
      <c r="YL13" s="123"/>
      <c r="YM13" s="123"/>
      <c r="YN13" s="123"/>
      <c r="YO13" s="123"/>
      <c r="YP13" s="123"/>
      <c r="YQ13" s="123"/>
      <c r="YR13" s="123"/>
      <c r="YS13" s="123"/>
      <c r="YT13" s="123"/>
      <c r="YU13" s="123"/>
      <c r="YV13" s="123"/>
      <c r="YW13" s="123"/>
      <c r="YX13" s="123"/>
      <c r="YY13" s="123"/>
      <c r="YZ13" s="123"/>
      <c r="ZA13" s="123"/>
      <c r="ZB13" s="123"/>
      <c r="ZC13" s="123"/>
      <c r="ZD13" s="123"/>
      <c r="ZE13" s="123"/>
      <c r="ZF13" s="123"/>
      <c r="ZG13" s="123"/>
      <c r="ZH13" s="123"/>
      <c r="ZI13" s="123"/>
      <c r="ZJ13" s="123"/>
      <c r="ZK13" s="123"/>
      <c r="ZL13" s="123"/>
      <c r="ZM13" s="123"/>
      <c r="ZN13" s="123"/>
      <c r="ZO13" s="123"/>
      <c r="ZP13" s="123"/>
      <c r="ZQ13" s="123"/>
      <c r="ZR13" s="123"/>
      <c r="ZS13" s="123"/>
      <c r="ZT13" s="123"/>
      <c r="ZU13" s="123"/>
      <c r="ZV13" s="123"/>
      <c r="ZW13" s="123"/>
      <c r="ZX13" s="123"/>
      <c r="ZY13" s="123"/>
      <c r="ZZ13" s="123"/>
    </row>
    <row r="14" spans="1:702" hidden="1" outlineLevel="1">
      <c r="A14" s="12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123"/>
      <c r="RQ14" s="123"/>
      <c r="RR14" s="123"/>
      <c r="RS14" s="123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123"/>
      <c r="SE14" s="123"/>
      <c r="SF14" s="123"/>
      <c r="SG14" s="123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123"/>
      <c r="SS14" s="123"/>
      <c r="ST14" s="123"/>
      <c r="SU14" s="123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123"/>
      <c r="TG14" s="123"/>
      <c r="TH14" s="123"/>
      <c r="TI14" s="123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123"/>
      <c r="TU14" s="123"/>
      <c r="TV14" s="123"/>
      <c r="TW14" s="123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123"/>
      <c r="UI14" s="123"/>
      <c r="UJ14" s="123"/>
      <c r="UK14" s="123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123"/>
      <c r="UW14" s="123"/>
      <c r="UX14" s="123"/>
      <c r="UY14" s="123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123"/>
      <c r="VK14" s="123"/>
      <c r="VL14" s="123"/>
      <c r="VM14" s="123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123"/>
      <c r="VY14" s="123"/>
      <c r="VZ14" s="123"/>
      <c r="WA14" s="123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123"/>
      <c r="WM14" s="123"/>
      <c r="WN14" s="123"/>
      <c r="WO14" s="123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123"/>
      <c r="XA14" s="123"/>
      <c r="XB14" s="123"/>
      <c r="XC14" s="123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  <c r="XN14" s="123"/>
      <c r="XO14" s="123"/>
      <c r="XP14" s="123"/>
      <c r="XQ14" s="123"/>
      <c r="XR14" s="123"/>
      <c r="XS14" s="123"/>
      <c r="XT14" s="123"/>
      <c r="XU14" s="123"/>
      <c r="XV14" s="123"/>
      <c r="XW14" s="123"/>
      <c r="XX14" s="123"/>
      <c r="XY14" s="123"/>
      <c r="XZ14" s="123"/>
      <c r="YA14" s="123"/>
      <c r="YB14" s="123"/>
      <c r="YC14" s="123"/>
      <c r="YD14" s="123"/>
      <c r="YE14" s="123"/>
      <c r="YF14" s="123"/>
      <c r="YG14" s="123"/>
      <c r="YH14" s="123"/>
      <c r="YI14" s="123"/>
      <c r="YJ14" s="123"/>
      <c r="YK14" s="123"/>
      <c r="YL14" s="123"/>
      <c r="YM14" s="123"/>
      <c r="YN14" s="123"/>
      <c r="YO14" s="123"/>
      <c r="YP14" s="123"/>
      <c r="YQ14" s="123"/>
      <c r="YR14" s="123"/>
      <c r="YS14" s="123"/>
      <c r="YT14" s="123"/>
      <c r="YU14" s="123"/>
      <c r="YV14" s="123"/>
      <c r="YW14" s="123"/>
      <c r="YX14" s="123"/>
      <c r="YY14" s="123"/>
      <c r="YZ14" s="123"/>
      <c r="ZA14" s="123"/>
      <c r="ZB14" s="123"/>
      <c r="ZC14" s="123"/>
      <c r="ZD14" s="123"/>
      <c r="ZE14" s="123"/>
      <c r="ZF14" s="123"/>
      <c r="ZG14" s="123"/>
      <c r="ZH14" s="123"/>
      <c r="ZI14" s="123"/>
      <c r="ZJ14" s="123"/>
      <c r="ZK14" s="123"/>
      <c r="ZL14" s="123"/>
      <c r="ZM14" s="123"/>
      <c r="ZN14" s="123"/>
      <c r="ZO14" s="123"/>
      <c r="ZP14" s="123"/>
      <c r="ZQ14" s="123"/>
      <c r="ZR14" s="123"/>
      <c r="ZS14" s="123"/>
      <c r="ZT14" s="123"/>
      <c r="ZU14" s="123"/>
      <c r="ZV14" s="123"/>
      <c r="ZW14" s="123"/>
      <c r="ZX14" s="123"/>
      <c r="ZY14" s="123"/>
      <c r="ZZ14" s="123"/>
    </row>
    <row r="15" spans="1:702" hidden="1" outlineLevel="1">
      <c r="A15" s="12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  <c r="RP15" s="123"/>
      <c r="RQ15" s="123"/>
      <c r="RR15" s="123"/>
      <c r="RS15" s="123"/>
      <c r="RT15" s="123"/>
      <c r="RU15" s="123"/>
      <c r="RV15" s="123"/>
      <c r="RW15" s="123"/>
      <c r="RX15" s="123"/>
      <c r="RY15" s="123"/>
      <c r="RZ15" s="123"/>
      <c r="SA15" s="123"/>
      <c r="SB15" s="123"/>
      <c r="SC15" s="123"/>
      <c r="SD15" s="123"/>
      <c r="SE15" s="123"/>
      <c r="SF15" s="123"/>
      <c r="SG15" s="123"/>
      <c r="SH15" s="123"/>
      <c r="SI15" s="123"/>
      <c r="SJ15" s="123"/>
      <c r="SK15" s="123"/>
      <c r="SL15" s="123"/>
      <c r="SM15" s="123"/>
      <c r="SN15" s="123"/>
      <c r="SO15" s="123"/>
      <c r="SP15" s="123"/>
      <c r="SQ15" s="123"/>
      <c r="SR15" s="123"/>
      <c r="SS15" s="123"/>
      <c r="ST15" s="123"/>
      <c r="SU15" s="123"/>
      <c r="SV15" s="123"/>
      <c r="SW15" s="123"/>
      <c r="SX15" s="123"/>
      <c r="SY15" s="123"/>
      <c r="SZ15" s="123"/>
      <c r="TA15" s="123"/>
      <c r="TB15" s="123"/>
      <c r="TC15" s="123"/>
      <c r="TD15" s="123"/>
      <c r="TE15" s="123"/>
      <c r="TF15" s="123"/>
      <c r="TG15" s="123"/>
      <c r="TH15" s="123"/>
      <c r="TI15" s="123"/>
      <c r="TJ15" s="123"/>
      <c r="TK15" s="123"/>
      <c r="TL15" s="123"/>
      <c r="TM15" s="123"/>
      <c r="TN15" s="123"/>
      <c r="TO15" s="123"/>
      <c r="TP15" s="123"/>
      <c r="TQ15" s="123"/>
      <c r="TR15" s="123"/>
      <c r="TS15" s="123"/>
      <c r="TT15" s="123"/>
      <c r="TU15" s="123"/>
      <c r="TV15" s="123"/>
      <c r="TW15" s="123"/>
      <c r="TX15" s="123"/>
      <c r="TY15" s="123"/>
      <c r="TZ15" s="123"/>
      <c r="UA15" s="123"/>
      <c r="UB15" s="123"/>
      <c r="UC15" s="123"/>
      <c r="UD15" s="123"/>
      <c r="UE15" s="123"/>
      <c r="UF15" s="123"/>
      <c r="UG15" s="123"/>
      <c r="UH15" s="123"/>
      <c r="UI15" s="123"/>
      <c r="UJ15" s="123"/>
      <c r="UK15" s="123"/>
      <c r="UL15" s="123"/>
      <c r="UM15" s="123"/>
      <c r="UN15" s="123"/>
      <c r="UO15" s="123"/>
      <c r="UP15" s="123"/>
      <c r="UQ15" s="123"/>
      <c r="UR15" s="123"/>
      <c r="US15" s="123"/>
      <c r="UT15" s="123"/>
      <c r="UU15" s="123"/>
      <c r="UV15" s="123"/>
      <c r="UW15" s="123"/>
      <c r="UX15" s="123"/>
      <c r="UY15" s="123"/>
      <c r="UZ15" s="123"/>
      <c r="VA15" s="123"/>
      <c r="VB15" s="123"/>
      <c r="VC15" s="123"/>
      <c r="VD15" s="123"/>
      <c r="VE15" s="123"/>
      <c r="VF15" s="123"/>
      <c r="VG15" s="123"/>
      <c r="VH15" s="123"/>
      <c r="VI15" s="123"/>
      <c r="VJ15" s="123"/>
      <c r="VK15" s="123"/>
      <c r="VL15" s="123"/>
      <c r="VM15" s="123"/>
      <c r="VN15" s="123"/>
      <c r="VO15" s="123"/>
      <c r="VP15" s="123"/>
      <c r="VQ15" s="123"/>
      <c r="VR15" s="123"/>
      <c r="VS15" s="123"/>
      <c r="VT15" s="123"/>
      <c r="VU15" s="123"/>
      <c r="VV15" s="123"/>
      <c r="VW15" s="123"/>
      <c r="VX15" s="123"/>
      <c r="VY15" s="123"/>
      <c r="VZ15" s="123"/>
      <c r="WA15" s="123"/>
      <c r="WB15" s="123"/>
      <c r="WC15" s="123"/>
      <c r="WD15" s="123"/>
      <c r="WE15" s="123"/>
      <c r="WF15" s="123"/>
      <c r="WG15" s="123"/>
      <c r="WH15" s="123"/>
      <c r="WI15" s="123"/>
      <c r="WJ15" s="123"/>
      <c r="WK15" s="123"/>
      <c r="WL15" s="123"/>
      <c r="WM15" s="123"/>
      <c r="WN15" s="123"/>
      <c r="WO15" s="123"/>
      <c r="WP15" s="123"/>
      <c r="WQ15" s="123"/>
      <c r="WR15" s="123"/>
      <c r="WS15" s="123"/>
      <c r="WT15" s="123"/>
      <c r="WU15" s="123"/>
      <c r="WV15" s="123"/>
      <c r="WW15" s="123"/>
      <c r="WX15" s="123"/>
      <c r="WY15" s="123"/>
      <c r="WZ15" s="123"/>
      <c r="XA15" s="123"/>
      <c r="XB15" s="123"/>
      <c r="XC15" s="123"/>
      <c r="XD15" s="123"/>
      <c r="XE15" s="123"/>
      <c r="XF15" s="123"/>
      <c r="XG15" s="123"/>
      <c r="XH15" s="123"/>
      <c r="XI15" s="123"/>
      <c r="XJ15" s="123"/>
      <c r="XK15" s="123"/>
      <c r="XL15" s="123"/>
      <c r="XM15" s="123"/>
      <c r="XN15" s="123"/>
      <c r="XO15" s="123"/>
      <c r="XP15" s="123"/>
      <c r="XQ15" s="123"/>
      <c r="XR15" s="123"/>
      <c r="XS15" s="123"/>
      <c r="XT15" s="123"/>
      <c r="XU15" s="123"/>
      <c r="XV15" s="123"/>
      <c r="XW15" s="123"/>
      <c r="XX15" s="123"/>
      <c r="XY15" s="123"/>
      <c r="XZ15" s="123"/>
      <c r="YA15" s="123"/>
      <c r="YB15" s="123"/>
      <c r="YC15" s="123"/>
      <c r="YD15" s="123"/>
      <c r="YE15" s="123"/>
      <c r="YF15" s="123"/>
      <c r="YG15" s="123"/>
      <c r="YH15" s="123"/>
      <c r="YI15" s="123"/>
      <c r="YJ15" s="123"/>
      <c r="YK15" s="123"/>
      <c r="YL15" s="123"/>
      <c r="YM15" s="123"/>
      <c r="YN15" s="123"/>
      <c r="YO15" s="123"/>
      <c r="YP15" s="123"/>
      <c r="YQ15" s="123"/>
      <c r="YR15" s="123"/>
      <c r="YS15" s="123"/>
      <c r="YT15" s="123"/>
      <c r="YU15" s="123"/>
      <c r="YV15" s="123"/>
      <c r="YW15" s="123"/>
      <c r="YX15" s="123"/>
      <c r="YY15" s="123"/>
      <c r="YZ15" s="123"/>
      <c r="ZA15" s="123"/>
      <c r="ZB15" s="123"/>
      <c r="ZC15" s="123"/>
      <c r="ZD15" s="123"/>
      <c r="ZE15" s="123"/>
      <c r="ZF15" s="123"/>
      <c r="ZG15" s="123"/>
      <c r="ZH15" s="123"/>
      <c r="ZI15" s="123"/>
      <c r="ZJ15" s="123"/>
      <c r="ZK15" s="123"/>
      <c r="ZL15" s="123"/>
      <c r="ZM15" s="123"/>
      <c r="ZN15" s="123"/>
      <c r="ZO15" s="123"/>
      <c r="ZP15" s="123"/>
      <c r="ZQ15" s="123"/>
      <c r="ZR15" s="123"/>
      <c r="ZS15" s="123"/>
      <c r="ZT15" s="123"/>
      <c r="ZU15" s="123"/>
      <c r="ZV15" s="123"/>
      <c r="ZW15" s="123"/>
      <c r="ZX15" s="123"/>
      <c r="ZY15" s="123"/>
      <c r="ZZ15" s="123"/>
    </row>
    <row r="16" spans="1:702" hidden="1" outlineLevel="1">
      <c r="A16" s="12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</row>
    <row r="17" spans="1:702" hidden="1" outlineLevel="1">
      <c r="A17" s="12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</row>
    <row r="18" spans="1:702" hidden="1" outlineLevel="1">
      <c r="A18" s="12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  <c r="RP18" s="123"/>
      <c r="RQ18" s="123"/>
      <c r="RR18" s="123"/>
      <c r="RS18" s="123"/>
      <c r="RT18" s="123"/>
      <c r="RU18" s="123"/>
      <c r="RV18" s="123"/>
      <c r="RW18" s="123"/>
      <c r="RX18" s="123"/>
      <c r="RY18" s="123"/>
      <c r="RZ18" s="123"/>
      <c r="SA18" s="123"/>
      <c r="SB18" s="123"/>
      <c r="SC18" s="123"/>
      <c r="SD18" s="123"/>
      <c r="SE18" s="123"/>
      <c r="SF18" s="123"/>
      <c r="SG18" s="123"/>
      <c r="SH18" s="123"/>
      <c r="SI18" s="123"/>
      <c r="SJ18" s="123"/>
      <c r="SK18" s="123"/>
      <c r="SL18" s="123"/>
      <c r="SM18" s="123"/>
      <c r="SN18" s="123"/>
      <c r="SO18" s="123"/>
      <c r="SP18" s="123"/>
      <c r="SQ18" s="123"/>
      <c r="SR18" s="123"/>
      <c r="SS18" s="123"/>
      <c r="ST18" s="123"/>
      <c r="SU18" s="123"/>
      <c r="SV18" s="123"/>
      <c r="SW18" s="123"/>
      <c r="SX18" s="123"/>
      <c r="SY18" s="123"/>
      <c r="SZ18" s="123"/>
      <c r="TA18" s="123"/>
      <c r="TB18" s="123"/>
      <c r="TC18" s="123"/>
      <c r="TD18" s="123"/>
      <c r="TE18" s="123"/>
      <c r="TF18" s="123"/>
      <c r="TG18" s="123"/>
      <c r="TH18" s="123"/>
      <c r="TI18" s="123"/>
      <c r="TJ18" s="123"/>
      <c r="TK18" s="123"/>
      <c r="TL18" s="123"/>
      <c r="TM18" s="123"/>
      <c r="TN18" s="123"/>
      <c r="TO18" s="123"/>
      <c r="TP18" s="123"/>
      <c r="TQ18" s="123"/>
      <c r="TR18" s="123"/>
      <c r="TS18" s="123"/>
      <c r="TT18" s="123"/>
      <c r="TU18" s="123"/>
      <c r="TV18" s="123"/>
      <c r="TW18" s="123"/>
      <c r="TX18" s="123"/>
      <c r="TY18" s="123"/>
      <c r="TZ18" s="123"/>
      <c r="UA18" s="123"/>
      <c r="UB18" s="123"/>
      <c r="UC18" s="123"/>
      <c r="UD18" s="123"/>
      <c r="UE18" s="123"/>
      <c r="UF18" s="123"/>
      <c r="UG18" s="123"/>
      <c r="UH18" s="123"/>
      <c r="UI18" s="123"/>
      <c r="UJ18" s="123"/>
      <c r="UK18" s="123"/>
      <c r="UL18" s="123"/>
      <c r="UM18" s="123"/>
      <c r="UN18" s="123"/>
      <c r="UO18" s="123"/>
      <c r="UP18" s="123"/>
      <c r="UQ18" s="123"/>
      <c r="UR18" s="123"/>
      <c r="US18" s="123"/>
      <c r="UT18" s="123"/>
      <c r="UU18" s="123"/>
      <c r="UV18" s="123"/>
      <c r="UW18" s="123"/>
      <c r="UX18" s="123"/>
      <c r="UY18" s="123"/>
      <c r="UZ18" s="123"/>
      <c r="VA18" s="123"/>
      <c r="VB18" s="123"/>
      <c r="VC18" s="123"/>
      <c r="VD18" s="123"/>
      <c r="VE18" s="123"/>
      <c r="VF18" s="123"/>
      <c r="VG18" s="123"/>
      <c r="VH18" s="123"/>
      <c r="VI18" s="123"/>
      <c r="VJ18" s="123"/>
      <c r="VK18" s="123"/>
      <c r="VL18" s="123"/>
      <c r="VM18" s="123"/>
      <c r="VN18" s="123"/>
      <c r="VO18" s="123"/>
      <c r="VP18" s="123"/>
      <c r="VQ18" s="123"/>
      <c r="VR18" s="123"/>
      <c r="VS18" s="123"/>
      <c r="VT18" s="123"/>
      <c r="VU18" s="123"/>
      <c r="VV18" s="123"/>
      <c r="VW18" s="123"/>
      <c r="VX18" s="123"/>
      <c r="VY18" s="123"/>
      <c r="VZ18" s="123"/>
      <c r="WA18" s="123"/>
      <c r="WB18" s="123"/>
      <c r="WC18" s="123"/>
      <c r="WD18" s="123"/>
      <c r="WE18" s="123"/>
      <c r="WF18" s="123"/>
      <c r="WG18" s="123"/>
      <c r="WH18" s="123"/>
      <c r="WI18" s="123"/>
      <c r="WJ18" s="123"/>
      <c r="WK18" s="123"/>
      <c r="WL18" s="123"/>
      <c r="WM18" s="123"/>
      <c r="WN18" s="123"/>
      <c r="WO18" s="123"/>
      <c r="WP18" s="123"/>
      <c r="WQ18" s="123"/>
      <c r="WR18" s="123"/>
      <c r="WS18" s="123"/>
      <c r="WT18" s="123"/>
      <c r="WU18" s="123"/>
      <c r="WV18" s="123"/>
      <c r="WW18" s="123"/>
      <c r="WX18" s="123"/>
      <c r="WY18" s="123"/>
      <c r="WZ18" s="123"/>
      <c r="XA18" s="123"/>
      <c r="XB18" s="123"/>
      <c r="XC18" s="123"/>
      <c r="XD18" s="123"/>
      <c r="XE18" s="123"/>
      <c r="XF18" s="123"/>
      <c r="XG18" s="123"/>
      <c r="XH18" s="123"/>
      <c r="XI18" s="123"/>
      <c r="XJ18" s="123"/>
      <c r="XK18" s="123"/>
      <c r="XL18" s="123"/>
      <c r="XM18" s="123"/>
      <c r="XN18" s="123"/>
      <c r="XO18" s="123"/>
      <c r="XP18" s="123"/>
      <c r="XQ18" s="123"/>
      <c r="XR18" s="123"/>
      <c r="XS18" s="123"/>
      <c r="XT18" s="123"/>
      <c r="XU18" s="123"/>
      <c r="XV18" s="123"/>
      <c r="XW18" s="123"/>
      <c r="XX18" s="123"/>
      <c r="XY18" s="123"/>
      <c r="XZ18" s="123"/>
      <c r="YA18" s="123"/>
      <c r="YB18" s="123"/>
      <c r="YC18" s="123"/>
      <c r="YD18" s="123"/>
      <c r="YE18" s="123"/>
      <c r="YF18" s="123"/>
      <c r="YG18" s="123"/>
      <c r="YH18" s="123"/>
      <c r="YI18" s="123"/>
      <c r="YJ18" s="123"/>
      <c r="YK18" s="123"/>
      <c r="YL18" s="123"/>
      <c r="YM18" s="123"/>
      <c r="YN18" s="123"/>
      <c r="YO18" s="123"/>
      <c r="YP18" s="123"/>
      <c r="YQ18" s="123"/>
      <c r="YR18" s="123"/>
      <c r="YS18" s="123"/>
      <c r="YT18" s="123"/>
      <c r="YU18" s="123"/>
      <c r="YV18" s="123"/>
      <c r="YW18" s="123"/>
      <c r="YX18" s="123"/>
      <c r="YY18" s="123"/>
      <c r="YZ18" s="123"/>
      <c r="ZA18" s="123"/>
      <c r="ZB18" s="123"/>
      <c r="ZC18" s="123"/>
      <c r="ZD18" s="123"/>
      <c r="ZE18" s="123"/>
      <c r="ZF18" s="123"/>
      <c r="ZG18" s="123"/>
      <c r="ZH18" s="123"/>
      <c r="ZI18" s="123"/>
      <c r="ZJ18" s="123"/>
      <c r="ZK18" s="123"/>
      <c r="ZL18" s="123"/>
      <c r="ZM18" s="123"/>
      <c r="ZN18" s="123"/>
      <c r="ZO18" s="123"/>
      <c r="ZP18" s="123"/>
      <c r="ZQ18" s="123"/>
      <c r="ZR18" s="123"/>
      <c r="ZS18" s="123"/>
      <c r="ZT18" s="123"/>
      <c r="ZU18" s="123"/>
      <c r="ZV18" s="123"/>
      <c r="ZW18" s="123"/>
      <c r="ZX18" s="123"/>
      <c r="ZY18" s="123"/>
      <c r="ZZ18" s="123"/>
    </row>
    <row r="19" spans="1:702" hidden="1" outlineLevel="1">
      <c r="A19" s="12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3"/>
      <c r="UI19" s="123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23"/>
      <c r="VM19" s="123"/>
      <c r="VN19" s="123"/>
      <c r="VO19" s="123"/>
      <c r="VP19" s="123"/>
      <c r="VQ19" s="123"/>
      <c r="VR19" s="123"/>
      <c r="VS19" s="123"/>
      <c r="VT19" s="123"/>
      <c r="VU19" s="123"/>
      <c r="VV19" s="123"/>
      <c r="VW19" s="123"/>
      <c r="VX19" s="123"/>
      <c r="VY19" s="123"/>
      <c r="VZ19" s="123"/>
      <c r="WA19" s="123"/>
      <c r="WB19" s="123"/>
      <c r="WC19" s="123"/>
      <c r="WD19" s="123"/>
      <c r="WE19" s="123"/>
      <c r="WF19" s="123"/>
      <c r="WG19" s="123"/>
      <c r="WH19" s="123"/>
      <c r="WI19" s="123"/>
      <c r="WJ19" s="123"/>
      <c r="WK19" s="123"/>
      <c r="WL19" s="123"/>
      <c r="WM19" s="123"/>
      <c r="WN19" s="123"/>
      <c r="WO19" s="123"/>
      <c r="WP19" s="123"/>
      <c r="WQ19" s="123"/>
      <c r="WR19" s="123"/>
      <c r="WS19" s="123"/>
      <c r="WT19" s="123"/>
      <c r="WU19" s="123"/>
      <c r="WV19" s="123"/>
      <c r="WW19" s="123"/>
      <c r="WX19" s="123"/>
      <c r="WY19" s="123"/>
      <c r="WZ19" s="123"/>
      <c r="XA19" s="123"/>
      <c r="XB19" s="123"/>
      <c r="XC19" s="123"/>
      <c r="XD19" s="123"/>
      <c r="XE19" s="123"/>
      <c r="XF19" s="123"/>
      <c r="XG19" s="123"/>
      <c r="XH19" s="123"/>
      <c r="XI19" s="123"/>
      <c r="XJ19" s="123"/>
      <c r="XK19" s="123"/>
      <c r="XL19" s="123"/>
      <c r="XM19" s="123"/>
      <c r="XN19" s="123"/>
      <c r="XO19" s="123"/>
      <c r="XP19" s="123"/>
      <c r="XQ19" s="123"/>
      <c r="XR19" s="123"/>
      <c r="XS19" s="123"/>
      <c r="XT19" s="123"/>
      <c r="XU19" s="123"/>
      <c r="XV19" s="123"/>
      <c r="XW19" s="123"/>
      <c r="XX19" s="123"/>
      <c r="XY19" s="123"/>
      <c r="XZ19" s="123"/>
      <c r="YA19" s="123"/>
      <c r="YB19" s="123"/>
      <c r="YC19" s="123"/>
      <c r="YD19" s="123"/>
      <c r="YE19" s="123"/>
      <c r="YF19" s="123"/>
      <c r="YG19" s="123"/>
      <c r="YH19" s="123"/>
      <c r="YI19" s="123"/>
      <c r="YJ19" s="123"/>
      <c r="YK19" s="123"/>
      <c r="YL19" s="123"/>
      <c r="YM19" s="123"/>
      <c r="YN19" s="123"/>
      <c r="YO19" s="123"/>
      <c r="YP19" s="123"/>
      <c r="YQ19" s="123"/>
      <c r="YR19" s="123"/>
      <c r="YS19" s="123"/>
      <c r="YT19" s="123"/>
      <c r="YU19" s="123"/>
      <c r="YV19" s="123"/>
      <c r="YW19" s="123"/>
      <c r="YX19" s="123"/>
      <c r="YY19" s="123"/>
      <c r="YZ19" s="123"/>
      <c r="ZA19" s="123"/>
      <c r="ZB19" s="123"/>
      <c r="ZC19" s="123"/>
      <c r="ZD19" s="123"/>
      <c r="ZE19" s="123"/>
      <c r="ZF19" s="123"/>
      <c r="ZG19" s="123"/>
      <c r="ZH19" s="123"/>
      <c r="ZI19" s="123"/>
      <c r="ZJ19" s="123"/>
      <c r="ZK19" s="123"/>
      <c r="ZL19" s="123"/>
      <c r="ZM19" s="123"/>
      <c r="ZN19" s="123"/>
      <c r="ZO19" s="123"/>
      <c r="ZP19" s="123"/>
      <c r="ZQ19" s="123"/>
      <c r="ZR19" s="123"/>
      <c r="ZS19" s="123"/>
      <c r="ZT19" s="123"/>
      <c r="ZU19" s="123"/>
      <c r="ZV19" s="123"/>
      <c r="ZW19" s="123"/>
      <c r="ZX19" s="123"/>
      <c r="ZY19" s="123"/>
      <c r="ZZ19" s="123"/>
    </row>
    <row r="20" spans="1:702" hidden="1" outlineLevel="1">
      <c r="A20" s="12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  <c r="IX20" s="123"/>
      <c r="IY20" s="123"/>
      <c r="IZ20" s="123"/>
      <c r="JA20" s="123"/>
      <c r="JB20" s="123"/>
      <c r="JC20" s="123"/>
      <c r="JD20" s="123"/>
      <c r="JE20" s="123"/>
      <c r="JF20" s="123"/>
      <c r="JG20" s="123"/>
      <c r="JH20" s="123"/>
      <c r="JI20" s="123"/>
      <c r="JJ20" s="123"/>
      <c r="JK20" s="123"/>
      <c r="JL20" s="123"/>
      <c r="JM20" s="123"/>
      <c r="JN20" s="123"/>
      <c r="JO20" s="123"/>
      <c r="JP20" s="123"/>
      <c r="JQ20" s="123"/>
      <c r="JR20" s="123"/>
      <c r="JS20" s="123"/>
      <c r="JT20" s="123"/>
      <c r="JU20" s="123"/>
      <c r="JV20" s="123"/>
      <c r="JW20" s="123"/>
      <c r="JX20" s="123"/>
      <c r="JY20" s="123"/>
      <c r="JZ20" s="123"/>
      <c r="KA20" s="123"/>
      <c r="KB20" s="123"/>
      <c r="KC20" s="123"/>
      <c r="KD20" s="123"/>
      <c r="KE20" s="123"/>
      <c r="KF20" s="123"/>
      <c r="KG20" s="123"/>
      <c r="KH20" s="123"/>
      <c r="KI20" s="123"/>
      <c r="KJ20" s="123"/>
      <c r="KK20" s="123"/>
      <c r="KL20" s="123"/>
      <c r="KM20" s="123"/>
      <c r="KN20" s="123"/>
      <c r="KO20" s="123"/>
      <c r="KP20" s="123"/>
      <c r="KQ20" s="123"/>
      <c r="KR20" s="123"/>
      <c r="KS20" s="123"/>
      <c r="KT20" s="123"/>
      <c r="KU20" s="123"/>
      <c r="KV20" s="123"/>
      <c r="KW20" s="123"/>
      <c r="KX20" s="123"/>
      <c r="KY20" s="123"/>
      <c r="KZ20" s="123"/>
      <c r="LA20" s="123"/>
      <c r="LB20" s="123"/>
      <c r="LC20" s="123"/>
      <c r="LD20" s="123"/>
      <c r="LE20" s="123"/>
      <c r="LF20" s="123"/>
      <c r="LG20" s="123"/>
      <c r="LH20" s="123"/>
      <c r="LI20" s="123"/>
      <c r="LJ20" s="123"/>
      <c r="LK20" s="123"/>
      <c r="LL20" s="123"/>
      <c r="LM20" s="123"/>
      <c r="LN20" s="123"/>
      <c r="LO20" s="123"/>
      <c r="LP20" s="123"/>
      <c r="LQ20" s="123"/>
      <c r="LR20" s="123"/>
      <c r="LS20" s="123"/>
      <c r="LT20" s="123"/>
      <c r="LU20" s="123"/>
      <c r="LV20" s="123"/>
      <c r="LW20" s="123"/>
      <c r="LX20" s="123"/>
      <c r="LY20" s="123"/>
      <c r="LZ20" s="123"/>
      <c r="MA20" s="123"/>
      <c r="MB20" s="123"/>
      <c r="MC20" s="123"/>
      <c r="MD20" s="123"/>
      <c r="ME20" s="123"/>
      <c r="MF20" s="123"/>
      <c r="MG20" s="123"/>
      <c r="MH20" s="123"/>
      <c r="MI20" s="123"/>
      <c r="MJ20" s="123"/>
      <c r="MK20" s="123"/>
      <c r="ML20" s="123"/>
      <c r="MM20" s="123"/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NY20" s="123"/>
      <c r="NZ20" s="123"/>
      <c r="OA20" s="123"/>
      <c r="OB20" s="123"/>
      <c r="OC20" s="123"/>
      <c r="OD20" s="123"/>
      <c r="OE20" s="123"/>
      <c r="OF20" s="123"/>
      <c r="OG20" s="123"/>
      <c r="OH20" s="123"/>
      <c r="OI20" s="123"/>
      <c r="OJ20" s="123"/>
      <c r="OK20" s="123"/>
      <c r="OL20" s="123"/>
      <c r="OM20" s="123"/>
      <c r="ON20" s="123"/>
      <c r="OO20" s="123"/>
      <c r="OP20" s="123"/>
      <c r="OQ20" s="123"/>
      <c r="OR20" s="123"/>
      <c r="OS20" s="123"/>
      <c r="OT20" s="123"/>
      <c r="OU20" s="123"/>
      <c r="OV20" s="123"/>
      <c r="OW20" s="123"/>
      <c r="OX20" s="123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3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  <c r="RP20" s="123"/>
      <c r="RQ20" s="123"/>
      <c r="RR20" s="123"/>
      <c r="RS20" s="123"/>
      <c r="RT20" s="123"/>
      <c r="RU20" s="123"/>
      <c r="RV20" s="123"/>
      <c r="RW20" s="123"/>
      <c r="RX20" s="123"/>
      <c r="RY20" s="123"/>
      <c r="RZ20" s="123"/>
      <c r="SA20" s="123"/>
      <c r="SB20" s="123"/>
      <c r="SC20" s="123"/>
      <c r="SD20" s="123"/>
      <c r="SE20" s="123"/>
      <c r="SF20" s="123"/>
      <c r="SG20" s="123"/>
      <c r="SH20" s="123"/>
      <c r="SI20" s="123"/>
      <c r="SJ20" s="123"/>
      <c r="SK20" s="123"/>
      <c r="SL20" s="123"/>
      <c r="SM20" s="123"/>
      <c r="SN20" s="123"/>
      <c r="SO20" s="123"/>
      <c r="SP20" s="123"/>
      <c r="SQ20" s="123"/>
      <c r="SR20" s="123"/>
      <c r="SS20" s="123"/>
      <c r="ST20" s="123"/>
      <c r="SU20" s="123"/>
      <c r="SV20" s="123"/>
      <c r="SW20" s="123"/>
      <c r="SX20" s="123"/>
      <c r="SY20" s="123"/>
      <c r="SZ20" s="123"/>
      <c r="TA20" s="123"/>
      <c r="TB20" s="123"/>
      <c r="TC20" s="123"/>
      <c r="TD20" s="123"/>
      <c r="TE20" s="123"/>
      <c r="TF20" s="123"/>
      <c r="TG20" s="123"/>
      <c r="TH20" s="123"/>
      <c r="TI20" s="123"/>
      <c r="TJ20" s="123"/>
      <c r="TK20" s="123"/>
      <c r="TL20" s="123"/>
      <c r="TM20" s="123"/>
      <c r="TN20" s="123"/>
      <c r="TO20" s="123"/>
      <c r="TP20" s="123"/>
      <c r="TQ20" s="123"/>
      <c r="TR20" s="123"/>
      <c r="TS20" s="123"/>
      <c r="TT20" s="123"/>
      <c r="TU20" s="123"/>
      <c r="TV20" s="123"/>
      <c r="TW20" s="123"/>
      <c r="TX20" s="123"/>
      <c r="TY20" s="123"/>
      <c r="TZ20" s="123"/>
      <c r="UA20" s="123"/>
      <c r="UB20" s="123"/>
      <c r="UC20" s="123"/>
      <c r="UD20" s="123"/>
      <c r="UE20" s="123"/>
      <c r="UF20" s="123"/>
      <c r="UG20" s="123"/>
      <c r="UH20" s="123"/>
      <c r="UI20" s="123"/>
      <c r="UJ20" s="123"/>
      <c r="UK20" s="123"/>
      <c r="UL20" s="123"/>
      <c r="UM20" s="123"/>
      <c r="UN20" s="123"/>
      <c r="UO20" s="123"/>
      <c r="UP20" s="123"/>
      <c r="UQ20" s="123"/>
      <c r="UR20" s="123"/>
      <c r="US20" s="123"/>
      <c r="UT20" s="123"/>
      <c r="UU20" s="123"/>
      <c r="UV20" s="123"/>
      <c r="UW20" s="123"/>
      <c r="UX20" s="123"/>
      <c r="UY20" s="123"/>
      <c r="UZ20" s="123"/>
      <c r="VA20" s="123"/>
      <c r="VB20" s="123"/>
      <c r="VC20" s="123"/>
      <c r="VD20" s="123"/>
      <c r="VE20" s="123"/>
      <c r="VF20" s="123"/>
      <c r="VG20" s="123"/>
      <c r="VH20" s="123"/>
      <c r="VI20" s="123"/>
      <c r="VJ20" s="123"/>
      <c r="VK20" s="123"/>
      <c r="VL20" s="123"/>
      <c r="VM20" s="123"/>
      <c r="VN20" s="123"/>
      <c r="VO20" s="123"/>
      <c r="VP20" s="123"/>
      <c r="VQ20" s="123"/>
      <c r="VR20" s="123"/>
      <c r="VS20" s="123"/>
      <c r="VT20" s="123"/>
      <c r="VU20" s="123"/>
      <c r="VV20" s="123"/>
      <c r="VW20" s="123"/>
      <c r="VX20" s="123"/>
      <c r="VY20" s="123"/>
      <c r="VZ20" s="123"/>
      <c r="WA20" s="123"/>
      <c r="WB20" s="123"/>
      <c r="WC20" s="123"/>
      <c r="WD20" s="123"/>
      <c r="WE20" s="123"/>
      <c r="WF20" s="123"/>
      <c r="WG20" s="123"/>
      <c r="WH20" s="123"/>
      <c r="WI20" s="123"/>
      <c r="WJ20" s="123"/>
      <c r="WK20" s="123"/>
      <c r="WL20" s="123"/>
      <c r="WM20" s="123"/>
      <c r="WN20" s="123"/>
      <c r="WO20" s="123"/>
      <c r="WP20" s="123"/>
      <c r="WQ20" s="123"/>
      <c r="WR20" s="123"/>
      <c r="WS20" s="123"/>
      <c r="WT20" s="123"/>
      <c r="WU20" s="123"/>
      <c r="WV20" s="123"/>
      <c r="WW20" s="123"/>
      <c r="WX20" s="123"/>
      <c r="WY20" s="123"/>
      <c r="WZ20" s="123"/>
      <c r="XA20" s="123"/>
      <c r="XB20" s="123"/>
      <c r="XC20" s="123"/>
      <c r="XD20" s="123"/>
      <c r="XE20" s="123"/>
      <c r="XF20" s="123"/>
      <c r="XG20" s="123"/>
      <c r="XH20" s="123"/>
      <c r="XI20" s="123"/>
      <c r="XJ20" s="123"/>
      <c r="XK20" s="123"/>
      <c r="XL20" s="123"/>
      <c r="XM20" s="123"/>
      <c r="XN20" s="123"/>
      <c r="XO20" s="123"/>
      <c r="XP20" s="123"/>
      <c r="XQ20" s="123"/>
      <c r="XR20" s="123"/>
      <c r="XS20" s="123"/>
      <c r="XT20" s="123"/>
      <c r="XU20" s="123"/>
      <c r="XV20" s="123"/>
      <c r="XW20" s="123"/>
      <c r="XX20" s="123"/>
      <c r="XY20" s="123"/>
      <c r="XZ20" s="123"/>
      <c r="YA20" s="123"/>
      <c r="YB20" s="123"/>
      <c r="YC20" s="123"/>
      <c r="YD20" s="123"/>
      <c r="YE20" s="123"/>
      <c r="YF20" s="123"/>
      <c r="YG20" s="123"/>
      <c r="YH20" s="123"/>
      <c r="YI20" s="123"/>
      <c r="YJ20" s="123"/>
      <c r="YK20" s="123"/>
      <c r="YL20" s="123"/>
      <c r="YM20" s="123"/>
      <c r="YN20" s="123"/>
      <c r="YO20" s="123"/>
      <c r="YP20" s="123"/>
      <c r="YQ20" s="123"/>
      <c r="YR20" s="123"/>
      <c r="YS20" s="123"/>
      <c r="YT20" s="123"/>
      <c r="YU20" s="123"/>
      <c r="YV20" s="123"/>
      <c r="YW20" s="123"/>
      <c r="YX20" s="123"/>
      <c r="YY20" s="123"/>
      <c r="YZ20" s="123"/>
      <c r="ZA20" s="123"/>
      <c r="ZB20" s="123"/>
      <c r="ZC20" s="123"/>
      <c r="ZD20" s="123"/>
      <c r="ZE20" s="123"/>
      <c r="ZF20" s="123"/>
      <c r="ZG20" s="123"/>
      <c r="ZH20" s="123"/>
      <c r="ZI20" s="123"/>
      <c r="ZJ20" s="123"/>
      <c r="ZK20" s="123"/>
      <c r="ZL20" s="123"/>
      <c r="ZM20" s="123"/>
      <c r="ZN20" s="123"/>
      <c r="ZO20" s="123"/>
      <c r="ZP20" s="123"/>
      <c r="ZQ20" s="123"/>
      <c r="ZR20" s="123"/>
      <c r="ZS20" s="123"/>
      <c r="ZT20" s="123"/>
      <c r="ZU20" s="123"/>
      <c r="ZV20" s="123"/>
      <c r="ZW20" s="123"/>
      <c r="ZX20" s="123"/>
      <c r="ZY20" s="123"/>
      <c r="ZZ20" s="123"/>
    </row>
    <row r="21" spans="1:702" hidden="1" outlineLevel="1">
      <c r="A21" s="12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3"/>
      <c r="SE21" s="123"/>
      <c r="SF21" s="123"/>
      <c r="SG21" s="123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3"/>
      <c r="SS21" s="123"/>
      <c r="ST21" s="123"/>
      <c r="SU21" s="123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  <c r="TF21" s="123"/>
      <c r="TG21" s="123"/>
      <c r="TH21" s="123"/>
      <c r="TI21" s="123"/>
      <c r="TJ21" s="123"/>
      <c r="TK21" s="123"/>
      <c r="TL21" s="123"/>
      <c r="TM21" s="123"/>
      <c r="TN21" s="123"/>
      <c r="TO21" s="123"/>
      <c r="TP21" s="123"/>
      <c r="TQ21" s="123"/>
      <c r="TR21" s="123"/>
      <c r="TS21" s="123"/>
      <c r="TT21" s="123"/>
      <c r="TU21" s="123"/>
      <c r="TV21" s="123"/>
      <c r="TW21" s="123"/>
      <c r="TX21" s="123"/>
      <c r="TY21" s="123"/>
      <c r="TZ21" s="123"/>
      <c r="UA21" s="123"/>
      <c r="UB21" s="123"/>
      <c r="UC21" s="123"/>
      <c r="UD21" s="123"/>
      <c r="UE21" s="123"/>
      <c r="UF21" s="123"/>
      <c r="UG21" s="123"/>
      <c r="UH21" s="123"/>
      <c r="UI21" s="123"/>
      <c r="UJ21" s="123"/>
      <c r="UK21" s="123"/>
      <c r="UL21" s="123"/>
      <c r="UM21" s="123"/>
      <c r="UN21" s="123"/>
      <c r="UO21" s="123"/>
      <c r="UP21" s="123"/>
      <c r="UQ21" s="123"/>
      <c r="UR21" s="123"/>
      <c r="US21" s="123"/>
      <c r="UT21" s="123"/>
      <c r="UU21" s="123"/>
      <c r="UV21" s="123"/>
      <c r="UW21" s="123"/>
      <c r="UX21" s="123"/>
      <c r="UY21" s="123"/>
      <c r="UZ21" s="123"/>
      <c r="VA21" s="123"/>
      <c r="VB21" s="123"/>
      <c r="VC21" s="123"/>
      <c r="VD21" s="123"/>
      <c r="VE21" s="123"/>
      <c r="VF21" s="123"/>
      <c r="VG21" s="123"/>
      <c r="VH21" s="123"/>
      <c r="VI21" s="123"/>
      <c r="VJ21" s="123"/>
      <c r="VK21" s="123"/>
      <c r="VL21" s="123"/>
      <c r="VM21" s="123"/>
      <c r="VN21" s="123"/>
      <c r="VO21" s="123"/>
      <c r="VP21" s="123"/>
      <c r="VQ21" s="123"/>
      <c r="VR21" s="123"/>
      <c r="VS21" s="123"/>
      <c r="VT21" s="123"/>
      <c r="VU21" s="123"/>
      <c r="VV21" s="123"/>
      <c r="VW21" s="123"/>
      <c r="VX21" s="123"/>
      <c r="VY21" s="123"/>
      <c r="VZ21" s="123"/>
      <c r="WA21" s="123"/>
      <c r="WB21" s="123"/>
      <c r="WC21" s="123"/>
      <c r="WD21" s="123"/>
      <c r="WE21" s="123"/>
      <c r="WF21" s="123"/>
      <c r="WG21" s="123"/>
      <c r="WH21" s="123"/>
      <c r="WI21" s="123"/>
      <c r="WJ21" s="123"/>
      <c r="WK21" s="123"/>
      <c r="WL21" s="123"/>
      <c r="WM21" s="123"/>
      <c r="WN21" s="123"/>
      <c r="WO21" s="123"/>
      <c r="WP21" s="123"/>
      <c r="WQ21" s="123"/>
      <c r="WR21" s="123"/>
      <c r="WS21" s="123"/>
      <c r="WT21" s="123"/>
      <c r="WU21" s="123"/>
      <c r="WV21" s="123"/>
      <c r="WW21" s="123"/>
      <c r="WX21" s="123"/>
      <c r="WY21" s="123"/>
      <c r="WZ21" s="123"/>
      <c r="XA21" s="123"/>
      <c r="XB21" s="123"/>
      <c r="XC21" s="123"/>
      <c r="XD21" s="123"/>
      <c r="XE21" s="123"/>
      <c r="XF21" s="123"/>
      <c r="XG21" s="123"/>
      <c r="XH21" s="123"/>
      <c r="XI21" s="123"/>
      <c r="XJ21" s="123"/>
      <c r="XK21" s="123"/>
      <c r="XL21" s="123"/>
      <c r="XM21" s="123"/>
      <c r="XN21" s="123"/>
      <c r="XO21" s="123"/>
      <c r="XP21" s="123"/>
      <c r="XQ21" s="123"/>
      <c r="XR21" s="123"/>
      <c r="XS21" s="123"/>
      <c r="XT21" s="123"/>
      <c r="XU21" s="123"/>
      <c r="XV21" s="123"/>
      <c r="XW21" s="123"/>
      <c r="XX21" s="123"/>
      <c r="XY21" s="123"/>
      <c r="XZ21" s="123"/>
      <c r="YA21" s="123"/>
      <c r="YB21" s="123"/>
      <c r="YC21" s="123"/>
      <c r="YD21" s="123"/>
      <c r="YE21" s="123"/>
      <c r="YF21" s="123"/>
      <c r="YG21" s="123"/>
      <c r="YH21" s="123"/>
      <c r="YI21" s="123"/>
      <c r="YJ21" s="123"/>
      <c r="YK21" s="123"/>
      <c r="YL21" s="123"/>
      <c r="YM21" s="123"/>
      <c r="YN21" s="123"/>
      <c r="YO21" s="123"/>
      <c r="YP21" s="123"/>
      <c r="YQ21" s="123"/>
      <c r="YR21" s="123"/>
      <c r="YS21" s="123"/>
      <c r="YT21" s="123"/>
      <c r="YU21" s="123"/>
      <c r="YV21" s="123"/>
      <c r="YW21" s="123"/>
      <c r="YX21" s="123"/>
      <c r="YY21" s="123"/>
      <c r="YZ21" s="123"/>
      <c r="ZA21" s="123"/>
      <c r="ZB21" s="123"/>
      <c r="ZC21" s="123"/>
      <c r="ZD21" s="123"/>
      <c r="ZE21" s="123"/>
      <c r="ZF21" s="123"/>
      <c r="ZG21" s="123"/>
      <c r="ZH21" s="123"/>
      <c r="ZI21" s="123"/>
      <c r="ZJ21" s="123"/>
      <c r="ZK21" s="123"/>
      <c r="ZL21" s="123"/>
      <c r="ZM21" s="123"/>
      <c r="ZN21" s="123"/>
      <c r="ZO21" s="123"/>
      <c r="ZP21" s="123"/>
      <c r="ZQ21" s="123"/>
      <c r="ZR21" s="123"/>
      <c r="ZS21" s="123"/>
      <c r="ZT21" s="123"/>
      <c r="ZU21" s="123"/>
      <c r="ZV21" s="123"/>
      <c r="ZW21" s="123"/>
      <c r="ZX21" s="123"/>
      <c r="ZY21" s="123"/>
      <c r="ZZ21" s="123"/>
    </row>
    <row r="22" spans="1:702" hidden="1" outlineLevel="1">
      <c r="A22" s="12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3"/>
      <c r="UI22" s="123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23"/>
      <c r="VM22" s="123"/>
      <c r="VN22" s="123"/>
      <c r="VO22" s="123"/>
      <c r="VP22" s="123"/>
      <c r="VQ22" s="123"/>
      <c r="VR22" s="123"/>
      <c r="VS22" s="123"/>
      <c r="VT22" s="123"/>
      <c r="VU22" s="123"/>
      <c r="VV22" s="123"/>
      <c r="VW22" s="123"/>
      <c r="VX22" s="123"/>
      <c r="VY22" s="123"/>
      <c r="VZ22" s="123"/>
      <c r="WA22" s="123"/>
      <c r="WB22" s="123"/>
      <c r="WC22" s="123"/>
      <c r="WD22" s="123"/>
      <c r="WE22" s="123"/>
      <c r="WF22" s="123"/>
      <c r="WG22" s="123"/>
      <c r="WH22" s="123"/>
      <c r="WI22" s="123"/>
      <c r="WJ22" s="123"/>
      <c r="WK22" s="123"/>
      <c r="WL22" s="123"/>
      <c r="WM22" s="123"/>
      <c r="WN22" s="123"/>
      <c r="WO22" s="123"/>
      <c r="WP22" s="123"/>
      <c r="WQ22" s="123"/>
      <c r="WR22" s="123"/>
      <c r="WS22" s="123"/>
      <c r="WT22" s="123"/>
      <c r="WU22" s="123"/>
      <c r="WV22" s="123"/>
      <c r="WW22" s="123"/>
      <c r="WX22" s="123"/>
      <c r="WY22" s="123"/>
      <c r="WZ22" s="123"/>
      <c r="XA22" s="123"/>
      <c r="XB22" s="123"/>
      <c r="XC22" s="123"/>
      <c r="XD22" s="123"/>
      <c r="XE22" s="123"/>
      <c r="XF22" s="123"/>
      <c r="XG22" s="123"/>
      <c r="XH22" s="123"/>
      <c r="XI22" s="123"/>
      <c r="XJ22" s="123"/>
      <c r="XK22" s="123"/>
      <c r="XL22" s="123"/>
      <c r="XM22" s="123"/>
      <c r="XN22" s="123"/>
      <c r="XO22" s="123"/>
      <c r="XP22" s="123"/>
      <c r="XQ22" s="123"/>
      <c r="XR22" s="123"/>
      <c r="XS22" s="123"/>
      <c r="XT22" s="123"/>
      <c r="XU22" s="123"/>
      <c r="XV22" s="123"/>
      <c r="XW22" s="123"/>
      <c r="XX22" s="123"/>
      <c r="XY22" s="123"/>
      <c r="XZ22" s="123"/>
      <c r="YA22" s="123"/>
      <c r="YB22" s="123"/>
      <c r="YC22" s="123"/>
      <c r="YD22" s="123"/>
      <c r="YE22" s="123"/>
      <c r="YF22" s="123"/>
      <c r="YG22" s="123"/>
      <c r="YH22" s="123"/>
      <c r="YI22" s="123"/>
      <c r="YJ22" s="123"/>
      <c r="YK22" s="123"/>
      <c r="YL22" s="123"/>
      <c r="YM22" s="123"/>
      <c r="YN22" s="123"/>
      <c r="YO22" s="123"/>
      <c r="YP22" s="123"/>
      <c r="YQ22" s="123"/>
      <c r="YR22" s="123"/>
      <c r="YS22" s="123"/>
      <c r="YT22" s="123"/>
      <c r="YU22" s="123"/>
      <c r="YV22" s="123"/>
      <c r="YW22" s="123"/>
      <c r="YX22" s="123"/>
      <c r="YY22" s="123"/>
      <c r="YZ22" s="123"/>
      <c r="ZA22" s="123"/>
      <c r="ZB22" s="123"/>
      <c r="ZC22" s="123"/>
      <c r="ZD22" s="123"/>
      <c r="ZE22" s="123"/>
      <c r="ZF22" s="123"/>
      <c r="ZG22" s="123"/>
      <c r="ZH22" s="123"/>
      <c r="ZI22" s="123"/>
      <c r="ZJ22" s="123"/>
      <c r="ZK22" s="123"/>
      <c r="ZL22" s="123"/>
      <c r="ZM22" s="123"/>
      <c r="ZN22" s="123"/>
      <c r="ZO22" s="123"/>
      <c r="ZP22" s="123"/>
      <c r="ZQ22" s="123"/>
      <c r="ZR22" s="123"/>
      <c r="ZS22" s="123"/>
      <c r="ZT22" s="123"/>
      <c r="ZU22" s="123"/>
      <c r="ZV22" s="123"/>
      <c r="ZW22" s="123"/>
      <c r="ZX22" s="123"/>
      <c r="ZY22" s="123"/>
      <c r="ZZ22" s="123"/>
    </row>
    <row r="23" spans="1:702" hidden="1" outlineLevel="1">
      <c r="A23" s="12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3"/>
      <c r="RZ23" s="123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3"/>
      <c r="TD23" s="123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3"/>
      <c r="UI23" s="123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23"/>
      <c r="VM23" s="123"/>
      <c r="VN23" s="123"/>
      <c r="VO23" s="123"/>
      <c r="VP23" s="123"/>
      <c r="VQ23" s="123"/>
      <c r="VR23" s="123"/>
      <c r="VS23" s="123"/>
      <c r="VT23" s="123"/>
      <c r="VU23" s="123"/>
      <c r="VV23" s="123"/>
      <c r="VW23" s="123"/>
      <c r="VX23" s="123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  <c r="XS23" s="123"/>
      <c r="XT23" s="123"/>
      <c r="XU23" s="123"/>
      <c r="XV23" s="123"/>
      <c r="XW23" s="123"/>
      <c r="XX23" s="123"/>
      <c r="XY23" s="123"/>
      <c r="XZ23" s="123"/>
      <c r="YA23" s="123"/>
      <c r="YB23" s="123"/>
      <c r="YC23" s="123"/>
      <c r="YD23" s="123"/>
      <c r="YE23" s="123"/>
      <c r="YF23" s="123"/>
      <c r="YG23" s="123"/>
      <c r="YH23" s="123"/>
      <c r="YI23" s="123"/>
      <c r="YJ23" s="123"/>
      <c r="YK23" s="123"/>
      <c r="YL23" s="123"/>
      <c r="YM23" s="123"/>
      <c r="YN23" s="123"/>
      <c r="YO23" s="123"/>
      <c r="YP23" s="123"/>
      <c r="YQ23" s="123"/>
      <c r="YR23" s="123"/>
      <c r="YS23" s="123"/>
      <c r="YT23" s="123"/>
      <c r="YU23" s="123"/>
      <c r="YV23" s="123"/>
      <c r="YW23" s="123"/>
      <c r="YX23" s="123"/>
      <c r="YY23" s="123"/>
      <c r="YZ23" s="123"/>
      <c r="ZA23" s="123"/>
      <c r="ZB23" s="123"/>
      <c r="ZC23" s="123"/>
      <c r="ZD23" s="123"/>
      <c r="ZE23" s="123"/>
      <c r="ZF23" s="123"/>
      <c r="ZG23" s="123"/>
      <c r="ZH23" s="123"/>
      <c r="ZI23" s="123"/>
      <c r="ZJ23" s="123"/>
      <c r="ZK23" s="123"/>
      <c r="ZL23" s="123"/>
      <c r="ZM23" s="123"/>
      <c r="ZN23" s="123"/>
      <c r="ZO23" s="123"/>
      <c r="ZP23" s="123"/>
      <c r="ZQ23" s="123"/>
      <c r="ZR23" s="123"/>
      <c r="ZS23" s="123"/>
      <c r="ZT23" s="123"/>
      <c r="ZU23" s="123"/>
      <c r="ZV23" s="123"/>
      <c r="ZW23" s="123"/>
      <c r="ZX23" s="123"/>
      <c r="ZY23" s="123"/>
      <c r="ZZ23" s="123"/>
    </row>
    <row r="24" spans="1:702" hidden="1" outlineLevel="1">
      <c r="A24" s="12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  <c r="ZQ24" s="123"/>
      <c r="ZR24" s="123"/>
      <c r="ZS24" s="123"/>
      <c r="ZT24" s="123"/>
      <c r="ZU24" s="123"/>
      <c r="ZV24" s="123"/>
      <c r="ZW24" s="123"/>
      <c r="ZX24" s="123"/>
      <c r="ZY24" s="123"/>
      <c r="ZZ24" s="123"/>
    </row>
    <row r="25" spans="1:702" hidden="1" outlineLevel="1">
      <c r="A25" s="12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  <c r="RP25" s="123"/>
      <c r="RQ25" s="123"/>
      <c r="RR25" s="123"/>
      <c r="RS25" s="123"/>
      <c r="RT25" s="123"/>
      <c r="RU25" s="123"/>
      <c r="RV25" s="123"/>
      <c r="RW25" s="123"/>
      <c r="RX25" s="123"/>
      <c r="RY25" s="123"/>
      <c r="RZ25" s="123"/>
      <c r="SA25" s="123"/>
      <c r="SB25" s="123"/>
      <c r="SC25" s="123"/>
      <c r="SD25" s="123"/>
      <c r="SE25" s="123"/>
      <c r="SF25" s="123"/>
      <c r="SG25" s="123"/>
      <c r="SH25" s="123"/>
      <c r="SI25" s="123"/>
      <c r="SJ25" s="123"/>
      <c r="SK25" s="123"/>
      <c r="SL25" s="123"/>
      <c r="SM25" s="123"/>
      <c r="SN25" s="123"/>
      <c r="SO25" s="123"/>
      <c r="SP25" s="123"/>
      <c r="SQ25" s="123"/>
      <c r="SR25" s="123"/>
      <c r="SS25" s="123"/>
      <c r="ST25" s="123"/>
      <c r="SU25" s="123"/>
      <c r="SV25" s="123"/>
      <c r="SW25" s="123"/>
      <c r="SX25" s="123"/>
      <c r="SY25" s="123"/>
      <c r="SZ25" s="123"/>
      <c r="TA25" s="123"/>
      <c r="TB25" s="123"/>
      <c r="TC25" s="123"/>
      <c r="TD25" s="123"/>
      <c r="TE25" s="123"/>
      <c r="TF25" s="123"/>
      <c r="TG25" s="123"/>
      <c r="TH25" s="123"/>
      <c r="TI25" s="123"/>
      <c r="TJ25" s="123"/>
      <c r="TK25" s="123"/>
      <c r="TL25" s="123"/>
      <c r="TM25" s="123"/>
      <c r="TN25" s="123"/>
      <c r="TO25" s="123"/>
      <c r="TP25" s="123"/>
      <c r="TQ25" s="123"/>
      <c r="TR25" s="123"/>
      <c r="TS25" s="123"/>
      <c r="TT25" s="123"/>
      <c r="TU25" s="123"/>
      <c r="TV25" s="123"/>
      <c r="TW25" s="123"/>
      <c r="TX25" s="123"/>
      <c r="TY25" s="123"/>
      <c r="TZ25" s="123"/>
      <c r="UA25" s="123"/>
      <c r="UB25" s="123"/>
      <c r="UC25" s="123"/>
      <c r="UD25" s="123"/>
      <c r="UE25" s="123"/>
      <c r="UF25" s="123"/>
      <c r="UG25" s="123"/>
      <c r="UH25" s="123"/>
      <c r="UI25" s="123"/>
      <c r="UJ25" s="123"/>
      <c r="UK25" s="123"/>
      <c r="UL25" s="123"/>
      <c r="UM25" s="123"/>
      <c r="UN25" s="123"/>
      <c r="UO25" s="123"/>
      <c r="UP25" s="123"/>
      <c r="UQ25" s="123"/>
      <c r="UR25" s="123"/>
      <c r="US25" s="123"/>
      <c r="UT25" s="123"/>
      <c r="UU25" s="123"/>
      <c r="UV25" s="123"/>
      <c r="UW25" s="123"/>
      <c r="UX25" s="123"/>
      <c r="UY25" s="123"/>
      <c r="UZ25" s="123"/>
      <c r="VA25" s="123"/>
      <c r="VB25" s="123"/>
      <c r="VC25" s="123"/>
      <c r="VD25" s="123"/>
      <c r="VE25" s="123"/>
      <c r="VF25" s="123"/>
      <c r="VG25" s="123"/>
      <c r="VH25" s="123"/>
      <c r="VI25" s="123"/>
      <c r="VJ25" s="123"/>
      <c r="VK25" s="123"/>
      <c r="VL25" s="123"/>
      <c r="VM25" s="123"/>
      <c r="VN25" s="123"/>
      <c r="VO25" s="123"/>
      <c r="VP25" s="123"/>
      <c r="VQ25" s="123"/>
      <c r="VR25" s="123"/>
      <c r="VS25" s="123"/>
      <c r="VT25" s="123"/>
      <c r="VU25" s="123"/>
      <c r="VV25" s="123"/>
      <c r="VW25" s="123"/>
      <c r="VX25" s="123"/>
      <c r="VY25" s="123"/>
      <c r="VZ25" s="123"/>
      <c r="WA25" s="123"/>
      <c r="WB25" s="123"/>
      <c r="WC25" s="123"/>
      <c r="WD25" s="123"/>
      <c r="WE25" s="123"/>
      <c r="WF25" s="123"/>
      <c r="WG25" s="123"/>
      <c r="WH25" s="123"/>
      <c r="WI25" s="123"/>
      <c r="WJ25" s="123"/>
      <c r="WK25" s="123"/>
      <c r="WL25" s="123"/>
      <c r="WM25" s="123"/>
      <c r="WN25" s="123"/>
      <c r="WO25" s="123"/>
      <c r="WP25" s="123"/>
      <c r="WQ25" s="123"/>
      <c r="WR25" s="123"/>
      <c r="WS25" s="123"/>
      <c r="WT25" s="123"/>
      <c r="WU25" s="123"/>
      <c r="WV25" s="123"/>
      <c r="WW25" s="123"/>
      <c r="WX25" s="123"/>
      <c r="WY25" s="123"/>
      <c r="WZ25" s="123"/>
      <c r="XA25" s="123"/>
      <c r="XB25" s="123"/>
      <c r="XC25" s="123"/>
      <c r="XD25" s="123"/>
      <c r="XE25" s="123"/>
      <c r="XF25" s="123"/>
      <c r="XG25" s="123"/>
      <c r="XH25" s="123"/>
      <c r="XI25" s="123"/>
      <c r="XJ25" s="123"/>
      <c r="XK25" s="123"/>
      <c r="XL25" s="123"/>
      <c r="XM25" s="123"/>
      <c r="XN25" s="123"/>
      <c r="XO25" s="123"/>
      <c r="XP25" s="123"/>
      <c r="XQ25" s="123"/>
      <c r="XR25" s="123"/>
      <c r="XS25" s="123"/>
      <c r="XT25" s="123"/>
      <c r="XU25" s="123"/>
      <c r="XV25" s="123"/>
      <c r="XW25" s="123"/>
      <c r="XX25" s="123"/>
      <c r="XY25" s="123"/>
      <c r="XZ25" s="123"/>
      <c r="YA25" s="123"/>
      <c r="YB25" s="123"/>
      <c r="YC25" s="123"/>
      <c r="YD25" s="123"/>
      <c r="YE25" s="123"/>
      <c r="YF25" s="123"/>
      <c r="YG25" s="123"/>
      <c r="YH25" s="123"/>
      <c r="YI25" s="123"/>
      <c r="YJ25" s="123"/>
      <c r="YK25" s="123"/>
      <c r="YL25" s="123"/>
      <c r="YM25" s="123"/>
      <c r="YN25" s="123"/>
      <c r="YO25" s="123"/>
      <c r="YP25" s="123"/>
      <c r="YQ25" s="123"/>
      <c r="YR25" s="123"/>
      <c r="YS25" s="123"/>
      <c r="YT25" s="123"/>
      <c r="YU25" s="123"/>
      <c r="YV25" s="123"/>
      <c r="YW25" s="123"/>
      <c r="YX25" s="123"/>
      <c r="YY25" s="123"/>
      <c r="YZ25" s="123"/>
      <c r="ZA25" s="123"/>
      <c r="ZB25" s="123"/>
      <c r="ZC25" s="123"/>
      <c r="ZD25" s="123"/>
      <c r="ZE25" s="123"/>
      <c r="ZF25" s="123"/>
      <c r="ZG25" s="123"/>
      <c r="ZH25" s="123"/>
      <c r="ZI25" s="123"/>
      <c r="ZJ25" s="123"/>
      <c r="ZK25" s="123"/>
      <c r="ZL25" s="123"/>
      <c r="ZM25" s="123"/>
      <c r="ZN25" s="123"/>
      <c r="ZO25" s="123"/>
      <c r="ZP25" s="123"/>
      <c r="ZQ25" s="123"/>
      <c r="ZR25" s="123"/>
      <c r="ZS25" s="123"/>
      <c r="ZT25" s="123"/>
      <c r="ZU25" s="123"/>
      <c r="ZV25" s="123"/>
      <c r="ZW25" s="123"/>
      <c r="ZX25" s="123"/>
      <c r="ZY25" s="123"/>
      <c r="ZZ25" s="123"/>
    </row>
    <row r="26" spans="1:702" hidden="1" outlineLevel="1">
      <c r="A26" s="12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  <c r="RP26" s="123"/>
      <c r="RQ26" s="123"/>
      <c r="RR26" s="123"/>
      <c r="RS26" s="123"/>
      <c r="RT26" s="123"/>
      <c r="RU26" s="123"/>
      <c r="RV26" s="123"/>
      <c r="RW26" s="123"/>
      <c r="RX26" s="123"/>
      <c r="RY26" s="123"/>
      <c r="RZ26" s="123"/>
      <c r="SA26" s="123"/>
      <c r="SB26" s="123"/>
      <c r="SC26" s="123"/>
      <c r="SD26" s="123"/>
      <c r="SE26" s="123"/>
      <c r="SF26" s="123"/>
      <c r="SG26" s="123"/>
      <c r="SH26" s="123"/>
      <c r="SI26" s="123"/>
      <c r="SJ26" s="123"/>
      <c r="SK26" s="123"/>
      <c r="SL26" s="123"/>
      <c r="SM26" s="123"/>
      <c r="SN26" s="123"/>
      <c r="SO26" s="123"/>
      <c r="SP26" s="123"/>
      <c r="SQ26" s="123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  <c r="UM26" s="123"/>
      <c r="UN26" s="123"/>
      <c r="UO26" s="123"/>
      <c r="UP26" s="123"/>
      <c r="UQ26" s="123"/>
      <c r="UR26" s="123"/>
      <c r="US26" s="123"/>
      <c r="UT26" s="123"/>
      <c r="UU26" s="123"/>
      <c r="UV26" s="123"/>
      <c r="UW26" s="123"/>
      <c r="UX26" s="123"/>
      <c r="UY26" s="123"/>
      <c r="UZ26" s="123"/>
      <c r="VA26" s="123"/>
      <c r="VB26" s="123"/>
      <c r="VC26" s="123"/>
      <c r="VD26" s="123"/>
      <c r="VE26" s="123"/>
      <c r="VF26" s="123"/>
      <c r="VG26" s="123"/>
      <c r="VH26" s="123"/>
      <c r="VI26" s="123"/>
      <c r="VJ26" s="123"/>
      <c r="VK26" s="123"/>
      <c r="VL26" s="123"/>
      <c r="VM26" s="123"/>
      <c r="VN26" s="123"/>
      <c r="VO26" s="123"/>
      <c r="VP26" s="123"/>
      <c r="VQ26" s="123"/>
      <c r="VR26" s="123"/>
      <c r="VS26" s="123"/>
      <c r="VT26" s="123"/>
      <c r="VU26" s="123"/>
      <c r="VV26" s="123"/>
      <c r="VW26" s="123"/>
      <c r="VX26" s="123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  <c r="XS26" s="123"/>
      <c r="XT26" s="123"/>
      <c r="XU26" s="123"/>
      <c r="XV26" s="123"/>
      <c r="XW26" s="123"/>
      <c r="XX26" s="123"/>
      <c r="XY26" s="123"/>
      <c r="XZ26" s="123"/>
      <c r="YA26" s="123"/>
      <c r="YB26" s="123"/>
      <c r="YC26" s="123"/>
      <c r="YD26" s="123"/>
      <c r="YE26" s="123"/>
      <c r="YF26" s="123"/>
      <c r="YG26" s="123"/>
      <c r="YH26" s="123"/>
      <c r="YI26" s="123"/>
      <c r="YJ26" s="123"/>
      <c r="YK26" s="123"/>
      <c r="YL26" s="123"/>
      <c r="YM26" s="123"/>
      <c r="YN26" s="123"/>
      <c r="YO26" s="123"/>
      <c r="YP26" s="123"/>
      <c r="YQ26" s="123"/>
      <c r="YR26" s="123"/>
      <c r="YS26" s="123"/>
      <c r="YT26" s="123"/>
      <c r="YU26" s="123"/>
      <c r="YV26" s="123"/>
      <c r="YW26" s="123"/>
      <c r="YX26" s="123"/>
      <c r="YY26" s="123"/>
      <c r="YZ26" s="123"/>
      <c r="ZA26" s="123"/>
      <c r="ZB26" s="123"/>
      <c r="ZC26" s="123"/>
      <c r="ZD26" s="123"/>
      <c r="ZE26" s="123"/>
      <c r="ZF26" s="123"/>
      <c r="ZG26" s="123"/>
      <c r="ZH26" s="123"/>
      <c r="ZI26" s="123"/>
      <c r="ZJ26" s="123"/>
      <c r="ZK26" s="123"/>
      <c r="ZL26" s="123"/>
      <c r="ZM26" s="123"/>
      <c r="ZN26" s="123"/>
      <c r="ZO26" s="123"/>
      <c r="ZP26" s="123"/>
      <c r="ZQ26" s="123"/>
      <c r="ZR26" s="123"/>
      <c r="ZS26" s="123"/>
      <c r="ZT26" s="123"/>
      <c r="ZU26" s="123"/>
      <c r="ZV26" s="123"/>
      <c r="ZW26" s="123"/>
      <c r="ZX26" s="123"/>
      <c r="ZY26" s="123"/>
      <c r="ZZ26" s="123"/>
    </row>
    <row r="27" spans="1:702" hidden="1" outlineLevel="1">
      <c r="A27" s="12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123"/>
      <c r="RQ27" s="123"/>
      <c r="RR27" s="123"/>
      <c r="RS27" s="123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123"/>
      <c r="SE27" s="123"/>
      <c r="SF27" s="123"/>
      <c r="SG27" s="123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123"/>
      <c r="SS27" s="123"/>
      <c r="ST27" s="123"/>
      <c r="SU27" s="123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123"/>
      <c r="TG27" s="123"/>
      <c r="TH27" s="123"/>
      <c r="TI27" s="123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123"/>
      <c r="TU27" s="123"/>
      <c r="TV27" s="123"/>
      <c r="TW27" s="123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123"/>
      <c r="UI27" s="123"/>
      <c r="UJ27" s="123"/>
      <c r="UK27" s="123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123"/>
      <c r="UW27" s="123"/>
      <c r="UX27" s="123"/>
      <c r="UY27" s="123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3"/>
      <c r="VL27" s="123"/>
      <c r="VM27" s="123"/>
      <c r="VN27" s="123"/>
      <c r="VO27" s="123"/>
      <c r="VP27" s="123"/>
      <c r="VQ27" s="123"/>
      <c r="VR27" s="123"/>
      <c r="VS27" s="123"/>
      <c r="VT27" s="123"/>
      <c r="VU27" s="123"/>
      <c r="VV27" s="123"/>
      <c r="VW27" s="123"/>
      <c r="VX27" s="123"/>
      <c r="VY27" s="123"/>
      <c r="VZ27" s="123"/>
      <c r="WA27" s="123"/>
      <c r="WB27" s="123"/>
      <c r="WC27" s="123"/>
      <c r="WD27" s="123"/>
      <c r="WE27" s="123"/>
      <c r="WF27" s="123"/>
      <c r="WG27" s="123"/>
      <c r="WH27" s="123"/>
      <c r="WI27" s="123"/>
      <c r="WJ27" s="123"/>
      <c r="WK27" s="123"/>
      <c r="WL27" s="123"/>
      <c r="WM27" s="123"/>
      <c r="WN27" s="123"/>
      <c r="WO27" s="123"/>
      <c r="WP27" s="123"/>
      <c r="WQ27" s="123"/>
      <c r="WR27" s="123"/>
      <c r="WS27" s="123"/>
      <c r="WT27" s="123"/>
      <c r="WU27" s="123"/>
      <c r="WV27" s="123"/>
      <c r="WW27" s="123"/>
      <c r="WX27" s="123"/>
      <c r="WY27" s="123"/>
      <c r="WZ27" s="123"/>
      <c r="XA27" s="123"/>
      <c r="XB27" s="123"/>
      <c r="XC27" s="123"/>
      <c r="XD27" s="123"/>
      <c r="XE27" s="123"/>
      <c r="XF27" s="123"/>
      <c r="XG27" s="123"/>
      <c r="XH27" s="123"/>
      <c r="XI27" s="123"/>
      <c r="XJ27" s="123"/>
      <c r="XK27" s="123"/>
      <c r="XL27" s="123"/>
      <c r="XM27" s="123"/>
      <c r="XN27" s="123"/>
      <c r="XO27" s="123"/>
      <c r="XP27" s="123"/>
      <c r="XQ27" s="123"/>
      <c r="XR27" s="123"/>
      <c r="XS27" s="123"/>
      <c r="XT27" s="123"/>
      <c r="XU27" s="123"/>
      <c r="XV27" s="123"/>
      <c r="XW27" s="123"/>
      <c r="XX27" s="123"/>
      <c r="XY27" s="123"/>
      <c r="XZ27" s="123"/>
      <c r="YA27" s="123"/>
      <c r="YB27" s="123"/>
      <c r="YC27" s="123"/>
      <c r="YD27" s="123"/>
      <c r="YE27" s="123"/>
      <c r="YF27" s="123"/>
      <c r="YG27" s="123"/>
      <c r="YH27" s="123"/>
      <c r="YI27" s="123"/>
      <c r="YJ27" s="123"/>
      <c r="YK27" s="123"/>
      <c r="YL27" s="123"/>
      <c r="YM27" s="123"/>
      <c r="YN27" s="123"/>
      <c r="YO27" s="123"/>
      <c r="YP27" s="123"/>
      <c r="YQ27" s="123"/>
      <c r="YR27" s="123"/>
      <c r="YS27" s="123"/>
      <c r="YT27" s="123"/>
      <c r="YU27" s="123"/>
      <c r="YV27" s="123"/>
      <c r="YW27" s="123"/>
      <c r="YX27" s="123"/>
      <c r="YY27" s="123"/>
      <c r="YZ27" s="123"/>
      <c r="ZA27" s="123"/>
      <c r="ZB27" s="123"/>
      <c r="ZC27" s="123"/>
      <c r="ZD27" s="123"/>
      <c r="ZE27" s="123"/>
      <c r="ZF27" s="123"/>
      <c r="ZG27" s="123"/>
      <c r="ZH27" s="123"/>
      <c r="ZI27" s="123"/>
      <c r="ZJ27" s="123"/>
      <c r="ZK27" s="123"/>
      <c r="ZL27" s="123"/>
      <c r="ZM27" s="123"/>
      <c r="ZN27" s="123"/>
      <c r="ZO27" s="123"/>
      <c r="ZP27" s="123"/>
      <c r="ZQ27" s="123"/>
      <c r="ZR27" s="123"/>
      <c r="ZS27" s="123"/>
      <c r="ZT27" s="123"/>
      <c r="ZU27" s="123"/>
      <c r="ZV27" s="123"/>
      <c r="ZW27" s="123"/>
      <c r="ZX27" s="123"/>
      <c r="ZY27" s="123"/>
      <c r="ZZ27" s="123"/>
    </row>
    <row r="28" spans="1:702" hidden="1" outlineLevel="1">
      <c r="A28" s="12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23"/>
      <c r="ZS28" s="123"/>
      <c r="ZT28" s="123"/>
      <c r="ZU28" s="123"/>
      <c r="ZV28" s="123"/>
      <c r="ZW28" s="123"/>
      <c r="ZX28" s="123"/>
      <c r="ZY28" s="123"/>
      <c r="ZZ28" s="123"/>
    </row>
    <row r="29" spans="1:702" hidden="1" outlineLevel="1">
      <c r="A29" s="12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3"/>
      <c r="SD29" s="123"/>
      <c r="SE29" s="123"/>
      <c r="SF29" s="123"/>
      <c r="SG29" s="123"/>
      <c r="SH29" s="123"/>
      <c r="SI29" s="123"/>
      <c r="SJ29" s="123"/>
      <c r="SK29" s="123"/>
      <c r="SL29" s="123"/>
      <c r="SM29" s="123"/>
      <c r="SN29" s="123"/>
      <c r="SO29" s="123"/>
      <c r="SP29" s="123"/>
      <c r="SQ29" s="123"/>
      <c r="SR29" s="123"/>
      <c r="SS29" s="123"/>
      <c r="ST29" s="123"/>
      <c r="SU29" s="123"/>
      <c r="SV29" s="123"/>
      <c r="SW29" s="123"/>
      <c r="SX29" s="123"/>
      <c r="SY29" s="123"/>
      <c r="SZ29" s="123"/>
      <c r="TA29" s="123"/>
      <c r="TB29" s="123"/>
      <c r="TC29" s="123"/>
      <c r="TD29" s="123"/>
      <c r="TE29" s="123"/>
      <c r="TF29" s="123"/>
      <c r="TG29" s="123"/>
      <c r="TH29" s="123"/>
      <c r="TI29" s="123"/>
      <c r="TJ29" s="123"/>
      <c r="TK29" s="123"/>
      <c r="TL29" s="123"/>
      <c r="TM29" s="123"/>
      <c r="TN29" s="123"/>
      <c r="TO29" s="123"/>
      <c r="TP29" s="123"/>
      <c r="TQ29" s="123"/>
      <c r="TR29" s="123"/>
      <c r="TS29" s="123"/>
      <c r="TT29" s="123"/>
      <c r="TU29" s="123"/>
      <c r="TV29" s="123"/>
      <c r="TW29" s="123"/>
      <c r="TX29" s="123"/>
      <c r="TY29" s="123"/>
      <c r="TZ29" s="123"/>
      <c r="UA29" s="123"/>
      <c r="UB29" s="123"/>
      <c r="UC29" s="123"/>
      <c r="UD29" s="123"/>
      <c r="UE29" s="123"/>
      <c r="UF29" s="123"/>
      <c r="UG29" s="123"/>
      <c r="UH29" s="123"/>
      <c r="UI29" s="123"/>
      <c r="UJ29" s="123"/>
      <c r="UK29" s="123"/>
      <c r="UL29" s="123"/>
      <c r="UM29" s="123"/>
      <c r="UN29" s="123"/>
      <c r="UO29" s="123"/>
      <c r="UP29" s="123"/>
      <c r="UQ29" s="123"/>
      <c r="UR29" s="123"/>
      <c r="US29" s="123"/>
      <c r="UT29" s="123"/>
      <c r="UU29" s="123"/>
      <c r="UV29" s="123"/>
      <c r="UW29" s="123"/>
      <c r="UX29" s="123"/>
      <c r="UY29" s="123"/>
      <c r="UZ29" s="123"/>
      <c r="VA29" s="123"/>
      <c r="VB29" s="123"/>
      <c r="VC29" s="123"/>
      <c r="VD29" s="123"/>
      <c r="VE29" s="123"/>
      <c r="VF29" s="123"/>
      <c r="VG29" s="123"/>
      <c r="VH29" s="123"/>
      <c r="VI29" s="123"/>
      <c r="VJ29" s="123"/>
      <c r="VK29" s="123"/>
      <c r="VL29" s="123"/>
      <c r="VM29" s="123"/>
      <c r="VN29" s="123"/>
      <c r="VO29" s="123"/>
      <c r="VP29" s="123"/>
      <c r="VQ29" s="123"/>
      <c r="VR29" s="123"/>
      <c r="VS29" s="123"/>
      <c r="VT29" s="123"/>
      <c r="VU29" s="123"/>
      <c r="VV29" s="123"/>
      <c r="VW29" s="123"/>
      <c r="VX29" s="123"/>
      <c r="VY29" s="123"/>
      <c r="VZ29" s="123"/>
      <c r="WA29" s="123"/>
      <c r="WB29" s="123"/>
      <c r="WC29" s="123"/>
      <c r="WD29" s="123"/>
      <c r="WE29" s="123"/>
      <c r="WF29" s="123"/>
      <c r="WG29" s="123"/>
      <c r="WH29" s="123"/>
      <c r="WI29" s="123"/>
      <c r="WJ29" s="123"/>
      <c r="WK29" s="123"/>
      <c r="WL29" s="123"/>
      <c r="WM29" s="123"/>
      <c r="WN29" s="123"/>
      <c r="WO29" s="123"/>
      <c r="WP29" s="123"/>
      <c r="WQ29" s="123"/>
      <c r="WR29" s="123"/>
      <c r="WS29" s="123"/>
      <c r="WT29" s="123"/>
      <c r="WU29" s="123"/>
      <c r="WV29" s="123"/>
      <c r="WW29" s="123"/>
      <c r="WX29" s="123"/>
      <c r="WY29" s="123"/>
      <c r="WZ29" s="123"/>
      <c r="XA29" s="123"/>
      <c r="XB29" s="123"/>
      <c r="XC29" s="123"/>
      <c r="XD29" s="123"/>
      <c r="XE29" s="123"/>
      <c r="XF29" s="123"/>
      <c r="XG29" s="123"/>
      <c r="XH29" s="123"/>
      <c r="XI29" s="123"/>
      <c r="XJ29" s="123"/>
      <c r="XK29" s="123"/>
      <c r="XL29" s="123"/>
      <c r="XM29" s="123"/>
      <c r="XN29" s="123"/>
      <c r="XO29" s="123"/>
      <c r="XP29" s="123"/>
      <c r="XQ29" s="123"/>
      <c r="XR29" s="123"/>
      <c r="XS29" s="123"/>
      <c r="XT29" s="123"/>
      <c r="XU29" s="123"/>
      <c r="XV29" s="123"/>
      <c r="XW29" s="123"/>
      <c r="XX29" s="123"/>
      <c r="XY29" s="123"/>
      <c r="XZ29" s="123"/>
      <c r="YA29" s="123"/>
      <c r="YB29" s="123"/>
      <c r="YC29" s="123"/>
      <c r="YD29" s="123"/>
      <c r="YE29" s="123"/>
      <c r="YF29" s="123"/>
      <c r="YG29" s="123"/>
      <c r="YH29" s="123"/>
      <c r="YI29" s="123"/>
      <c r="YJ29" s="123"/>
      <c r="YK29" s="123"/>
      <c r="YL29" s="123"/>
      <c r="YM29" s="123"/>
      <c r="YN29" s="123"/>
      <c r="YO29" s="123"/>
      <c r="YP29" s="123"/>
      <c r="YQ29" s="123"/>
      <c r="YR29" s="123"/>
      <c r="YS29" s="123"/>
      <c r="YT29" s="123"/>
      <c r="YU29" s="123"/>
      <c r="YV29" s="123"/>
      <c r="YW29" s="123"/>
      <c r="YX29" s="123"/>
      <c r="YY29" s="123"/>
      <c r="YZ29" s="123"/>
      <c r="ZA29" s="123"/>
      <c r="ZB29" s="123"/>
      <c r="ZC29" s="123"/>
      <c r="ZD29" s="123"/>
      <c r="ZE29" s="123"/>
      <c r="ZF29" s="123"/>
      <c r="ZG29" s="123"/>
      <c r="ZH29" s="123"/>
      <c r="ZI29" s="123"/>
      <c r="ZJ29" s="123"/>
      <c r="ZK29" s="123"/>
      <c r="ZL29" s="123"/>
      <c r="ZM29" s="123"/>
      <c r="ZN29" s="123"/>
      <c r="ZO29" s="123"/>
      <c r="ZP29" s="123"/>
      <c r="ZQ29" s="123"/>
      <c r="ZR29" s="123"/>
      <c r="ZS29" s="123"/>
      <c r="ZT29" s="123"/>
      <c r="ZU29" s="123"/>
      <c r="ZV29" s="123"/>
      <c r="ZW29" s="123"/>
      <c r="ZX29" s="123"/>
      <c r="ZY29" s="123"/>
      <c r="ZZ29" s="123"/>
    </row>
    <row r="30" spans="1:702" hidden="1" outlineLevel="1">
      <c r="A30" s="12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  <c r="RT30" s="123"/>
      <c r="RU30" s="123"/>
      <c r="RV30" s="123"/>
      <c r="RW30" s="123"/>
      <c r="RX30" s="123"/>
      <c r="RY30" s="123"/>
      <c r="RZ30" s="123"/>
      <c r="SA30" s="123"/>
      <c r="SB30" s="123"/>
      <c r="SC30" s="123"/>
      <c r="SD30" s="123"/>
      <c r="SE30" s="123"/>
      <c r="SF30" s="123"/>
      <c r="SG30" s="123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123"/>
      <c r="SS30" s="123"/>
      <c r="ST30" s="123"/>
      <c r="SU30" s="123"/>
      <c r="SV30" s="123"/>
      <c r="SW30" s="123"/>
      <c r="SX30" s="123"/>
      <c r="SY30" s="123"/>
      <c r="SZ30" s="123"/>
      <c r="TA30" s="123"/>
      <c r="TB30" s="123"/>
      <c r="TC30" s="123"/>
      <c r="TD30" s="123"/>
      <c r="TE30" s="123"/>
      <c r="TF30" s="123"/>
      <c r="TG30" s="123"/>
      <c r="TH30" s="123"/>
      <c r="TI30" s="123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123"/>
      <c r="TU30" s="123"/>
      <c r="TV30" s="123"/>
      <c r="TW30" s="123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123"/>
      <c r="UI30" s="123"/>
      <c r="UJ30" s="123"/>
      <c r="UK30" s="123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123"/>
      <c r="UW30" s="123"/>
      <c r="UX30" s="123"/>
      <c r="UY30" s="123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3"/>
      <c r="VL30" s="123"/>
      <c r="VM30" s="123"/>
      <c r="VN30" s="123"/>
      <c r="VO30" s="123"/>
      <c r="VP30" s="123"/>
      <c r="VQ30" s="123"/>
      <c r="VR30" s="123"/>
      <c r="VS30" s="123"/>
      <c r="VT30" s="123"/>
      <c r="VU30" s="123"/>
      <c r="VV30" s="123"/>
      <c r="VW30" s="123"/>
      <c r="VX30" s="123"/>
      <c r="VY30" s="123"/>
      <c r="VZ30" s="123"/>
      <c r="WA30" s="123"/>
      <c r="WB30" s="123"/>
      <c r="WC30" s="123"/>
      <c r="WD30" s="123"/>
      <c r="WE30" s="123"/>
      <c r="WF30" s="123"/>
      <c r="WG30" s="123"/>
      <c r="WH30" s="123"/>
      <c r="WI30" s="123"/>
      <c r="WJ30" s="123"/>
      <c r="WK30" s="123"/>
      <c r="WL30" s="123"/>
      <c r="WM30" s="123"/>
      <c r="WN30" s="123"/>
      <c r="WO30" s="123"/>
      <c r="WP30" s="123"/>
      <c r="WQ30" s="123"/>
      <c r="WR30" s="123"/>
      <c r="WS30" s="123"/>
      <c r="WT30" s="123"/>
      <c r="WU30" s="123"/>
      <c r="WV30" s="123"/>
      <c r="WW30" s="123"/>
      <c r="WX30" s="123"/>
      <c r="WY30" s="123"/>
      <c r="WZ30" s="123"/>
      <c r="XA30" s="123"/>
      <c r="XB30" s="123"/>
      <c r="XC30" s="123"/>
      <c r="XD30" s="123"/>
      <c r="XE30" s="123"/>
      <c r="XF30" s="123"/>
      <c r="XG30" s="123"/>
      <c r="XH30" s="123"/>
      <c r="XI30" s="123"/>
      <c r="XJ30" s="123"/>
      <c r="XK30" s="123"/>
      <c r="XL30" s="123"/>
      <c r="XM30" s="123"/>
      <c r="XN30" s="123"/>
      <c r="XO30" s="123"/>
      <c r="XP30" s="123"/>
      <c r="XQ30" s="123"/>
      <c r="XR30" s="123"/>
      <c r="XS30" s="123"/>
      <c r="XT30" s="123"/>
      <c r="XU30" s="123"/>
      <c r="XV30" s="123"/>
      <c r="XW30" s="123"/>
      <c r="XX30" s="123"/>
      <c r="XY30" s="123"/>
      <c r="XZ30" s="123"/>
      <c r="YA30" s="123"/>
      <c r="YB30" s="123"/>
      <c r="YC30" s="123"/>
      <c r="YD30" s="123"/>
      <c r="YE30" s="123"/>
      <c r="YF30" s="123"/>
      <c r="YG30" s="123"/>
      <c r="YH30" s="123"/>
      <c r="YI30" s="123"/>
      <c r="YJ30" s="123"/>
      <c r="YK30" s="123"/>
      <c r="YL30" s="123"/>
      <c r="YM30" s="123"/>
      <c r="YN30" s="123"/>
      <c r="YO30" s="123"/>
      <c r="YP30" s="123"/>
      <c r="YQ30" s="123"/>
      <c r="YR30" s="123"/>
      <c r="YS30" s="123"/>
      <c r="YT30" s="123"/>
      <c r="YU30" s="123"/>
      <c r="YV30" s="123"/>
      <c r="YW30" s="123"/>
      <c r="YX30" s="123"/>
      <c r="YY30" s="123"/>
      <c r="YZ30" s="123"/>
      <c r="ZA30" s="123"/>
      <c r="ZB30" s="123"/>
      <c r="ZC30" s="123"/>
      <c r="ZD30" s="123"/>
      <c r="ZE30" s="123"/>
      <c r="ZF30" s="123"/>
      <c r="ZG30" s="123"/>
      <c r="ZH30" s="123"/>
      <c r="ZI30" s="123"/>
      <c r="ZJ30" s="123"/>
      <c r="ZK30" s="123"/>
      <c r="ZL30" s="123"/>
      <c r="ZM30" s="123"/>
      <c r="ZN30" s="123"/>
      <c r="ZO30" s="123"/>
      <c r="ZP30" s="123"/>
      <c r="ZQ30" s="123"/>
      <c r="ZR30" s="123"/>
      <c r="ZS30" s="123"/>
      <c r="ZT30" s="123"/>
      <c r="ZU30" s="123"/>
      <c r="ZV30" s="123"/>
      <c r="ZW30" s="123"/>
      <c r="ZX30" s="123"/>
      <c r="ZY30" s="123"/>
      <c r="ZZ30" s="123"/>
    </row>
    <row r="31" spans="1:702" hidden="1" outlineLevel="1">
      <c r="A31" s="12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  <c r="RT31" s="123"/>
      <c r="RU31" s="123"/>
      <c r="RV31" s="123"/>
      <c r="RW31" s="123"/>
      <c r="RX31" s="123"/>
      <c r="RY31" s="123"/>
      <c r="RZ31" s="123"/>
      <c r="SA31" s="123"/>
      <c r="SB31" s="123"/>
      <c r="SC31" s="123"/>
      <c r="SD31" s="123"/>
      <c r="SE31" s="123"/>
      <c r="SF31" s="123"/>
      <c r="SG31" s="123"/>
      <c r="SH31" s="123"/>
      <c r="SI31" s="123"/>
      <c r="SJ31" s="123"/>
      <c r="SK31" s="123"/>
      <c r="SL31" s="123"/>
      <c r="SM31" s="123"/>
      <c r="SN31" s="123"/>
      <c r="SO31" s="123"/>
      <c r="SP31" s="123"/>
      <c r="SQ31" s="123"/>
      <c r="SR31" s="123"/>
      <c r="SS31" s="123"/>
      <c r="ST31" s="123"/>
      <c r="SU31" s="123"/>
      <c r="SV31" s="123"/>
      <c r="SW31" s="123"/>
      <c r="SX31" s="123"/>
      <c r="SY31" s="123"/>
      <c r="SZ31" s="123"/>
      <c r="TA31" s="123"/>
      <c r="TB31" s="123"/>
      <c r="TC31" s="123"/>
      <c r="TD31" s="123"/>
      <c r="TE31" s="123"/>
      <c r="TF31" s="123"/>
      <c r="TG31" s="123"/>
      <c r="TH31" s="123"/>
      <c r="TI31" s="123"/>
      <c r="TJ31" s="123"/>
      <c r="TK31" s="123"/>
      <c r="TL31" s="123"/>
      <c r="TM31" s="123"/>
      <c r="TN31" s="123"/>
      <c r="TO31" s="123"/>
      <c r="TP31" s="123"/>
      <c r="TQ31" s="123"/>
      <c r="TR31" s="123"/>
      <c r="TS31" s="123"/>
      <c r="TT31" s="123"/>
      <c r="TU31" s="123"/>
      <c r="TV31" s="123"/>
      <c r="TW31" s="123"/>
      <c r="TX31" s="123"/>
      <c r="TY31" s="123"/>
      <c r="TZ31" s="123"/>
      <c r="UA31" s="123"/>
      <c r="UB31" s="123"/>
      <c r="UC31" s="123"/>
      <c r="UD31" s="123"/>
      <c r="UE31" s="123"/>
      <c r="UF31" s="123"/>
      <c r="UG31" s="123"/>
      <c r="UH31" s="123"/>
      <c r="UI31" s="123"/>
      <c r="UJ31" s="123"/>
      <c r="UK31" s="123"/>
      <c r="UL31" s="123"/>
      <c r="UM31" s="123"/>
      <c r="UN31" s="123"/>
      <c r="UO31" s="123"/>
      <c r="UP31" s="123"/>
      <c r="UQ31" s="123"/>
      <c r="UR31" s="123"/>
      <c r="US31" s="123"/>
      <c r="UT31" s="123"/>
      <c r="UU31" s="123"/>
      <c r="UV31" s="123"/>
      <c r="UW31" s="123"/>
      <c r="UX31" s="123"/>
      <c r="UY31" s="123"/>
      <c r="UZ31" s="123"/>
      <c r="VA31" s="123"/>
      <c r="VB31" s="123"/>
      <c r="VC31" s="123"/>
      <c r="VD31" s="123"/>
      <c r="VE31" s="123"/>
      <c r="VF31" s="123"/>
      <c r="VG31" s="123"/>
      <c r="VH31" s="123"/>
      <c r="VI31" s="123"/>
      <c r="VJ31" s="123"/>
      <c r="VK31" s="123"/>
      <c r="VL31" s="123"/>
      <c r="VM31" s="123"/>
      <c r="VN31" s="123"/>
      <c r="VO31" s="123"/>
      <c r="VP31" s="123"/>
      <c r="VQ31" s="123"/>
      <c r="VR31" s="123"/>
      <c r="VS31" s="123"/>
      <c r="VT31" s="123"/>
      <c r="VU31" s="123"/>
      <c r="VV31" s="123"/>
      <c r="VW31" s="123"/>
      <c r="VX31" s="123"/>
      <c r="VY31" s="123"/>
      <c r="VZ31" s="123"/>
      <c r="WA31" s="123"/>
      <c r="WB31" s="123"/>
      <c r="WC31" s="123"/>
      <c r="WD31" s="123"/>
      <c r="WE31" s="123"/>
      <c r="WF31" s="123"/>
      <c r="WG31" s="123"/>
      <c r="WH31" s="123"/>
      <c r="WI31" s="123"/>
      <c r="WJ31" s="123"/>
      <c r="WK31" s="123"/>
      <c r="WL31" s="123"/>
      <c r="WM31" s="123"/>
      <c r="WN31" s="123"/>
      <c r="WO31" s="123"/>
      <c r="WP31" s="123"/>
      <c r="WQ31" s="123"/>
      <c r="WR31" s="123"/>
      <c r="WS31" s="123"/>
      <c r="WT31" s="123"/>
      <c r="WU31" s="123"/>
      <c r="WV31" s="123"/>
      <c r="WW31" s="123"/>
      <c r="WX31" s="123"/>
      <c r="WY31" s="123"/>
      <c r="WZ31" s="123"/>
      <c r="XA31" s="123"/>
      <c r="XB31" s="123"/>
      <c r="XC31" s="123"/>
      <c r="XD31" s="123"/>
      <c r="XE31" s="123"/>
      <c r="XF31" s="123"/>
      <c r="XG31" s="123"/>
      <c r="XH31" s="123"/>
      <c r="XI31" s="123"/>
      <c r="XJ31" s="123"/>
      <c r="XK31" s="123"/>
      <c r="XL31" s="123"/>
      <c r="XM31" s="123"/>
      <c r="XN31" s="123"/>
      <c r="XO31" s="123"/>
      <c r="XP31" s="123"/>
      <c r="XQ31" s="123"/>
      <c r="XR31" s="123"/>
      <c r="XS31" s="123"/>
      <c r="XT31" s="123"/>
      <c r="XU31" s="123"/>
      <c r="XV31" s="123"/>
      <c r="XW31" s="123"/>
      <c r="XX31" s="123"/>
      <c r="XY31" s="123"/>
      <c r="XZ31" s="123"/>
      <c r="YA31" s="123"/>
      <c r="YB31" s="123"/>
      <c r="YC31" s="123"/>
      <c r="YD31" s="123"/>
      <c r="YE31" s="123"/>
      <c r="YF31" s="123"/>
      <c r="YG31" s="123"/>
      <c r="YH31" s="123"/>
      <c r="YI31" s="123"/>
      <c r="YJ31" s="123"/>
      <c r="YK31" s="123"/>
      <c r="YL31" s="123"/>
      <c r="YM31" s="123"/>
      <c r="YN31" s="123"/>
      <c r="YO31" s="123"/>
      <c r="YP31" s="123"/>
      <c r="YQ31" s="123"/>
      <c r="YR31" s="123"/>
      <c r="YS31" s="123"/>
      <c r="YT31" s="123"/>
      <c r="YU31" s="123"/>
      <c r="YV31" s="123"/>
      <c r="YW31" s="123"/>
      <c r="YX31" s="123"/>
      <c r="YY31" s="123"/>
      <c r="YZ31" s="123"/>
      <c r="ZA31" s="123"/>
      <c r="ZB31" s="123"/>
      <c r="ZC31" s="123"/>
      <c r="ZD31" s="123"/>
      <c r="ZE31" s="123"/>
      <c r="ZF31" s="123"/>
      <c r="ZG31" s="123"/>
      <c r="ZH31" s="123"/>
      <c r="ZI31" s="123"/>
      <c r="ZJ31" s="123"/>
      <c r="ZK31" s="123"/>
      <c r="ZL31" s="123"/>
      <c r="ZM31" s="123"/>
      <c r="ZN31" s="123"/>
      <c r="ZO31" s="123"/>
      <c r="ZP31" s="123"/>
      <c r="ZQ31" s="123"/>
      <c r="ZR31" s="123"/>
      <c r="ZS31" s="123"/>
      <c r="ZT31" s="123"/>
      <c r="ZU31" s="123"/>
      <c r="ZV31" s="123"/>
      <c r="ZW31" s="123"/>
      <c r="ZX31" s="123"/>
      <c r="ZY31" s="123"/>
      <c r="ZZ31" s="123"/>
    </row>
    <row r="32" spans="1:702" hidden="1" outlineLevel="1">
      <c r="A32" s="12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  <c r="RT32" s="123"/>
      <c r="RU32" s="123"/>
      <c r="RV32" s="123"/>
      <c r="RW32" s="123"/>
      <c r="RX32" s="123"/>
      <c r="RY32" s="123"/>
      <c r="RZ32" s="123"/>
      <c r="SA32" s="123"/>
      <c r="SB32" s="123"/>
      <c r="SC32" s="123"/>
      <c r="SD32" s="123"/>
      <c r="SE32" s="123"/>
      <c r="SF32" s="123"/>
      <c r="SG32" s="123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123"/>
      <c r="SS32" s="123"/>
      <c r="ST32" s="123"/>
      <c r="SU32" s="123"/>
      <c r="SV32" s="123"/>
      <c r="SW32" s="123"/>
      <c r="SX32" s="123"/>
      <c r="SY32" s="123"/>
      <c r="SZ32" s="123"/>
      <c r="TA32" s="123"/>
      <c r="TB32" s="123"/>
      <c r="TC32" s="123"/>
      <c r="TD32" s="123"/>
      <c r="TE32" s="123"/>
      <c r="TF32" s="123"/>
      <c r="TG32" s="123"/>
      <c r="TH32" s="123"/>
      <c r="TI32" s="123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123"/>
      <c r="TU32" s="123"/>
      <c r="TV32" s="123"/>
      <c r="TW32" s="123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123"/>
      <c r="UI32" s="123"/>
      <c r="UJ32" s="123"/>
      <c r="UK32" s="123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123"/>
      <c r="UW32" s="123"/>
      <c r="UX32" s="123"/>
      <c r="UY32" s="123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3"/>
      <c r="VL32" s="123"/>
      <c r="VM32" s="123"/>
      <c r="VN32" s="123"/>
      <c r="VO32" s="123"/>
      <c r="VP32" s="123"/>
      <c r="VQ32" s="123"/>
      <c r="VR32" s="123"/>
      <c r="VS32" s="123"/>
      <c r="VT32" s="123"/>
      <c r="VU32" s="123"/>
      <c r="VV32" s="123"/>
      <c r="VW32" s="123"/>
      <c r="VX32" s="123"/>
      <c r="VY32" s="123"/>
      <c r="VZ32" s="123"/>
      <c r="WA32" s="123"/>
      <c r="WB32" s="123"/>
      <c r="WC32" s="123"/>
      <c r="WD32" s="123"/>
      <c r="WE32" s="123"/>
      <c r="WF32" s="123"/>
      <c r="WG32" s="123"/>
      <c r="WH32" s="123"/>
      <c r="WI32" s="123"/>
      <c r="WJ32" s="123"/>
      <c r="WK32" s="123"/>
      <c r="WL32" s="123"/>
      <c r="WM32" s="123"/>
      <c r="WN32" s="123"/>
      <c r="WO32" s="123"/>
      <c r="WP32" s="123"/>
      <c r="WQ32" s="123"/>
      <c r="WR32" s="123"/>
      <c r="WS32" s="123"/>
      <c r="WT32" s="123"/>
      <c r="WU32" s="123"/>
      <c r="WV32" s="123"/>
      <c r="WW32" s="123"/>
      <c r="WX32" s="123"/>
      <c r="WY32" s="123"/>
      <c r="WZ32" s="123"/>
      <c r="XA32" s="123"/>
      <c r="XB32" s="123"/>
      <c r="XC32" s="123"/>
      <c r="XD32" s="123"/>
      <c r="XE32" s="123"/>
      <c r="XF32" s="123"/>
      <c r="XG32" s="123"/>
      <c r="XH32" s="123"/>
      <c r="XI32" s="123"/>
      <c r="XJ32" s="123"/>
      <c r="XK32" s="123"/>
      <c r="XL32" s="123"/>
      <c r="XM32" s="123"/>
      <c r="XN32" s="123"/>
      <c r="XO32" s="123"/>
      <c r="XP32" s="123"/>
      <c r="XQ32" s="123"/>
      <c r="XR32" s="123"/>
      <c r="XS32" s="123"/>
      <c r="XT32" s="123"/>
      <c r="XU32" s="123"/>
      <c r="XV32" s="123"/>
      <c r="XW32" s="123"/>
      <c r="XX32" s="123"/>
      <c r="XY32" s="123"/>
      <c r="XZ32" s="123"/>
      <c r="YA32" s="123"/>
      <c r="YB32" s="123"/>
      <c r="YC32" s="123"/>
      <c r="YD32" s="123"/>
      <c r="YE32" s="123"/>
      <c r="YF32" s="123"/>
      <c r="YG32" s="123"/>
      <c r="YH32" s="123"/>
      <c r="YI32" s="123"/>
      <c r="YJ32" s="123"/>
      <c r="YK32" s="123"/>
      <c r="YL32" s="123"/>
      <c r="YM32" s="123"/>
      <c r="YN32" s="123"/>
      <c r="YO32" s="123"/>
      <c r="YP32" s="123"/>
      <c r="YQ32" s="123"/>
      <c r="YR32" s="123"/>
      <c r="YS32" s="123"/>
      <c r="YT32" s="123"/>
      <c r="YU32" s="123"/>
      <c r="YV32" s="123"/>
      <c r="YW32" s="123"/>
      <c r="YX32" s="123"/>
      <c r="YY32" s="123"/>
      <c r="YZ32" s="123"/>
      <c r="ZA32" s="123"/>
      <c r="ZB32" s="123"/>
      <c r="ZC32" s="123"/>
      <c r="ZD32" s="123"/>
      <c r="ZE32" s="123"/>
      <c r="ZF32" s="123"/>
      <c r="ZG32" s="123"/>
      <c r="ZH32" s="123"/>
      <c r="ZI32" s="123"/>
      <c r="ZJ32" s="123"/>
      <c r="ZK32" s="123"/>
      <c r="ZL32" s="123"/>
      <c r="ZM32" s="123"/>
      <c r="ZN32" s="123"/>
      <c r="ZO32" s="123"/>
      <c r="ZP32" s="123"/>
      <c r="ZQ32" s="123"/>
      <c r="ZR32" s="123"/>
      <c r="ZS32" s="123"/>
      <c r="ZT32" s="123"/>
      <c r="ZU32" s="123"/>
      <c r="ZV32" s="123"/>
      <c r="ZW32" s="123"/>
      <c r="ZX32" s="123"/>
      <c r="ZY32" s="123"/>
      <c r="ZZ32" s="123"/>
    </row>
    <row r="33" spans="1:702" hidden="1" outlineLevel="1">
      <c r="A33" s="12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3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  <c r="RT33" s="123"/>
      <c r="RU33" s="123"/>
      <c r="RV33" s="123"/>
      <c r="RW33" s="123"/>
      <c r="RX33" s="123"/>
      <c r="RY33" s="123"/>
      <c r="RZ33" s="123"/>
      <c r="SA33" s="123"/>
      <c r="SB33" s="123"/>
      <c r="SC33" s="123"/>
      <c r="SD33" s="123"/>
      <c r="SE33" s="123"/>
      <c r="SF33" s="123"/>
      <c r="SG33" s="123"/>
      <c r="SH33" s="123"/>
      <c r="SI33" s="123"/>
      <c r="SJ33" s="123"/>
      <c r="SK33" s="123"/>
      <c r="SL33" s="123"/>
      <c r="SM33" s="123"/>
      <c r="SN33" s="123"/>
      <c r="SO33" s="123"/>
      <c r="SP33" s="123"/>
      <c r="SQ33" s="123"/>
      <c r="SR33" s="123"/>
      <c r="SS33" s="123"/>
      <c r="ST33" s="123"/>
      <c r="SU33" s="123"/>
      <c r="SV33" s="123"/>
      <c r="SW33" s="123"/>
      <c r="SX33" s="123"/>
      <c r="SY33" s="123"/>
      <c r="SZ33" s="123"/>
      <c r="TA33" s="123"/>
      <c r="TB33" s="123"/>
      <c r="TC33" s="123"/>
      <c r="TD33" s="123"/>
      <c r="TE33" s="123"/>
      <c r="TF33" s="123"/>
      <c r="TG33" s="123"/>
      <c r="TH33" s="123"/>
      <c r="TI33" s="123"/>
      <c r="TJ33" s="123"/>
      <c r="TK33" s="123"/>
      <c r="TL33" s="123"/>
      <c r="TM33" s="123"/>
      <c r="TN33" s="123"/>
      <c r="TO33" s="123"/>
      <c r="TP33" s="123"/>
      <c r="TQ33" s="123"/>
      <c r="TR33" s="123"/>
      <c r="TS33" s="123"/>
      <c r="TT33" s="123"/>
      <c r="TU33" s="123"/>
      <c r="TV33" s="123"/>
      <c r="TW33" s="123"/>
      <c r="TX33" s="123"/>
      <c r="TY33" s="123"/>
      <c r="TZ33" s="123"/>
      <c r="UA33" s="123"/>
      <c r="UB33" s="123"/>
      <c r="UC33" s="123"/>
      <c r="UD33" s="123"/>
      <c r="UE33" s="123"/>
      <c r="UF33" s="123"/>
      <c r="UG33" s="123"/>
      <c r="UH33" s="123"/>
      <c r="UI33" s="123"/>
      <c r="UJ33" s="123"/>
      <c r="UK33" s="123"/>
      <c r="UL33" s="123"/>
      <c r="UM33" s="123"/>
      <c r="UN33" s="123"/>
      <c r="UO33" s="123"/>
      <c r="UP33" s="123"/>
      <c r="UQ33" s="123"/>
      <c r="UR33" s="123"/>
      <c r="US33" s="123"/>
      <c r="UT33" s="123"/>
      <c r="UU33" s="123"/>
      <c r="UV33" s="123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  <c r="YG33" s="123"/>
      <c r="YH33" s="123"/>
      <c r="YI33" s="123"/>
      <c r="YJ33" s="123"/>
      <c r="YK33" s="123"/>
      <c r="YL33" s="123"/>
      <c r="YM33" s="123"/>
      <c r="YN33" s="123"/>
      <c r="YO33" s="123"/>
      <c r="YP33" s="123"/>
      <c r="YQ33" s="123"/>
      <c r="YR33" s="123"/>
      <c r="YS33" s="123"/>
      <c r="YT33" s="123"/>
      <c r="YU33" s="123"/>
      <c r="YV33" s="123"/>
      <c r="YW33" s="123"/>
      <c r="YX33" s="123"/>
      <c r="YY33" s="123"/>
      <c r="YZ33" s="123"/>
      <c r="ZA33" s="123"/>
      <c r="ZB33" s="123"/>
      <c r="ZC33" s="123"/>
      <c r="ZD33" s="123"/>
      <c r="ZE33" s="123"/>
      <c r="ZF33" s="123"/>
      <c r="ZG33" s="123"/>
      <c r="ZH33" s="123"/>
      <c r="ZI33" s="123"/>
      <c r="ZJ33" s="123"/>
      <c r="ZK33" s="123"/>
      <c r="ZL33" s="123"/>
      <c r="ZM33" s="123"/>
      <c r="ZN33" s="123"/>
      <c r="ZO33" s="123"/>
      <c r="ZP33" s="123"/>
      <c r="ZQ33" s="123"/>
      <c r="ZR33" s="123"/>
      <c r="ZS33" s="123"/>
      <c r="ZT33" s="123"/>
      <c r="ZU33" s="123"/>
      <c r="ZV33" s="123"/>
      <c r="ZW33" s="123"/>
      <c r="ZX33" s="123"/>
      <c r="ZY33" s="123"/>
      <c r="ZZ33" s="123"/>
    </row>
    <row r="34" spans="1:702" hidden="1" outlineLevel="1">
      <c r="A34" s="12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3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  <c r="RT34" s="123"/>
      <c r="RU34" s="123"/>
      <c r="RV34" s="123"/>
      <c r="RW34" s="123"/>
      <c r="RX34" s="123"/>
      <c r="RY34" s="123"/>
      <c r="RZ34" s="123"/>
      <c r="SA34" s="123"/>
      <c r="SB34" s="123"/>
      <c r="SC34" s="123"/>
      <c r="SD34" s="123"/>
      <c r="SE34" s="123"/>
      <c r="SF34" s="123"/>
      <c r="SG34" s="123"/>
      <c r="SH34" s="123"/>
      <c r="SI34" s="123"/>
      <c r="SJ34" s="123"/>
      <c r="SK34" s="123"/>
      <c r="SL34" s="123"/>
      <c r="SM34" s="123"/>
      <c r="SN34" s="123"/>
      <c r="SO34" s="123"/>
      <c r="SP34" s="123"/>
      <c r="SQ34" s="123"/>
      <c r="SR34" s="123"/>
      <c r="SS34" s="123"/>
      <c r="ST34" s="123"/>
      <c r="SU34" s="123"/>
      <c r="SV34" s="123"/>
      <c r="SW34" s="123"/>
      <c r="SX34" s="123"/>
      <c r="SY34" s="123"/>
      <c r="SZ34" s="123"/>
      <c r="TA34" s="123"/>
      <c r="TB34" s="123"/>
      <c r="TC34" s="123"/>
      <c r="TD34" s="123"/>
      <c r="TE34" s="123"/>
      <c r="TF34" s="123"/>
      <c r="TG34" s="123"/>
      <c r="TH34" s="123"/>
      <c r="TI34" s="123"/>
      <c r="TJ34" s="123"/>
      <c r="TK34" s="123"/>
      <c r="TL34" s="123"/>
      <c r="TM34" s="123"/>
      <c r="TN34" s="123"/>
      <c r="TO34" s="123"/>
      <c r="TP34" s="123"/>
      <c r="TQ34" s="123"/>
      <c r="TR34" s="123"/>
      <c r="TS34" s="123"/>
      <c r="TT34" s="123"/>
      <c r="TU34" s="123"/>
      <c r="TV34" s="123"/>
      <c r="TW34" s="123"/>
      <c r="TX34" s="123"/>
      <c r="TY34" s="123"/>
      <c r="TZ34" s="123"/>
      <c r="UA34" s="123"/>
      <c r="UB34" s="123"/>
      <c r="UC34" s="123"/>
      <c r="UD34" s="123"/>
      <c r="UE34" s="123"/>
      <c r="UF34" s="123"/>
      <c r="UG34" s="123"/>
      <c r="UH34" s="123"/>
      <c r="UI34" s="123"/>
      <c r="UJ34" s="123"/>
      <c r="UK34" s="123"/>
      <c r="UL34" s="123"/>
      <c r="UM34" s="123"/>
      <c r="UN34" s="123"/>
      <c r="UO34" s="123"/>
      <c r="UP34" s="123"/>
      <c r="UQ34" s="123"/>
      <c r="UR34" s="123"/>
      <c r="US34" s="123"/>
      <c r="UT34" s="123"/>
      <c r="UU34" s="123"/>
      <c r="UV34" s="123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  <c r="YG34" s="123"/>
      <c r="YH34" s="123"/>
      <c r="YI34" s="123"/>
      <c r="YJ34" s="123"/>
      <c r="YK34" s="123"/>
      <c r="YL34" s="123"/>
      <c r="YM34" s="123"/>
      <c r="YN34" s="123"/>
      <c r="YO34" s="123"/>
      <c r="YP34" s="123"/>
      <c r="YQ34" s="123"/>
      <c r="YR34" s="123"/>
      <c r="YS34" s="123"/>
      <c r="YT34" s="123"/>
      <c r="YU34" s="123"/>
      <c r="YV34" s="123"/>
      <c r="YW34" s="123"/>
      <c r="YX34" s="123"/>
      <c r="YY34" s="123"/>
      <c r="YZ34" s="123"/>
      <c r="ZA34" s="123"/>
      <c r="ZB34" s="123"/>
      <c r="ZC34" s="123"/>
      <c r="ZD34" s="123"/>
      <c r="ZE34" s="123"/>
      <c r="ZF34" s="123"/>
      <c r="ZG34" s="123"/>
      <c r="ZH34" s="123"/>
      <c r="ZI34" s="123"/>
      <c r="ZJ34" s="123"/>
      <c r="ZK34" s="123"/>
      <c r="ZL34" s="123"/>
      <c r="ZM34" s="123"/>
      <c r="ZN34" s="123"/>
      <c r="ZO34" s="123"/>
      <c r="ZP34" s="123"/>
      <c r="ZQ34" s="123"/>
      <c r="ZR34" s="123"/>
      <c r="ZS34" s="123"/>
      <c r="ZT34" s="123"/>
      <c r="ZU34" s="123"/>
      <c r="ZV34" s="123"/>
      <c r="ZW34" s="123"/>
      <c r="ZX34" s="123"/>
      <c r="ZY34" s="123"/>
      <c r="ZZ34" s="123"/>
    </row>
    <row r="35" spans="1:702" hidden="1" outlineLevel="1">
      <c r="A35" s="12">
        <v>41275</v>
      </c>
      <c r="B35" s="123">
        <v>883.49453918999995</v>
      </c>
      <c r="C35" s="123">
        <v>81.330780750000002</v>
      </c>
      <c r="D35" s="123">
        <v>3.1039608200000002</v>
      </c>
      <c r="E35" s="123">
        <v>270.56393456000001</v>
      </c>
      <c r="F35" s="123">
        <v>83.183020089999999</v>
      </c>
      <c r="G35" s="123">
        <v>0.75134171000000005</v>
      </c>
      <c r="H35" s="123">
        <v>50.84098513</v>
      </c>
      <c r="I35" s="123">
        <v>273.15958624000001</v>
      </c>
      <c r="J35" s="123">
        <v>36.797644269999999</v>
      </c>
      <c r="K35" s="123">
        <v>28.868787090000001</v>
      </c>
      <c r="L35" s="123">
        <v>5.7378776599999997</v>
      </c>
      <c r="M35" s="177" t="s">
        <v>189</v>
      </c>
      <c r="N35" s="123">
        <v>24.51095445</v>
      </c>
      <c r="O35" s="123">
        <v>15.914439509999999</v>
      </c>
      <c r="P35" s="123">
        <v>5.6120780699999999</v>
      </c>
      <c r="Q35" s="123">
        <v>9.9680099999999994E-3</v>
      </c>
      <c r="R35" s="123">
        <v>1.59767605</v>
      </c>
      <c r="S35" s="123">
        <v>4.0083109999999998E-2</v>
      </c>
      <c r="T35" s="123">
        <v>1.47142167</v>
      </c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NY35" s="123"/>
      <c r="NZ35" s="123"/>
      <c r="OA35" s="123"/>
      <c r="OB35" s="123"/>
      <c r="OC35" s="123"/>
      <c r="OD35" s="123"/>
      <c r="OE35" s="123"/>
      <c r="OF35" s="123"/>
      <c r="OG35" s="123"/>
      <c r="OH35" s="123"/>
      <c r="OI35" s="123"/>
      <c r="OJ35" s="123"/>
      <c r="OK35" s="123"/>
      <c r="OL35" s="123"/>
      <c r="OM35" s="123"/>
      <c r="ON35" s="123"/>
      <c r="OO35" s="123"/>
      <c r="OP35" s="123"/>
      <c r="OQ35" s="123"/>
      <c r="OR35" s="123"/>
      <c r="OS35" s="123"/>
      <c r="OT35" s="123"/>
      <c r="OU35" s="123"/>
      <c r="OV35" s="123"/>
      <c r="OW35" s="123"/>
      <c r="OX35" s="123"/>
      <c r="OY35" s="123"/>
      <c r="OZ35" s="123"/>
      <c r="PA35" s="123"/>
      <c r="PB35" s="123"/>
      <c r="PC35" s="123"/>
      <c r="PD35" s="123"/>
      <c r="PE35" s="123"/>
      <c r="PF35" s="123"/>
      <c r="PG35" s="123"/>
      <c r="PH35" s="123"/>
      <c r="PI35" s="123"/>
      <c r="PJ35" s="123"/>
      <c r="PK35" s="123"/>
      <c r="PL35" s="123"/>
      <c r="PM35" s="123"/>
      <c r="PN35" s="123"/>
      <c r="PO35" s="123"/>
      <c r="PP35" s="123"/>
      <c r="PQ35" s="123"/>
      <c r="PR35" s="123"/>
      <c r="PS35" s="123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  <c r="QH35" s="123"/>
      <c r="QI35" s="123"/>
      <c r="QJ35" s="123"/>
      <c r="QK35" s="123"/>
      <c r="QL35" s="123"/>
      <c r="QM35" s="123"/>
      <c r="QN35" s="123"/>
      <c r="QO35" s="123"/>
      <c r="QP35" s="123"/>
      <c r="QQ35" s="123"/>
      <c r="QR35" s="123"/>
      <c r="QS35" s="123"/>
      <c r="QT35" s="123"/>
      <c r="QU35" s="123"/>
      <c r="QV35" s="123"/>
      <c r="QW35" s="123"/>
      <c r="QX35" s="123"/>
      <c r="QY35" s="123"/>
      <c r="QZ35" s="123"/>
      <c r="RA35" s="123"/>
      <c r="RB35" s="123"/>
      <c r="RC35" s="123"/>
      <c r="RD35" s="123"/>
      <c r="RE35" s="123"/>
      <c r="RF35" s="123"/>
      <c r="RG35" s="123"/>
      <c r="RH35" s="123"/>
      <c r="RI35" s="123"/>
      <c r="RJ35" s="123"/>
      <c r="RK35" s="123"/>
      <c r="RL35" s="123"/>
      <c r="RM35" s="123"/>
      <c r="RN35" s="123"/>
      <c r="RO35" s="123"/>
      <c r="RP35" s="123"/>
      <c r="RQ35" s="123"/>
      <c r="RR35" s="123"/>
      <c r="RS35" s="123"/>
      <c r="RT35" s="123"/>
      <c r="RU35" s="123"/>
      <c r="RV35" s="123"/>
      <c r="RW35" s="123"/>
      <c r="RX35" s="123"/>
      <c r="RY35" s="123"/>
      <c r="RZ35" s="123"/>
      <c r="SA35" s="123"/>
      <c r="SB35" s="123"/>
      <c r="SC35" s="123"/>
      <c r="SD35" s="123"/>
      <c r="SE35" s="123"/>
      <c r="SF35" s="123"/>
      <c r="SG35" s="123"/>
      <c r="SH35" s="123"/>
      <c r="SI35" s="123"/>
      <c r="SJ35" s="123"/>
      <c r="SK35" s="123"/>
      <c r="SL35" s="123"/>
      <c r="SM35" s="123"/>
      <c r="SN35" s="123"/>
      <c r="SO35" s="123"/>
      <c r="SP35" s="123"/>
      <c r="SQ35" s="123"/>
      <c r="SR35" s="123"/>
      <c r="SS35" s="123"/>
      <c r="ST35" s="123"/>
      <c r="SU35" s="123"/>
      <c r="SV35" s="123"/>
      <c r="SW35" s="123"/>
      <c r="SX35" s="123"/>
      <c r="SY35" s="123"/>
      <c r="SZ35" s="123"/>
      <c r="TA35" s="123"/>
      <c r="TB35" s="123"/>
      <c r="TC35" s="123"/>
      <c r="TD35" s="123"/>
      <c r="TE35" s="123"/>
      <c r="TF35" s="123"/>
      <c r="TG35" s="123"/>
      <c r="TH35" s="123"/>
      <c r="TI35" s="123"/>
      <c r="TJ35" s="123"/>
      <c r="TK35" s="123"/>
      <c r="TL35" s="123"/>
      <c r="TM35" s="123"/>
      <c r="TN35" s="123"/>
      <c r="TO35" s="123"/>
      <c r="TP35" s="123"/>
      <c r="TQ35" s="123"/>
      <c r="TR35" s="123"/>
      <c r="TS35" s="123"/>
      <c r="TT35" s="123"/>
      <c r="TU35" s="123"/>
      <c r="TV35" s="123"/>
      <c r="TW35" s="123"/>
      <c r="TX35" s="123"/>
      <c r="TY35" s="123"/>
      <c r="TZ35" s="123"/>
      <c r="UA35" s="123"/>
      <c r="UB35" s="123"/>
      <c r="UC35" s="123"/>
      <c r="UD35" s="123"/>
      <c r="UE35" s="123"/>
      <c r="UF35" s="123"/>
      <c r="UG35" s="123"/>
      <c r="UH35" s="123"/>
      <c r="UI35" s="123"/>
      <c r="UJ35" s="123"/>
      <c r="UK35" s="123"/>
      <c r="UL35" s="123"/>
      <c r="UM35" s="123"/>
      <c r="UN35" s="123"/>
      <c r="UO35" s="123"/>
      <c r="UP35" s="123"/>
      <c r="UQ35" s="123"/>
      <c r="UR35" s="123"/>
      <c r="US35" s="123"/>
      <c r="UT35" s="123"/>
      <c r="UU35" s="123"/>
      <c r="UV35" s="123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  <c r="XS35" s="123"/>
      <c r="XT35" s="123"/>
      <c r="XU35" s="123"/>
      <c r="XV35" s="123"/>
      <c r="XW35" s="123"/>
      <c r="XX35" s="123"/>
      <c r="XY35" s="123"/>
      <c r="XZ35" s="123"/>
      <c r="YA35" s="123"/>
      <c r="YB35" s="123"/>
      <c r="YC35" s="123"/>
      <c r="YD35" s="123"/>
      <c r="YE35" s="123"/>
      <c r="YF35" s="123"/>
      <c r="YG35" s="123"/>
      <c r="YH35" s="123"/>
      <c r="YI35" s="123"/>
      <c r="YJ35" s="123"/>
      <c r="YK35" s="123"/>
      <c r="YL35" s="123"/>
      <c r="YM35" s="123"/>
      <c r="YN35" s="123"/>
      <c r="YO35" s="123"/>
      <c r="YP35" s="123"/>
      <c r="YQ35" s="123"/>
      <c r="YR35" s="123"/>
      <c r="YS35" s="123"/>
      <c r="YT35" s="123"/>
      <c r="YU35" s="123"/>
      <c r="YV35" s="123"/>
      <c r="YW35" s="123"/>
      <c r="YX35" s="123"/>
      <c r="YY35" s="123"/>
      <c r="YZ35" s="123"/>
      <c r="ZA35" s="123"/>
      <c r="ZB35" s="123"/>
      <c r="ZC35" s="123"/>
      <c r="ZD35" s="123"/>
      <c r="ZE35" s="123"/>
      <c r="ZF35" s="123"/>
      <c r="ZG35" s="123"/>
      <c r="ZH35" s="123"/>
      <c r="ZI35" s="123"/>
      <c r="ZJ35" s="123"/>
      <c r="ZK35" s="123"/>
      <c r="ZL35" s="123"/>
      <c r="ZM35" s="123"/>
      <c r="ZN35" s="123"/>
      <c r="ZO35" s="123"/>
      <c r="ZP35" s="123"/>
      <c r="ZQ35" s="123"/>
      <c r="ZR35" s="123"/>
      <c r="ZS35" s="123"/>
      <c r="ZT35" s="123"/>
      <c r="ZU35" s="123"/>
      <c r="ZV35" s="123"/>
      <c r="ZW35" s="123"/>
      <c r="ZX35" s="123"/>
      <c r="ZY35" s="123"/>
      <c r="ZZ35" s="123"/>
    </row>
    <row r="36" spans="1:702" hidden="1" outlineLevel="1">
      <c r="A36" s="12">
        <v>41306</v>
      </c>
      <c r="B36" s="123">
        <v>860.39435490999995</v>
      </c>
      <c r="C36" s="123">
        <v>81.79596583</v>
      </c>
      <c r="D36" s="123">
        <v>3.12661699</v>
      </c>
      <c r="E36" s="123">
        <v>266.44090815999999</v>
      </c>
      <c r="F36" s="123">
        <v>66.094399409999994</v>
      </c>
      <c r="G36" s="123">
        <v>0.72253095000000001</v>
      </c>
      <c r="H36" s="123">
        <v>50.690536719999997</v>
      </c>
      <c r="I36" s="123">
        <v>273.24805092000003</v>
      </c>
      <c r="J36" s="123">
        <v>38.314922250000002</v>
      </c>
      <c r="K36" s="123">
        <v>29.198945129999998</v>
      </c>
      <c r="L36" s="123">
        <v>3.0575862300000001</v>
      </c>
      <c r="M36" s="177" t="s">
        <v>189</v>
      </c>
      <c r="N36" s="123">
        <v>24.237100810000001</v>
      </c>
      <c r="O36" s="123">
        <v>13.92235526</v>
      </c>
      <c r="P36" s="123">
        <v>6.3397498499999996</v>
      </c>
      <c r="Q36" s="123">
        <v>9.9750599999999991E-3</v>
      </c>
      <c r="R36" s="123">
        <v>1.6709357499999999</v>
      </c>
      <c r="S36" s="123">
        <v>4.9966389999999999E-2</v>
      </c>
      <c r="T36" s="123">
        <v>1.4738092</v>
      </c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  <c r="IW36" s="123"/>
      <c r="IX36" s="123"/>
      <c r="IY36" s="123"/>
      <c r="IZ36" s="123"/>
      <c r="JA36" s="123"/>
      <c r="JB36" s="123"/>
      <c r="JC36" s="123"/>
      <c r="JD36" s="123"/>
      <c r="JE36" s="123"/>
      <c r="JF36" s="123"/>
      <c r="JG36" s="123"/>
      <c r="JH36" s="123"/>
      <c r="JI36" s="123"/>
      <c r="JJ36" s="123"/>
      <c r="JK36" s="123"/>
      <c r="JL36" s="123"/>
      <c r="JM36" s="123"/>
      <c r="JN36" s="123"/>
      <c r="JO36" s="123"/>
      <c r="JP36" s="123"/>
      <c r="JQ36" s="123"/>
      <c r="JR36" s="123"/>
      <c r="JS36" s="123"/>
      <c r="JT36" s="123"/>
      <c r="JU36" s="123"/>
      <c r="JV36" s="123"/>
      <c r="JW36" s="123"/>
      <c r="JX36" s="123"/>
      <c r="JY36" s="123"/>
      <c r="JZ36" s="123"/>
      <c r="KA36" s="123"/>
      <c r="KB36" s="123"/>
      <c r="KC36" s="123"/>
      <c r="KD36" s="123"/>
      <c r="KE36" s="123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123"/>
      <c r="KS36" s="123"/>
      <c r="KT36" s="123"/>
      <c r="KU36" s="123"/>
      <c r="KV36" s="123"/>
      <c r="KW36" s="123"/>
      <c r="KX36" s="123"/>
      <c r="KY36" s="123"/>
      <c r="KZ36" s="123"/>
      <c r="LA36" s="123"/>
      <c r="LB36" s="123"/>
      <c r="LC36" s="123"/>
      <c r="LD36" s="123"/>
      <c r="LE36" s="123"/>
      <c r="LF36" s="123"/>
      <c r="LG36" s="123"/>
      <c r="LH36" s="123"/>
      <c r="LI36" s="123"/>
      <c r="LJ36" s="123"/>
      <c r="LK36" s="123"/>
      <c r="LL36" s="123"/>
      <c r="LM36" s="123"/>
      <c r="LN36" s="123"/>
      <c r="LO36" s="123"/>
      <c r="LP36" s="123"/>
      <c r="LQ36" s="123"/>
      <c r="LR36" s="123"/>
      <c r="LS36" s="123"/>
      <c r="LT36" s="123"/>
      <c r="LU36" s="123"/>
      <c r="LV36" s="123"/>
      <c r="LW36" s="123"/>
      <c r="LX36" s="123"/>
      <c r="LY36" s="123"/>
      <c r="LZ36" s="123"/>
      <c r="MA36" s="123"/>
      <c r="MB36" s="123"/>
      <c r="MC36" s="123"/>
      <c r="MD36" s="123"/>
      <c r="ME36" s="123"/>
      <c r="MF36" s="123"/>
      <c r="MG36" s="123"/>
      <c r="MH36" s="123"/>
      <c r="MI36" s="123"/>
      <c r="MJ36" s="123"/>
      <c r="MK36" s="123"/>
      <c r="ML36" s="123"/>
      <c r="MM36" s="123"/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3"/>
      <c r="NY36" s="123"/>
      <c r="NZ36" s="123"/>
      <c r="OA36" s="123"/>
      <c r="OB36" s="123"/>
      <c r="OC36" s="123"/>
      <c r="OD36" s="123"/>
      <c r="OE36" s="123"/>
      <c r="OF36" s="123"/>
      <c r="OG36" s="123"/>
      <c r="OH36" s="123"/>
      <c r="OI36" s="123"/>
      <c r="OJ36" s="123"/>
      <c r="OK36" s="123"/>
      <c r="OL36" s="123"/>
      <c r="OM36" s="123"/>
      <c r="ON36" s="123"/>
      <c r="OO36" s="123"/>
      <c r="OP36" s="123"/>
      <c r="OQ36" s="123"/>
      <c r="OR36" s="123"/>
      <c r="OS36" s="123"/>
      <c r="OT36" s="123"/>
      <c r="OU36" s="123"/>
      <c r="OV36" s="123"/>
      <c r="OW36" s="123"/>
      <c r="OX36" s="123"/>
      <c r="OY36" s="123"/>
      <c r="OZ36" s="123"/>
      <c r="PA36" s="123"/>
      <c r="PB36" s="123"/>
      <c r="PC36" s="123"/>
      <c r="PD36" s="123"/>
      <c r="PE36" s="123"/>
      <c r="PF36" s="123"/>
      <c r="PG36" s="123"/>
      <c r="PH36" s="123"/>
      <c r="PI36" s="123"/>
      <c r="PJ36" s="123"/>
      <c r="PK36" s="123"/>
      <c r="PL36" s="123"/>
      <c r="PM36" s="123"/>
      <c r="PN36" s="123"/>
      <c r="PO36" s="123"/>
      <c r="PP36" s="123"/>
      <c r="PQ36" s="123"/>
      <c r="PR36" s="123"/>
      <c r="PS36" s="123"/>
      <c r="PT36" s="123"/>
      <c r="PU36" s="123"/>
      <c r="PV36" s="123"/>
      <c r="PW36" s="123"/>
      <c r="PX36" s="123"/>
      <c r="PY36" s="123"/>
      <c r="PZ36" s="123"/>
      <c r="QA36" s="123"/>
      <c r="QB36" s="123"/>
      <c r="QC36" s="123"/>
      <c r="QD36" s="123"/>
      <c r="QE36" s="123"/>
      <c r="QF36" s="123"/>
      <c r="QG36" s="123"/>
      <c r="QH36" s="123"/>
      <c r="QI36" s="123"/>
      <c r="QJ36" s="123"/>
      <c r="QK36" s="123"/>
      <c r="QL36" s="123"/>
      <c r="QM36" s="123"/>
      <c r="QN36" s="123"/>
      <c r="QO36" s="123"/>
      <c r="QP36" s="123"/>
      <c r="QQ36" s="123"/>
      <c r="QR36" s="123"/>
      <c r="QS36" s="123"/>
      <c r="QT36" s="123"/>
      <c r="QU36" s="123"/>
      <c r="QV36" s="123"/>
      <c r="QW36" s="123"/>
      <c r="QX36" s="123"/>
      <c r="QY36" s="123"/>
      <c r="QZ36" s="123"/>
      <c r="RA36" s="123"/>
      <c r="RB36" s="123"/>
      <c r="RC36" s="123"/>
      <c r="RD36" s="123"/>
      <c r="RE36" s="123"/>
      <c r="RF36" s="123"/>
      <c r="RG36" s="123"/>
      <c r="RH36" s="123"/>
      <c r="RI36" s="123"/>
      <c r="RJ36" s="123"/>
      <c r="RK36" s="123"/>
      <c r="RL36" s="123"/>
      <c r="RM36" s="123"/>
      <c r="RN36" s="123"/>
      <c r="RO36" s="123"/>
      <c r="RP36" s="123"/>
      <c r="RQ36" s="123"/>
      <c r="RR36" s="123"/>
      <c r="RS36" s="123"/>
      <c r="RT36" s="123"/>
      <c r="RU36" s="123"/>
      <c r="RV36" s="123"/>
      <c r="RW36" s="123"/>
      <c r="RX36" s="123"/>
      <c r="RY36" s="123"/>
      <c r="RZ36" s="123"/>
      <c r="SA36" s="123"/>
      <c r="SB36" s="123"/>
      <c r="SC36" s="123"/>
      <c r="SD36" s="123"/>
      <c r="SE36" s="123"/>
      <c r="SF36" s="123"/>
      <c r="SG36" s="123"/>
      <c r="SH36" s="123"/>
      <c r="SI36" s="123"/>
      <c r="SJ36" s="123"/>
      <c r="SK36" s="123"/>
      <c r="SL36" s="123"/>
      <c r="SM36" s="123"/>
      <c r="SN36" s="123"/>
      <c r="SO36" s="123"/>
      <c r="SP36" s="123"/>
      <c r="SQ36" s="123"/>
      <c r="SR36" s="123"/>
      <c r="SS36" s="123"/>
      <c r="ST36" s="123"/>
      <c r="SU36" s="123"/>
      <c r="SV36" s="123"/>
      <c r="SW36" s="123"/>
      <c r="SX36" s="123"/>
      <c r="SY36" s="123"/>
      <c r="SZ36" s="123"/>
      <c r="TA36" s="123"/>
      <c r="TB36" s="123"/>
      <c r="TC36" s="123"/>
      <c r="TD36" s="123"/>
      <c r="TE36" s="123"/>
      <c r="TF36" s="123"/>
      <c r="TG36" s="123"/>
      <c r="TH36" s="123"/>
      <c r="TI36" s="123"/>
      <c r="TJ36" s="123"/>
      <c r="TK36" s="123"/>
      <c r="TL36" s="123"/>
      <c r="TM36" s="123"/>
      <c r="TN36" s="123"/>
      <c r="TO36" s="123"/>
      <c r="TP36" s="123"/>
      <c r="TQ36" s="123"/>
      <c r="TR36" s="123"/>
      <c r="TS36" s="123"/>
      <c r="TT36" s="123"/>
      <c r="TU36" s="123"/>
      <c r="TV36" s="123"/>
      <c r="TW36" s="123"/>
      <c r="TX36" s="123"/>
      <c r="TY36" s="123"/>
      <c r="TZ36" s="123"/>
      <c r="UA36" s="123"/>
      <c r="UB36" s="123"/>
      <c r="UC36" s="123"/>
      <c r="UD36" s="123"/>
      <c r="UE36" s="123"/>
      <c r="UF36" s="123"/>
      <c r="UG36" s="123"/>
      <c r="UH36" s="123"/>
      <c r="UI36" s="123"/>
      <c r="UJ36" s="123"/>
      <c r="UK36" s="123"/>
      <c r="UL36" s="123"/>
      <c r="UM36" s="123"/>
      <c r="UN36" s="123"/>
      <c r="UO36" s="123"/>
      <c r="UP36" s="123"/>
      <c r="UQ36" s="123"/>
      <c r="UR36" s="123"/>
      <c r="US36" s="123"/>
      <c r="UT36" s="123"/>
      <c r="UU36" s="123"/>
      <c r="UV36" s="123"/>
      <c r="UW36" s="123"/>
      <c r="UX36" s="123"/>
      <c r="UY36" s="123"/>
      <c r="UZ36" s="123"/>
      <c r="VA36" s="123"/>
      <c r="VB36" s="123"/>
      <c r="VC36" s="123"/>
      <c r="VD36" s="123"/>
      <c r="VE36" s="123"/>
      <c r="VF36" s="123"/>
      <c r="VG36" s="123"/>
      <c r="VH36" s="123"/>
      <c r="VI36" s="123"/>
      <c r="VJ36" s="123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  <c r="XS36" s="123"/>
      <c r="XT36" s="123"/>
      <c r="XU36" s="123"/>
      <c r="XV36" s="123"/>
      <c r="XW36" s="123"/>
      <c r="XX36" s="123"/>
      <c r="XY36" s="123"/>
      <c r="XZ36" s="123"/>
      <c r="YA36" s="123"/>
      <c r="YB36" s="123"/>
      <c r="YC36" s="123"/>
      <c r="YD36" s="123"/>
      <c r="YE36" s="123"/>
      <c r="YF36" s="123"/>
      <c r="YG36" s="123"/>
      <c r="YH36" s="123"/>
      <c r="YI36" s="123"/>
      <c r="YJ36" s="123"/>
      <c r="YK36" s="123"/>
      <c r="YL36" s="123"/>
      <c r="YM36" s="123"/>
      <c r="YN36" s="123"/>
      <c r="YO36" s="123"/>
      <c r="YP36" s="123"/>
      <c r="YQ36" s="123"/>
      <c r="YR36" s="123"/>
      <c r="YS36" s="123"/>
      <c r="YT36" s="123"/>
      <c r="YU36" s="123"/>
      <c r="YV36" s="123"/>
      <c r="YW36" s="123"/>
      <c r="YX36" s="123"/>
      <c r="YY36" s="123"/>
      <c r="YZ36" s="123"/>
      <c r="ZA36" s="123"/>
      <c r="ZB36" s="123"/>
      <c r="ZC36" s="123"/>
      <c r="ZD36" s="123"/>
      <c r="ZE36" s="123"/>
      <c r="ZF36" s="123"/>
      <c r="ZG36" s="123"/>
      <c r="ZH36" s="123"/>
      <c r="ZI36" s="123"/>
      <c r="ZJ36" s="123"/>
      <c r="ZK36" s="123"/>
      <c r="ZL36" s="123"/>
      <c r="ZM36" s="123"/>
      <c r="ZN36" s="123"/>
      <c r="ZO36" s="123"/>
      <c r="ZP36" s="123"/>
      <c r="ZQ36" s="123"/>
      <c r="ZR36" s="123"/>
      <c r="ZS36" s="123"/>
      <c r="ZT36" s="123"/>
      <c r="ZU36" s="123"/>
      <c r="ZV36" s="123"/>
      <c r="ZW36" s="123"/>
      <c r="ZX36" s="123"/>
      <c r="ZY36" s="123"/>
      <c r="ZZ36" s="123"/>
    </row>
    <row r="37" spans="1:702" hidden="1" outlineLevel="1">
      <c r="A37" s="12">
        <v>41334</v>
      </c>
      <c r="B37" s="123">
        <v>893.70663631000002</v>
      </c>
      <c r="C37" s="123">
        <v>85.261723160000003</v>
      </c>
      <c r="D37" s="123">
        <v>3.1452189700000002</v>
      </c>
      <c r="E37" s="123">
        <v>265.21293083</v>
      </c>
      <c r="F37" s="123">
        <v>114.72570539</v>
      </c>
      <c r="G37" s="123">
        <v>0.71132656000000005</v>
      </c>
      <c r="H37" s="123">
        <v>47.400577509999998</v>
      </c>
      <c r="I37" s="123">
        <v>262.13308186</v>
      </c>
      <c r="J37" s="123">
        <v>37.96998147</v>
      </c>
      <c r="K37" s="123">
        <v>26.846447959999999</v>
      </c>
      <c r="L37" s="123">
        <v>3.1628685000000001</v>
      </c>
      <c r="M37" s="177" t="s">
        <v>189</v>
      </c>
      <c r="N37" s="123">
        <v>24.096667270000001</v>
      </c>
      <c r="O37" s="123">
        <v>13.802349660000001</v>
      </c>
      <c r="P37" s="123">
        <v>6.6129974000000002</v>
      </c>
      <c r="Q37" s="123">
        <v>1.541973E-2</v>
      </c>
      <c r="R37" s="123">
        <v>1.0890469</v>
      </c>
      <c r="S37" s="123">
        <v>3.523072E-2</v>
      </c>
      <c r="T37" s="123">
        <v>1.48506242</v>
      </c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  <c r="IW37" s="123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3"/>
      <c r="JO37" s="123"/>
      <c r="JP37" s="123"/>
      <c r="JQ37" s="123"/>
      <c r="JR37" s="123"/>
      <c r="JS37" s="123"/>
      <c r="JT37" s="123"/>
      <c r="JU37" s="123"/>
      <c r="JV37" s="123"/>
      <c r="JW37" s="123"/>
      <c r="JX37" s="123"/>
      <c r="JY37" s="123"/>
      <c r="JZ37" s="123"/>
      <c r="KA37" s="123"/>
      <c r="KB37" s="123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3"/>
      <c r="KT37" s="123"/>
      <c r="KU37" s="123"/>
      <c r="KV37" s="123"/>
      <c r="KW37" s="123"/>
      <c r="KX37" s="123"/>
      <c r="KY37" s="123"/>
      <c r="KZ37" s="123"/>
      <c r="LA37" s="123"/>
      <c r="LB37" s="123"/>
      <c r="LC37" s="123"/>
      <c r="LD37" s="123"/>
      <c r="LE37" s="123"/>
      <c r="LF37" s="123"/>
      <c r="LG37" s="123"/>
      <c r="LH37" s="123"/>
      <c r="LI37" s="123"/>
      <c r="LJ37" s="123"/>
      <c r="LK37" s="123"/>
      <c r="LL37" s="123"/>
      <c r="LM37" s="123"/>
      <c r="LN37" s="123"/>
      <c r="LO37" s="123"/>
      <c r="LP37" s="123"/>
      <c r="LQ37" s="123"/>
      <c r="LR37" s="123"/>
      <c r="LS37" s="123"/>
      <c r="LT37" s="123"/>
      <c r="LU37" s="123"/>
      <c r="LV37" s="123"/>
      <c r="LW37" s="123"/>
      <c r="LX37" s="123"/>
      <c r="LY37" s="123"/>
      <c r="LZ37" s="123"/>
      <c r="MA37" s="123"/>
      <c r="MB37" s="123"/>
      <c r="MC37" s="123"/>
      <c r="MD37" s="123"/>
      <c r="ME37" s="123"/>
      <c r="MF37" s="123"/>
      <c r="MG37" s="123"/>
      <c r="MH37" s="123"/>
      <c r="MI37" s="123"/>
      <c r="MJ37" s="123"/>
      <c r="MK37" s="123"/>
      <c r="ML37" s="123"/>
      <c r="MM37" s="123"/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3"/>
      <c r="NY37" s="123"/>
      <c r="NZ37" s="123"/>
      <c r="OA37" s="123"/>
      <c r="OB37" s="123"/>
      <c r="OC37" s="123"/>
      <c r="OD37" s="123"/>
      <c r="OE37" s="123"/>
      <c r="OF37" s="123"/>
      <c r="OG37" s="123"/>
      <c r="OH37" s="123"/>
      <c r="OI37" s="123"/>
      <c r="OJ37" s="123"/>
      <c r="OK37" s="123"/>
      <c r="OL37" s="123"/>
      <c r="OM37" s="123"/>
      <c r="ON37" s="123"/>
      <c r="OO37" s="123"/>
      <c r="OP37" s="123"/>
      <c r="OQ37" s="123"/>
      <c r="OR37" s="123"/>
      <c r="OS37" s="123"/>
      <c r="OT37" s="123"/>
      <c r="OU37" s="123"/>
      <c r="OV37" s="123"/>
      <c r="OW37" s="123"/>
      <c r="OX37" s="123"/>
      <c r="OY37" s="123"/>
      <c r="OZ37" s="123"/>
      <c r="PA37" s="123"/>
      <c r="PB37" s="123"/>
      <c r="PC37" s="123"/>
      <c r="PD37" s="123"/>
      <c r="PE37" s="123"/>
      <c r="PF37" s="123"/>
      <c r="PG37" s="123"/>
      <c r="PH37" s="123"/>
      <c r="PI37" s="123"/>
      <c r="PJ37" s="123"/>
      <c r="PK37" s="123"/>
      <c r="PL37" s="123"/>
      <c r="PM37" s="123"/>
      <c r="PN37" s="123"/>
      <c r="PO37" s="123"/>
      <c r="PP37" s="123"/>
      <c r="PQ37" s="123"/>
      <c r="PR37" s="123"/>
      <c r="PS37" s="123"/>
      <c r="PT37" s="123"/>
      <c r="PU37" s="123"/>
      <c r="PV37" s="123"/>
      <c r="PW37" s="123"/>
      <c r="PX37" s="123"/>
      <c r="PY37" s="123"/>
      <c r="PZ37" s="123"/>
      <c r="QA37" s="123"/>
      <c r="QB37" s="123"/>
      <c r="QC37" s="123"/>
      <c r="QD37" s="123"/>
      <c r="QE37" s="123"/>
      <c r="QF37" s="123"/>
      <c r="QG37" s="123"/>
      <c r="QH37" s="123"/>
      <c r="QI37" s="123"/>
      <c r="QJ37" s="123"/>
      <c r="QK37" s="123"/>
      <c r="QL37" s="123"/>
      <c r="QM37" s="123"/>
      <c r="QN37" s="123"/>
      <c r="QO37" s="123"/>
      <c r="QP37" s="123"/>
      <c r="QQ37" s="123"/>
      <c r="QR37" s="123"/>
      <c r="QS37" s="123"/>
      <c r="QT37" s="123"/>
      <c r="QU37" s="123"/>
      <c r="QV37" s="123"/>
      <c r="QW37" s="123"/>
      <c r="QX37" s="123"/>
      <c r="QY37" s="123"/>
      <c r="QZ37" s="123"/>
      <c r="RA37" s="123"/>
      <c r="RB37" s="123"/>
      <c r="RC37" s="123"/>
      <c r="RD37" s="123"/>
      <c r="RE37" s="123"/>
      <c r="RF37" s="123"/>
      <c r="RG37" s="123"/>
      <c r="RH37" s="123"/>
      <c r="RI37" s="123"/>
      <c r="RJ37" s="123"/>
      <c r="RK37" s="123"/>
      <c r="RL37" s="123"/>
      <c r="RM37" s="123"/>
      <c r="RN37" s="123"/>
      <c r="RO37" s="123"/>
      <c r="RP37" s="123"/>
      <c r="RQ37" s="123"/>
      <c r="RR37" s="123"/>
      <c r="RS37" s="123"/>
      <c r="RT37" s="123"/>
      <c r="RU37" s="123"/>
      <c r="RV37" s="123"/>
      <c r="RW37" s="123"/>
      <c r="RX37" s="123"/>
      <c r="RY37" s="123"/>
      <c r="RZ37" s="123"/>
      <c r="SA37" s="123"/>
      <c r="SB37" s="123"/>
      <c r="SC37" s="123"/>
      <c r="SD37" s="123"/>
      <c r="SE37" s="123"/>
      <c r="SF37" s="123"/>
      <c r="SG37" s="123"/>
      <c r="SH37" s="123"/>
      <c r="SI37" s="123"/>
      <c r="SJ37" s="123"/>
      <c r="SK37" s="123"/>
      <c r="SL37" s="123"/>
      <c r="SM37" s="123"/>
      <c r="SN37" s="123"/>
      <c r="SO37" s="123"/>
      <c r="SP37" s="123"/>
      <c r="SQ37" s="123"/>
      <c r="SR37" s="123"/>
      <c r="SS37" s="123"/>
      <c r="ST37" s="123"/>
      <c r="SU37" s="123"/>
      <c r="SV37" s="123"/>
      <c r="SW37" s="123"/>
      <c r="SX37" s="123"/>
      <c r="SY37" s="123"/>
      <c r="SZ37" s="123"/>
      <c r="TA37" s="123"/>
      <c r="TB37" s="123"/>
      <c r="TC37" s="123"/>
      <c r="TD37" s="123"/>
      <c r="TE37" s="123"/>
      <c r="TF37" s="123"/>
      <c r="TG37" s="123"/>
      <c r="TH37" s="123"/>
      <c r="TI37" s="123"/>
      <c r="TJ37" s="123"/>
      <c r="TK37" s="123"/>
      <c r="TL37" s="123"/>
      <c r="TM37" s="123"/>
      <c r="TN37" s="123"/>
      <c r="TO37" s="123"/>
      <c r="TP37" s="123"/>
      <c r="TQ37" s="123"/>
      <c r="TR37" s="123"/>
      <c r="TS37" s="123"/>
      <c r="TT37" s="123"/>
      <c r="TU37" s="123"/>
      <c r="TV37" s="123"/>
      <c r="TW37" s="123"/>
      <c r="TX37" s="123"/>
      <c r="TY37" s="123"/>
      <c r="TZ37" s="123"/>
      <c r="UA37" s="123"/>
      <c r="UB37" s="123"/>
      <c r="UC37" s="123"/>
      <c r="UD37" s="123"/>
      <c r="UE37" s="123"/>
      <c r="UF37" s="123"/>
      <c r="UG37" s="123"/>
      <c r="UH37" s="123"/>
      <c r="UI37" s="123"/>
      <c r="UJ37" s="123"/>
      <c r="UK37" s="123"/>
      <c r="UL37" s="123"/>
      <c r="UM37" s="123"/>
      <c r="UN37" s="123"/>
      <c r="UO37" s="123"/>
      <c r="UP37" s="123"/>
      <c r="UQ37" s="123"/>
      <c r="UR37" s="123"/>
      <c r="US37" s="123"/>
      <c r="UT37" s="123"/>
      <c r="UU37" s="123"/>
      <c r="UV37" s="123"/>
      <c r="UW37" s="123"/>
      <c r="UX37" s="123"/>
      <c r="UY37" s="123"/>
      <c r="UZ37" s="123"/>
      <c r="VA37" s="123"/>
      <c r="VB37" s="123"/>
      <c r="VC37" s="123"/>
      <c r="VD37" s="123"/>
      <c r="VE37" s="123"/>
      <c r="VF37" s="123"/>
      <c r="VG37" s="123"/>
      <c r="VH37" s="123"/>
      <c r="VI37" s="123"/>
      <c r="VJ37" s="123"/>
      <c r="VK37" s="123"/>
      <c r="VL37" s="123"/>
      <c r="VM37" s="123"/>
      <c r="VN37" s="123"/>
      <c r="VO37" s="123"/>
      <c r="VP37" s="123"/>
      <c r="VQ37" s="123"/>
      <c r="VR37" s="123"/>
      <c r="VS37" s="123"/>
      <c r="VT37" s="123"/>
      <c r="VU37" s="123"/>
      <c r="VV37" s="123"/>
      <c r="VW37" s="123"/>
      <c r="VX37" s="123"/>
      <c r="VY37" s="123"/>
      <c r="VZ37" s="123"/>
      <c r="WA37" s="123"/>
      <c r="WB37" s="123"/>
      <c r="WC37" s="123"/>
      <c r="WD37" s="123"/>
      <c r="WE37" s="123"/>
      <c r="WF37" s="123"/>
      <c r="WG37" s="123"/>
      <c r="WH37" s="123"/>
      <c r="WI37" s="123"/>
      <c r="WJ37" s="123"/>
      <c r="WK37" s="123"/>
      <c r="WL37" s="123"/>
      <c r="WM37" s="123"/>
      <c r="WN37" s="123"/>
      <c r="WO37" s="123"/>
      <c r="WP37" s="123"/>
      <c r="WQ37" s="123"/>
      <c r="WR37" s="123"/>
      <c r="WS37" s="123"/>
      <c r="WT37" s="123"/>
      <c r="WU37" s="123"/>
      <c r="WV37" s="123"/>
      <c r="WW37" s="123"/>
      <c r="WX37" s="123"/>
      <c r="WY37" s="123"/>
      <c r="WZ37" s="123"/>
      <c r="XA37" s="123"/>
      <c r="XB37" s="123"/>
      <c r="XC37" s="123"/>
      <c r="XD37" s="123"/>
      <c r="XE37" s="123"/>
      <c r="XF37" s="123"/>
      <c r="XG37" s="123"/>
      <c r="XH37" s="123"/>
      <c r="XI37" s="123"/>
      <c r="XJ37" s="123"/>
      <c r="XK37" s="123"/>
      <c r="XL37" s="123"/>
      <c r="XM37" s="123"/>
      <c r="XN37" s="123"/>
      <c r="XO37" s="123"/>
      <c r="XP37" s="123"/>
      <c r="XQ37" s="123"/>
      <c r="XR37" s="123"/>
      <c r="XS37" s="123"/>
      <c r="XT37" s="123"/>
      <c r="XU37" s="123"/>
      <c r="XV37" s="123"/>
      <c r="XW37" s="123"/>
      <c r="XX37" s="123"/>
      <c r="XY37" s="123"/>
      <c r="XZ37" s="123"/>
      <c r="YA37" s="123"/>
      <c r="YB37" s="123"/>
      <c r="YC37" s="123"/>
      <c r="YD37" s="123"/>
      <c r="YE37" s="123"/>
      <c r="YF37" s="123"/>
      <c r="YG37" s="123"/>
      <c r="YH37" s="123"/>
      <c r="YI37" s="123"/>
      <c r="YJ37" s="123"/>
      <c r="YK37" s="123"/>
      <c r="YL37" s="123"/>
      <c r="YM37" s="123"/>
      <c r="YN37" s="123"/>
      <c r="YO37" s="123"/>
      <c r="YP37" s="123"/>
      <c r="YQ37" s="123"/>
      <c r="YR37" s="123"/>
      <c r="YS37" s="123"/>
      <c r="YT37" s="123"/>
      <c r="YU37" s="123"/>
      <c r="YV37" s="123"/>
      <c r="YW37" s="123"/>
      <c r="YX37" s="123"/>
      <c r="YY37" s="123"/>
      <c r="YZ37" s="123"/>
      <c r="ZA37" s="123"/>
      <c r="ZB37" s="123"/>
      <c r="ZC37" s="123"/>
      <c r="ZD37" s="123"/>
      <c r="ZE37" s="123"/>
      <c r="ZF37" s="123"/>
      <c r="ZG37" s="123"/>
      <c r="ZH37" s="123"/>
      <c r="ZI37" s="123"/>
      <c r="ZJ37" s="123"/>
      <c r="ZK37" s="123"/>
      <c r="ZL37" s="123"/>
      <c r="ZM37" s="123"/>
      <c r="ZN37" s="123"/>
      <c r="ZO37" s="123"/>
      <c r="ZP37" s="123"/>
      <c r="ZQ37" s="123"/>
      <c r="ZR37" s="123"/>
      <c r="ZS37" s="123"/>
      <c r="ZT37" s="123"/>
      <c r="ZU37" s="123"/>
      <c r="ZV37" s="123"/>
      <c r="ZW37" s="123"/>
      <c r="ZX37" s="123"/>
      <c r="ZY37" s="123"/>
      <c r="ZZ37" s="123"/>
    </row>
    <row r="38" spans="1:702" hidden="1" outlineLevel="1">
      <c r="A38" s="12">
        <v>41365</v>
      </c>
      <c r="B38" s="123">
        <v>951.96544902999995</v>
      </c>
      <c r="C38" s="123">
        <v>84.706860340000006</v>
      </c>
      <c r="D38" s="123">
        <v>3.1114674899999999</v>
      </c>
      <c r="E38" s="123">
        <v>268.30557195</v>
      </c>
      <c r="F38" s="123">
        <v>168.23130570999999</v>
      </c>
      <c r="G38" s="123">
        <v>0.82750495999999996</v>
      </c>
      <c r="H38" s="123">
        <v>46.872552140000003</v>
      </c>
      <c r="I38" s="123">
        <v>269.51214441000002</v>
      </c>
      <c r="J38" s="123">
        <v>37.337341209999998</v>
      </c>
      <c r="K38" s="123">
        <v>23.32443803</v>
      </c>
      <c r="L38" s="123">
        <v>3.1034212499999998</v>
      </c>
      <c r="M38" s="177" t="s">
        <v>189</v>
      </c>
      <c r="N38" s="123">
        <v>24.05483766</v>
      </c>
      <c r="O38" s="123">
        <v>12.85162654</v>
      </c>
      <c r="P38" s="123">
        <v>6.8028462200000002</v>
      </c>
      <c r="Q38" s="123">
        <v>1.746851E-2</v>
      </c>
      <c r="R38" s="123">
        <v>1.38810598</v>
      </c>
      <c r="S38" s="123">
        <v>5.2940139999999997E-2</v>
      </c>
      <c r="T38" s="123">
        <v>1.46501649</v>
      </c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123"/>
      <c r="JO38" s="123"/>
      <c r="JP38" s="123"/>
      <c r="JQ38" s="123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123"/>
      <c r="KC38" s="123"/>
      <c r="KD38" s="123"/>
      <c r="KE38" s="123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123"/>
      <c r="KQ38" s="123"/>
      <c r="KR38" s="123"/>
      <c r="KS38" s="123"/>
      <c r="KT38" s="123"/>
      <c r="KU38" s="123"/>
      <c r="KV38" s="123"/>
      <c r="KW38" s="123"/>
      <c r="KX38" s="123"/>
      <c r="KY38" s="123"/>
      <c r="KZ38" s="123"/>
      <c r="LA38" s="123"/>
      <c r="LB38" s="123"/>
      <c r="LC38" s="123"/>
      <c r="LD38" s="123"/>
      <c r="LE38" s="123"/>
      <c r="LF38" s="123"/>
      <c r="LG38" s="123"/>
      <c r="LH38" s="123"/>
      <c r="LI38" s="123"/>
      <c r="LJ38" s="123"/>
      <c r="LK38" s="123"/>
      <c r="LL38" s="123"/>
      <c r="LM38" s="123"/>
      <c r="LN38" s="123"/>
      <c r="LO38" s="123"/>
      <c r="LP38" s="123"/>
      <c r="LQ38" s="123"/>
      <c r="LR38" s="123"/>
      <c r="LS38" s="123"/>
      <c r="LT38" s="123"/>
      <c r="LU38" s="123"/>
      <c r="LV38" s="123"/>
      <c r="LW38" s="123"/>
      <c r="LX38" s="123"/>
      <c r="LY38" s="123"/>
      <c r="LZ38" s="123"/>
      <c r="MA38" s="123"/>
      <c r="MB38" s="123"/>
      <c r="MC38" s="123"/>
      <c r="MD38" s="123"/>
      <c r="ME38" s="123"/>
      <c r="MF38" s="123"/>
      <c r="MG38" s="123"/>
      <c r="MH38" s="123"/>
      <c r="MI38" s="123"/>
      <c r="MJ38" s="123"/>
      <c r="MK38" s="123"/>
      <c r="ML38" s="123"/>
      <c r="MM38" s="123"/>
      <c r="MN38" s="123"/>
      <c r="MO38" s="123"/>
      <c r="MP38" s="123"/>
      <c r="MQ38" s="123"/>
      <c r="MR38" s="123"/>
      <c r="MS38" s="123"/>
      <c r="MT38" s="123"/>
      <c r="MU38" s="123"/>
      <c r="MV38" s="123"/>
      <c r="MW38" s="123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123"/>
      <c r="NW38" s="123"/>
      <c r="NX38" s="123"/>
      <c r="NY38" s="123"/>
      <c r="NZ38" s="123"/>
      <c r="OA38" s="123"/>
      <c r="OB38" s="123"/>
      <c r="OC38" s="123"/>
      <c r="OD38" s="123"/>
      <c r="OE38" s="123"/>
      <c r="OF38" s="123"/>
      <c r="OG38" s="123"/>
      <c r="OH38" s="123"/>
      <c r="OI38" s="123"/>
      <c r="OJ38" s="123"/>
      <c r="OK38" s="123"/>
      <c r="OL38" s="123"/>
      <c r="OM38" s="123"/>
      <c r="ON38" s="123"/>
      <c r="OO38" s="123"/>
      <c r="OP38" s="123"/>
      <c r="OQ38" s="123"/>
      <c r="OR38" s="123"/>
      <c r="OS38" s="123"/>
      <c r="OT38" s="123"/>
      <c r="OU38" s="123"/>
      <c r="OV38" s="123"/>
      <c r="OW38" s="123"/>
      <c r="OX38" s="123"/>
      <c r="OY38" s="123"/>
      <c r="OZ38" s="123"/>
      <c r="PA38" s="123"/>
      <c r="PB38" s="123"/>
      <c r="PC38" s="123"/>
      <c r="PD38" s="123"/>
      <c r="PE38" s="123"/>
      <c r="PF38" s="123"/>
      <c r="PG38" s="123"/>
      <c r="PH38" s="123"/>
      <c r="PI38" s="123"/>
      <c r="PJ38" s="123"/>
      <c r="PK38" s="123"/>
      <c r="PL38" s="123"/>
      <c r="PM38" s="123"/>
      <c r="PN38" s="123"/>
      <c r="PO38" s="123"/>
      <c r="PP38" s="123"/>
      <c r="PQ38" s="123"/>
      <c r="PR38" s="123"/>
      <c r="PS38" s="123"/>
      <c r="PT38" s="123"/>
      <c r="PU38" s="123"/>
      <c r="PV38" s="123"/>
      <c r="PW38" s="123"/>
      <c r="PX38" s="123"/>
      <c r="PY38" s="123"/>
      <c r="PZ38" s="123"/>
      <c r="QA38" s="123"/>
      <c r="QB38" s="123"/>
      <c r="QC38" s="123"/>
      <c r="QD38" s="123"/>
      <c r="QE38" s="123"/>
      <c r="QF38" s="123"/>
      <c r="QG38" s="123"/>
      <c r="QH38" s="123"/>
      <c r="QI38" s="123"/>
      <c r="QJ38" s="123"/>
      <c r="QK38" s="123"/>
      <c r="QL38" s="123"/>
      <c r="QM38" s="123"/>
      <c r="QN38" s="123"/>
      <c r="QO38" s="123"/>
      <c r="QP38" s="123"/>
      <c r="QQ38" s="123"/>
      <c r="QR38" s="123"/>
      <c r="QS38" s="123"/>
      <c r="QT38" s="123"/>
      <c r="QU38" s="123"/>
      <c r="QV38" s="123"/>
      <c r="QW38" s="123"/>
      <c r="QX38" s="123"/>
      <c r="QY38" s="123"/>
      <c r="QZ38" s="123"/>
      <c r="RA38" s="123"/>
      <c r="RB38" s="123"/>
      <c r="RC38" s="123"/>
      <c r="RD38" s="123"/>
      <c r="RE38" s="123"/>
      <c r="RF38" s="123"/>
      <c r="RG38" s="123"/>
      <c r="RH38" s="123"/>
      <c r="RI38" s="123"/>
      <c r="RJ38" s="123"/>
      <c r="RK38" s="123"/>
      <c r="RL38" s="123"/>
      <c r="RM38" s="123"/>
      <c r="RN38" s="123"/>
      <c r="RO38" s="123"/>
      <c r="RP38" s="123"/>
      <c r="RQ38" s="123"/>
      <c r="RR38" s="123"/>
      <c r="RS38" s="123"/>
      <c r="RT38" s="123"/>
      <c r="RU38" s="123"/>
      <c r="RV38" s="123"/>
      <c r="RW38" s="123"/>
      <c r="RX38" s="123"/>
      <c r="RY38" s="123"/>
      <c r="RZ38" s="123"/>
      <c r="SA38" s="123"/>
      <c r="SB38" s="123"/>
      <c r="SC38" s="123"/>
      <c r="SD38" s="123"/>
      <c r="SE38" s="123"/>
      <c r="SF38" s="123"/>
      <c r="SG38" s="123"/>
      <c r="SH38" s="123"/>
      <c r="SI38" s="123"/>
      <c r="SJ38" s="123"/>
      <c r="SK38" s="123"/>
      <c r="SL38" s="123"/>
      <c r="SM38" s="123"/>
      <c r="SN38" s="123"/>
      <c r="SO38" s="123"/>
      <c r="SP38" s="123"/>
      <c r="SQ38" s="123"/>
      <c r="SR38" s="123"/>
      <c r="SS38" s="123"/>
      <c r="ST38" s="123"/>
      <c r="SU38" s="123"/>
      <c r="SV38" s="123"/>
      <c r="SW38" s="123"/>
      <c r="SX38" s="123"/>
      <c r="SY38" s="123"/>
      <c r="SZ38" s="123"/>
      <c r="TA38" s="123"/>
      <c r="TB38" s="123"/>
      <c r="TC38" s="123"/>
      <c r="TD38" s="123"/>
      <c r="TE38" s="123"/>
      <c r="TF38" s="123"/>
      <c r="TG38" s="123"/>
      <c r="TH38" s="123"/>
      <c r="TI38" s="123"/>
      <c r="TJ38" s="123"/>
      <c r="TK38" s="123"/>
      <c r="TL38" s="123"/>
      <c r="TM38" s="123"/>
      <c r="TN38" s="123"/>
      <c r="TO38" s="123"/>
      <c r="TP38" s="123"/>
      <c r="TQ38" s="123"/>
      <c r="TR38" s="123"/>
      <c r="TS38" s="123"/>
      <c r="TT38" s="123"/>
      <c r="TU38" s="123"/>
      <c r="TV38" s="123"/>
      <c r="TW38" s="123"/>
      <c r="TX38" s="123"/>
      <c r="TY38" s="123"/>
      <c r="TZ38" s="123"/>
      <c r="UA38" s="123"/>
      <c r="UB38" s="123"/>
      <c r="UC38" s="123"/>
      <c r="UD38" s="123"/>
      <c r="UE38" s="123"/>
      <c r="UF38" s="123"/>
      <c r="UG38" s="123"/>
      <c r="UH38" s="123"/>
      <c r="UI38" s="123"/>
      <c r="UJ38" s="123"/>
      <c r="UK38" s="123"/>
      <c r="UL38" s="123"/>
      <c r="UM38" s="123"/>
      <c r="UN38" s="123"/>
      <c r="UO38" s="123"/>
      <c r="UP38" s="123"/>
      <c r="UQ38" s="123"/>
      <c r="UR38" s="123"/>
      <c r="US38" s="123"/>
      <c r="UT38" s="123"/>
      <c r="UU38" s="123"/>
      <c r="UV38" s="123"/>
      <c r="UW38" s="123"/>
      <c r="UX38" s="123"/>
      <c r="UY38" s="123"/>
      <c r="UZ38" s="123"/>
      <c r="VA38" s="123"/>
      <c r="VB38" s="123"/>
      <c r="VC38" s="123"/>
      <c r="VD38" s="123"/>
      <c r="VE38" s="123"/>
      <c r="VF38" s="123"/>
      <c r="VG38" s="123"/>
      <c r="VH38" s="123"/>
      <c r="VI38" s="123"/>
      <c r="VJ38" s="123"/>
      <c r="VK38" s="123"/>
      <c r="VL38" s="123"/>
      <c r="VM38" s="123"/>
      <c r="VN38" s="123"/>
      <c r="VO38" s="123"/>
      <c r="VP38" s="123"/>
      <c r="VQ38" s="123"/>
      <c r="VR38" s="123"/>
      <c r="VS38" s="123"/>
      <c r="VT38" s="123"/>
      <c r="VU38" s="123"/>
      <c r="VV38" s="123"/>
      <c r="VW38" s="123"/>
      <c r="VX38" s="123"/>
      <c r="VY38" s="123"/>
      <c r="VZ38" s="123"/>
      <c r="WA38" s="123"/>
      <c r="WB38" s="123"/>
      <c r="WC38" s="123"/>
      <c r="WD38" s="123"/>
      <c r="WE38" s="123"/>
      <c r="WF38" s="123"/>
      <c r="WG38" s="123"/>
      <c r="WH38" s="123"/>
      <c r="WI38" s="123"/>
      <c r="WJ38" s="123"/>
      <c r="WK38" s="123"/>
      <c r="WL38" s="123"/>
      <c r="WM38" s="123"/>
      <c r="WN38" s="123"/>
      <c r="WO38" s="123"/>
      <c r="WP38" s="123"/>
      <c r="WQ38" s="123"/>
      <c r="WR38" s="123"/>
      <c r="WS38" s="123"/>
      <c r="WT38" s="123"/>
      <c r="WU38" s="123"/>
      <c r="WV38" s="123"/>
      <c r="WW38" s="123"/>
      <c r="WX38" s="123"/>
      <c r="WY38" s="123"/>
      <c r="WZ38" s="123"/>
      <c r="XA38" s="123"/>
      <c r="XB38" s="123"/>
      <c r="XC38" s="123"/>
      <c r="XD38" s="123"/>
      <c r="XE38" s="123"/>
      <c r="XF38" s="123"/>
      <c r="XG38" s="123"/>
      <c r="XH38" s="123"/>
      <c r="XI38" s="123"/>
      <c r="XJ38" s="123"/>
      <c r="XK38" s="123"/>
      <c r="XL38" s="123"/>
      <c r="XM38" s="123"/>
      <c r="XN38" s="123"/>
      <c r="XO38" s="123"/>
      <c r="XP38" s="123"/>
      <c r="XQ38" s="123"/>
      <c r="XR38" s="123"/>
      <c r="XS38" s="123"/>
      <c r="XT38" s="123"/>
      <c r="XU38" s="123"/>
      <c r="XV38" s="123"/>
      <c r="XW38" s="123"/>
      <c r="XX38" s="123"/>
      <c r="XY38" s="123"/>
      <c r="XZ38" s="123"/>
      <c r="YA38" s="123"/>
      <c r="YB38" s="123"/>
      <c r="YC38" s="123"/>
      <c r="YD38" s="123"/>
      <c r="YE38" s="123"/>
      <c r="YF38" s="123"/>
      <c r="YG38" s="123"/>
      <c r="YH38" s="123"/>
      <c r="YI38" s="123"/>
      <c r="YJ38" s="123"/>
      <c r="YK38" s="123"/>
      <c r="YL38" s="123"/>
      <c r="YM38" s="123"/>
      <c r="YN38" s="123"/>
      <c r="YO38" s="123"/>
      <c r="YP38" s="123"/>
      <c r="YQ38" s="123"/>
      <c r="YR38" s="123"/>
      <c r="YS38" s="123"/>
      <c r="YT38" s="123"/>
      <c r="YU38" s="123"/>
      <c r="YV38" s="123"/>
      <c r="YW38" s="123"/>
      <c r="YX38" s="123"/>
      <c r="YY38" s="123"/>
      <c r="YZ38" s="123"/>
      <c r="ZA38" s="123"/>
      <c r="ZB38" s="123"/>
      <c r="ZC38" s="123"/>
      <c r="ZD38" s="123"/>
      <c r="ZE38" s="123"/>
      <c r="ZF38" s="123"/>
      <c r="ZG38" s="123"/>
      <c r="ZH38" s="123"/>
      <c r="ZI38" s="123"/>
      <c r="ZJ38" s="123"/>
      <c r="ZK38" s="123"/>
      <c r="ZL38" s="123"/>
      <c r="ZM38" s="123"/>
      <c r="ZN38" s="123"/>
      <c r="ZO38" s="123"/>
      <c r="ZP38" s="123"/>
      <c r="ZQ38" s="123"/>
      <c r="ZR38" s="123"/>
      <c r="ZS38" s="123"/>
      <c r="ZT38" s="123"/>
      <c r="ZU38" s="123"/>
      <c r="ZV38" s="123"/>
      <c r="ZW38" s="123"/>
      <c r="ZX38" s="123"/>
      <c r="ZY38" s="123"/>
      <c r="ZZ38" s="123"/>
    </row>
    <row r="39" spans="1:702" hidden="1" outlineLevel="1">
      <c r="A39" s="12">
        <v>41395</v>
      </c>
      <c r="B39" s="123">
        <v>939.09878722999997</v>
      </c>
      <c r="C39" s="123">
        <v>86.215256210000007</v>
      </c>
      <c r="D39" s="123">
        <v>3.16508645</v>
      </c>
      <c r="E39" s="123">
        <v>264.85030598999998</v>
      </c>
      <c r="F39" s="123">
        <v>170.50813208</v>
      </c>
      <c r="G39" s="123">
        <v>0.80116472999999999</v>
      </c>
      <c r="H39" s="123">
        <v>47.664313849999999</v>
      </c>
      <c r="I39" s="123">
        <v>266.76940208000002</v>
      </c>
      <c r="J39" s="123">
        <v>38.370163339999998</v>
      </c>
      <c r="K39" s="123">
        <v>23.354256469999999</v>
      </c>
      <c r="L39" s="123">
        <v>3.1842583900000001</v>
      </c>
      <c r="M39" s="177" t="s">
        <v>189</v>
      </c>
      <c r="N39" s="123">
        <v>23.864118980000001</v>
      </c>
      <c r="O39" s="123">
        <v>1.3414045400000001</v>
      </c>
      <c r="P39" s="123">
        <v>6.6210596400000004</v>
      </c>
      <c r="Q39" s="123">
        <v>2.2653670000000001E-2</v>
      </c>
      <c r="R39" s="123">
        <v>0.80558929999999995</v>
      </c>
      <c r="S39" s="123">
        <v>5.334734E-2</v>
      </c>
      <c r="T39" s="123">
        <v>1.50827417</v>
      </c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  <c r="IW39" s="123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3"/>
      <c r="JO39" s="123"/>
      <c r="JP39" s="123"/>
      <c r="JQ39" s="123"/>
      <c r="JR39" s="123"/>
      <c r="JS39" s="123"/>
      <c r="JT39" s="123"/>
      <c r="JU39" s="123"/>
      <c r="JV39" s="123"/>
      <c r="JW39" s="123"/>
      <c r="JX39" s="123"/>
      <c r="JY39" s="123"/>
      <c r="JZ39" s="123"/>
      <c r="KA39" s="123"/>
      <c r="KB39" s="123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3"/>
      <c r="KT39" s="123"/>
      <c r="KU39" s="123"/>
      <c r="KV39" s="123"/>
      <c r="KW39" s="123"/>
      <c r="KX39" s="123"/>
      <c r="KY39" s="123"/>
      <c r="KZ39" s="123"/>
      <c r="LA39" s="123"/>
      <c r="LB39" s="123"/>
      <c r="LC39" s="123"/>
      <c r="LD39" s="123"/>
      <c r="LE39" s="123"/>
      <c r="LF39" s="123"/>
      <c r="LG39" s="123"/>
      <c r="LH39" s="123"/>
      <c r="LI39" s="123"/>
      <c r="LJ39" s="123"/>
      <c r="LK39" s="123"/>
      <c r="LL39" s="123"/>
      <c r="LM39" s="123"/>
      <c r="LN39" s="123"/>
      <c r="LO39" s="123"/>
      <c r="LP39" s="123"/>
      <c r="LQ39" s="123"/>
      <c r="LR39" s="123"/>
      <c r="LS39" s="123"/>
      <c r="LT39" s="123"/>
      <c r="LU39" s="123"/>
      <c r="LV39" s="123"/>
      <c r="LW39" s="123"/>
      <c r="LX39" s="123"/>
      <c r="LY39" s="123"/>
      <c r="LZ39" s="123"/>
      <c r="MA39" s="123"/>
      <c r="MB39" s="123"/>
      <c r="MC39" s="123"/>
      <c r="MD39" s="123"/>
      <c r="ME39" s="123"/>
      <c r="MF39" s="123"/>
      <c r="MG39" s="123"/>
      <c r="MH39" s="123"/>
      <c r="MI39" s="123"/>
      <c r="MJ39" s="123"/>
      <c r="MK39" s="123"/>
      <c r="ML39" s="123"/>
      <c r="MM39" s="123"/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3"/>
      <c r="NY39" s="123"/>
      <c r="NZ39" s="123"/>
      <c r="OA39" s="123"/>
      <c r="OB39" s="123"/>
      <c r="OC39" s="123"/>
      <c r="OD39" s="123"/>
      <c r="OE39" s="123"/>
      <c r="OF39" s="123"/>
      <c r="OG39" s="123"/>
      <c r="OH39" s="123"/>
      <c r="OI39" s="123"/>
      <c r="OJ39" s="123"/>
      <c r="OK39" s="123"/>
      <c r="OL39" s="123"/>
      <c r="OM39" s="123"/>
      <c r="ON39" s="123"/>
      <c r="OO39" s="123"/>
      <c r="OP39" s="123"/>
      <c r="OQ39" s="123"/>
      <c r="OR39" s="123"/>
      <c r="OS39" s="123"/>
      <c r="OT39" s="123"/>
      <c r="OU39" s="123"/>
      <c r="OV39" s="123"/>
      <c r="OW39" s="123"/>
      <c r="OX39" s="123"/>
      <c r="OY39" s="123"/>
      <c r="OZ39" s="123"/>
      <c r="PA39" s="123"/>
      <c r="PB39" s="123"/>
      <c r="PC39" s="123"/>
      <c r="PD39" s="123"/>
      <c r="PE39" s="123"/>
      <c r="PF39" s="123"/>
      <c r="PG39" s="123"/>
      <c r="PH39" s="123"/>
      <c r="PI39" s="123"/>
      <c r="PJ39" s="123"/>
      <c r="PK39" s="123"/>
      <c r="PL39" s="123"/>
      <c r="PM39" s="123"/>
      <c r="PN39" s="123"/>
      <c r="PO39" s="123"/>
      <c r="PP39" s="123"/>
      <c r="PQ39" s="123"/>
      <c r="PR39" s="123"/>
      <c r="PS39" s="123"/>
      <c r="PT39" s="123"/>
      <c r="PU39" s="123"/>
      <c r="PV39" s="123"/>
      <c r="PW39" s="123"/>
      <c r="PX39" s="123"/>
      <c r="PY39" s="123"/>
      <c r="PZ39" s="123"/>
      <c r="QA39" s="123"/>
      <c r="QB39" s="123"/>
      <c r="QC39" s="123"/>
      <c r="QD39" s="123"/>
      <c r="QE39" s="123"/>
      <c r="QF39" s="123"/>
      <c r="QG39" s="123"/>
      <c r="QH39" s="123"/>
      <c r="QI39" s="123"/>
      <c r="QJ39" s="123"/>
      <c r="QK39" s="123"/>
      <c r="QL39" s="123"/>
      <c r="QM39" s="123"/>
      <c r="QN39" s="123"/>
      <c r="QO39" s="123"/>
      <c r="QP39" s="123"/>
      <c r="QQ39" s="123"/>
      <c r="QR39" s="123"/>
      <c r="QS39" s="123"/>
      <c r="QT39" s="123"/>
      <c r="QU39" s="123"/>
      <c r="QV39" s="123"/>
      <c r="QW39" s="123"/>
      <c r="QX39" s="123"/>
      <c r="QY39" s="123"/>
      <c r="QZ39" s="123"/>
      <c r="RA39" s="123"/>
      <c r="RB39" s="123"/>
      <c r="RC39" s="123"/>
      <c r="RD39" s="123"/>
      <c r="RE39" s="123"/>
      <c r="RF39" s="123"/>
      <c r="RG39" s="123"/>
      <c r="RH39" s="123"/>
      <c r="RI39" s="123"/>
      <c r="RJ39" s="123"/>
      <c r="RK39" s="123"/>
      <c r="RL39" s="123"/>
      <c r="RM39" s="123"/>
      <c r="RN39" s="123"/>
      <c r="RO39" s="123"/>
      <c r="RP39" s="123"/>
      <c r="RQ39" s="123"/>
      <c r="RR39" s="123"/>
      <c r="RS39" s="123"/>
      <c r="RT39" s="123"/>
      <c r="RU39" s="123"/>
      <c r="RV39" s="123"/>
      <c r="RW39" s="123"/>
      <c r="RX39" s="123"/>
      <c r="RY39" s="123"/>
      <c r="RZ39" s="123"/>
      <c r="SA39" s="123"/>
      <c r="SB39" s="123"/>
      <c r="SC39" s="123"/>
      <c r="SD39" s="123"/>
      <c r="SE39" s="123"/>
      <c r="SF39" s="123"/>
      <c r="SG39" s="123"/>
      <c r="SH39" s="123"/>
      <c r="SI39" s="123"/>
      <c r="SJ39" s="123"/>
      <c r="SK39" s="123"/>
      <c r="SL39" s="123"/>
      <c r="SM39" s="123"/>
      <c r="SN39" s="123"/>
      <c r="SO39" s="123"/>
      <c r="SP39" s="123"/>
      <c r="SQ39" s="123"/>
      <c r="SR39" s="123"/>
      <c r="SS39" s="123"/>
      <c r="ST39" s="123"/>
      <c r="SU39" s="123"/>
      <c r="SV39" s="123"/>
      <c r="SW39" s="123"/>
      <c r="SX39" s="123"/>
      <c r="SY39" s="123"/>
      <c r="SZ39" s="123"/>
      <c r="TA39" s="123"/>
      <c r="TB39" s="123"/>
      <c r="TC39" s="123"/>
      <c r="TD39" s="123"/>
      <c r="TE39" s="123"/>
      <c r="TF39" s="123"/>
      <c r="TG39" s="123"/>
      <c r="TH39" s="123"/>
      <c r="TI39" s="123"/>
      <c r="TJ39" s="123"/>
      <c r="TK39" s="123"/>
      <c r="TL39" s="123"/>
      <c r="TM39" s="123"/>
      <c r="TN39" s="123"/>
      <c r="TO39" s="123"/>
      <c r="TP39" s="123"/>
      <c r="TQ39" s="123"/>
      <c r="TR39" s="123"/>
      <c r="TS39" s="123"/>
      <c r="TT39" s="123"/>
      <c r="TU39" s="123"/>
      <c r="TV39" s="123"/>
      <c r="TW39" s="123"/>
      <c r="TX39" s="123"/>
      <c r="TY39" s="123"/>
      <c r="TZ39" s="123"/>
      <c r="UA39" s="123"/>
      <c r="UB39" s="123"/>
      <c r="UC39" s="123"/>
      <c r="UD39" s="123"/>
      <c r="UE39" s="123"/>
      <c r="UF39" s="123"/>
      <c r="UG39" s="123"/>
      <c r="UH39" s="123"/>
      <c r="UI39" s="123"/>
      <c r="UJ39" s="123"/>
      <c r="UK39" s="123"/>
      <c r="UL39" s="123"/>
      <c r="UM39" s="123"/>
      <c r="UN39" s="123"/>
      <c r="UO39" s="123"/>
      <c r="UP39" s="123"/>
      <c r="UQ39" s="123"/>
      <c r="UR39" s="123"/>
      <c r="US39" s="123"/>
      <c r="UT39" s="123"/>
      <c r="UU39" s="123"/>
      <c r="UV39" s="123"/>
      <c r="UW39" s="123"/>
      <c r="UX39" s="123"/>
      <c r="UY39" s="123"/>
      <c r="UZ39" s="123"/>
      <c r="VA39" s="123"/>
      <c r="VB39" s="123"/>
      <c r="VC39" s="123"/>
      <c r="VD39" s="123"/>
      <c r="VE39" s="123"/>
      <c r="VF39" s="123"/>
      <c r="VG39" s="123"/>
      <c r="VH39" s="123"/>
      <c r="VI39" s="123"/>
      <c r="VJ39" s="123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  <c r="XS39" s="123"/>
      <c r="XT39" s="123"/>
      <c r="XU39" s="123"/>
      <c r="XV39" s="123"/>
      <c r="XW39" s="123"/>
      <c r="XX39" s="123"/>
      <c r="XY39" s="123"/>
      <c r="XZ39" s="123"/>
      <c r="YA39" s="123"/>
      <c r="YB39" s="123"/>
      <c r="YC39" s="123"/>
      <c r="YD39" s="123"/>
      <c r="YE39" s="123"/>
      <c r="YF39" s="123"/>
      <c r="YG39" s="123"/>
      <c r="YH39" s="123"/>
      <c r="YI39" s="123"/>
      <c r="YJ39" s="123"/>
      <c r="YK39" s="123"/>
      <c r="YL39" s="123"/>
      <c r="YM39" s="123"/>
      <c r="YN39" s="123"/>
      <c r="YO39" s="123"/>
      <c r="YP39" s="123"/>
      <c r="YQ39" s="123"/>
      <c r="YR39" s="123"/>
      <c r="YS39" s="123"/>
      <c r="YT39" s="123"/>
      <c r="YU39" s="123"/>
      <c r="YV39" s="123"/>
      <c r="YW39" s="123"/>
      <c r="YX39" s="123"/>
      <c r="YY39" s="123"/>
      <c r="YZ39" s="123"/>
      <c r="ZA39" s="123"/>
      <c r="ZB39" s="123"/>
      <c r="ZC39" s="123"/>
      <c r="ZD39" s="123"/>
      <c r="ZE39" s="123"/>
      <c r="ZF39" s="123"/>
      <c r="ZG39" s="123"/>
      <c r="ZH39" s="123"/>
      <c r="ZI39" s="123"/>
      <c r="ZJ39" s="123"/>
      <c r="ZK39" s="123"/>
      <c r="ZL39" s="123"/>
      <c r="ZM39" s="123"/>
      <c r="ZN39" s="123"/>
      <c r="ZO39" s="123"/>
      <c r="ZP39" s="123"/>
      <c r="ZQ39" s="123"/>
      <c r="ZR39" s="123"/>
      <c r="ZS39" s="123"/>
      <c r="ZT39" s="123"/>
      <c r="ZU39" s="123"/>
      <c r="ZV39" s="123"/>
      <c r="ZW39" s="123"/>
      <c r="ZX39" s="123"/>
      <c r="ZY39" s="123"/>
      <c r="ZZ39" s="123"/>
    </row>
    <row r="40" spans="1:702" hidden="1" outlineLevel="1">
      <c r="A40" s="12">
        <v>41426</v>
      </c>
      <c r="B40" s="123">
        <v>954.27553410999997</v>
      </c>
      <c r="C40" s="123">
        <v>87.410664659999995</v>
      </c>
      <c r="D40" s="123">
        <v>4.8723374499999998</v>
      </c>
      <c r="E40" s="123">
        <v>273.53302814</v>
      </c>
      <c r="F40" s="123">
        <v>169.88312535</v>
      </c>
      <c r="G40" s="123">
        <v>0.76792123000000001</v>
      </c>
      <c r="H40" s="123">
        <v>45.635528360000002</v>
      </c>
      <c r="I40" s="123">
        <v>272.21698599000001</v>
      </c>
      <c r="J40" s="123">
        <v>42.197394680000002</v>
      </c>
      <c r="K40" s="123">
        <v>19.80496707</v>
      </c>
      <c r="L40" s="123">
        <v>3.1903854599999999</v>
      </c>
      <c r="M40" s="177" t="s">
        <v>189</v>
      </c>
      <c r="N40" s="123">
        <v>23.56005626</v>
      </c>
      <c r="O40" s="123">
        <v>1.28853426</v>
      </c>
      <c r="P40" s="123">
        <v>6.5774323499999996</v>
      </c>
      <c r="Q40" s="123">
        <v>2.303123E-2</v>
      </c>
      <c r="R40" s="123">
        <v>1.7159694400000001</v>
      </c>
      <c r="S40" s="123">
        <v>5.4049970000000003E-2</v>
      </c>
      <c r="T40" s="123">
        <v>1.5441222100000001</v>
      </c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  <c r="QH40" s="123"/>
      <c r="QI40" s="123"/>
      <c r="QJ40" s="123"/>
      <c r="QK40" s="123"/>
      <c r="QL40" s="123"/>
      <c r="QM40" s="123"/>
      <c r="QN40" s="123"/>
      <c r="QO40" s="123"/>
      <c r="QP40" s="123"/>
      <c r="QQ40" s="123"/>
      <c r="QR40" s="123"/>
      <c r="QS40" s="123"/>
      <c r="QT40" s="123"/>
      <c r="QU40" s="123"/>
      <c r="QV40" s="123"/>
      <c r="QW40" s="123"/>
      <c r="QX40" s="123"/>
      <c r="QY40" s="123"/>
      <c r="QZ40" s="123"/>
      <c r="RA40" s="123"/>
      <c r="RB40" s="123"/>
      <c r="RC40" s="123"/>
      <c r="RD40" s="123"/>
      <c r="RE40" s="123"/>
      <c r="RF40" s="123"/>
      <c r="RG40" s="123"/>
      <c r="RH40" s="123"/>
      <c r="RI40" s="123"/>
      <c r="RJ40" s="123"/>
      <c r="RK40" s="123"/>
      <c r="RL40" s="123"/>
      <c r="RM40" s="123"/>
      <c r="RN40" s="123"/>
      <c r="RO40" s="123"/>
      <c r="RP40" s="123"/>
      <c r="RQ40" s="123"/>
      <c r="RR40" s="123"/>
      <c r="RS40" s="123"/>
      <c r="RT40" s="123"/>
      <c r="RU40" s="123"/>
      <c r="RV40" s="123"/>
      <c r="RW40" s="123"/>
      <c r="RX40" s="123"/>
      <c r="RY40" s="123"/>
      <c r="RZ40" s="123"/>
      <c r="SA40" s="123"/>
      <c r="SB40" s="123"/>
      <c r="SC40" s="123"/>
      <c r="SD40" s="123"/>
      <c r="SE40" s="123"/>
      <c r="SF40" s="123"/>
      <c r="SG40" s="123"/>
      <c r="SH40" s="123"/>
      <c r="SI40" s="123"/>
      <c r="SJ40" s="123"/>
      <c r="SK40" s="123"/>
      <c r="SL40" s="123"/>
      <c r="SM40" s="123"/>
      <c r="SN40" s="123"/>
      <c r="SO40" s="123"/>
      <c r="SP40" s="123"/>
      <c r="SQ40" s="123"/>
      <c r="SR40" s="123"/>
      <c r="SS40" s="123"/>
      <c r="ST40" s="123"/>
      <c r="SU40" s="123"/>
      <c r="SV40" s="123"/>
      <c r="SW40" s="123"/>
      <c r="SX40" s="123"/>
      <c r="SY40" s="123"/>
      <c r="SZ40" s="123"/>
      <c r="TA40" s="123"/>
      <c r="TB40" s="123"/>
      <c r="TC40" s="123"/>
      <c r="TD40" s="123"/>
      <c r="TE40" s="123"/>
      <c r="TF40" s="123"/>
      <c r="TG40" s="123"/>
      <c r="TH40" s="123"/>
      <c r="TI40" s="123"/>
      <c r="TJ40" s="123"/>
      <c r="TK40" s="123"/>
      <c r="TL40" s="123"/>
      <c r="TM40" s="123"/>
      <c r="TN40" s="123"/>
      <c r="TO40" s="123"/>
      <c r="TP40" s="123"/>
      <c r="TQ40" s="123"/>
      <c r="TR40" s="123"/>
      <c r="TS40" s="123"/>
      <c r="TT40" s="123"/>
      <c r="TU40" s="123"/>
      <c r="TV40" s="123"/>
      <c r="TW40" s="123"/>
      <c r="TX40" s="123"/>
      <c r="TY40" s="123"/>
      <c r="TZ40" s="123"/>
      <c r="UA40" s="123"/>
      <c r="UB40" s="123"/>
      <c r="UC40" s="123"/>
      <c r="UD40" s="123"/>
      <c r="UE40" s="123"/>
      <c r="UF40" s="123"/>
      <c r="UG40" s="123"/>
      <c r="UH40" s="123"/>
      <c r="UI40" s="123"/>
      <c r="UJ40" s="123"/>
      <c r="UK40" s="123"/>
      <c r="UL40" s="123"/>
      <c r="UM40" s="123"/>
      <c r="UN40" s="123"/>
      <c r="UO40" s="123"/>
      <c r="UP40" s="123"/>
      <c r="UQ40" s="123"/>
      <c r="UR40" s="123"/>
      <c r="US40" s="123"/>
      <c r="UT40" s="123"/>
      <c r="UU40" s="123"/>
      <c r="UV40" s="123"/>
      <c r="UW40" s="123"/>
      <c r="UX40" s="123"/>
      <c r="UY40" s="123"/>
      <c r="UZ40" s="123"/>
      <c r="VA40" s="123"/>
      <c r="VB40" s="123"/>
      <c r="VC40" s="123"/>
      <c r="VD40" s="123"/>
      <c r="VE40" s="123"/>
      <c r="VF40" s="123"/>
      <c r="VG40" s="123"/>
      <c r="VH40" s="123"/>
      <c r="VI40" s="123"/>
      <c r="VJ40" s="123"/>
      <c r="VK40" s="123"/>
      <c r="VL40" s="123"/>
      <c r="VM40" s="123"/>
      <c r="VN40" s="123"/>
      <c r="VO40" s="123"/>
      <c r="VP40" s="123"/>
      <c r="VQ40" s="123"/>
      <c r="VR40" s="123"/>
      <c r="VS40" s="123"/>
      <c r="VT40" s="123"/>
      <c r="VU40" s="123"/>
      <c r="VV40" s="123"/>
      <c r="VW40" s="123"/>
      <c r="VX40" s="123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  <c r="XS40" s="123"/>
      <c r="XT40" s="123"/>
      <c r="XU40" s="123"/>
      <c r="XV40" s="123"/>
      <c r="XW40" s="123"/>
      <c r="XX40" s="123"/>
      <c r="XY40" s="123"/>
      <c r="XZ40" s="123"/>
      <c r="YA40" s="123"/>
      <c r="YB40" s="123"/>
      <c r="YC40" s="123"/>
      <c r="YD40" s="123"/>
      <c r="YE40" s="123"/>
      <c r="YF40" s="123"/>
      <c r="YG40" s="123"/>
      <c r="YH40" s="123"/>
      <c r="YI40" s="123"/>
      <c r="YJ40" s="123"/>
      <c r="YK40" s="123"/>
      <c r="YL40" s="123"/>
      <c r="YM40" s="123"/>
      <c r="YN40" s="123"/>
      <c r="YO40" s="123"/>
      <c r="YP40" s="123"/>
      <c r="YQ40" s="123"/>
      <c r="YR40" s="123"/>
      <c r="YS40" s="123"/>
      <c r="YT40" s="123"/>
      <c r="YU40" s="123"/>
      <c r="YV40" s="123"/>
      <c r="YW40" s="123"/>
      <c r="YX40" s="123"/>
      <c r="YY40" s="123"/>
      <c r="YZ40" s="123"/>
      <c r="ZA40" s="123"/>
      <c r="ZB40" s="123"/>
      <c r="ZC40" s="123"/>
      <c r="ZD40" s="123"/>
      <c r="ZE40" s="123"/>
      <c r="ZF40" s="123"/>
      <c r="ZG40" s="123"/>
      <c r="ZH40" s="123"/>
      <c r="ZI40" s="123"/>
      <c r="ZJ40" s="123"/>
      <c r="ZK40" s="123"/>
      <c r="ZL40" s="123"/>
      <c r="ZM40" s="123"/>
      <c r="ZN40" s="123"/>
      <c r="ZO40" s="123"/>
      <c r="ZP40" s="123"/>
      <c r="ZQ40" s="123"/>
      <c r="ZR40" s="123"/>
      <c r="ZS40" s="123"/>
      <c r="ZT40" s="123"/>
      <c r="ZU40" s="123"/>
      <c r="ZV40" s="123"/>
      <c r="ZW40" s="123"/>
      <c r="ZX40" s="123"/>
      <c r="ZY40" s="123"/>
      <c r="ZZ40" s="123"/>
    </row>
    <row r="41" spans="1:702" hidden="1" outlineLevel="1">
      <c r="A41" s="12">
        <v>41456</v>
      </c>
      <c r="B41" s="123">
        <v>975.77575186000001</v>
      </c>
      <c r="C41" s="123">
        <v>85.393792579999996</v>
      </c>
      <c r="D41" s="123">
        <v>4.7831421000000001</v>
      </c>
      <c r="E41" s="123">
        <v>274.50272590999998</v>
      </c>
      <c r="F41" s="123">
        <v>185.76131204000001</v>
      </c>
      <c r="G41" s="123">
        <v>0.65381776999999996</v>
      </c>
      <c r="H41" s="123">
        <v>38.319641500000003</v>
      </c>
      <c r="I41" s="123">
        <v>271.70293258999999</v>
      </c>
      <c r="J41" s="123">
        <v>60.221974400000001</v>
      </c>
      <c r="K41" s="123">
        <v>19.42178899</v>
      </c>
      <c r="L41" s="123">
        <v>1.64863106</v>
      </c>
      <c r="M41" s="177" t="s">
        <v>189</v>
      </c>
      <c r="N41" s="123">
        <v>23.51567906</v>
      </c>
      <c r="O41" s="123">
        <v>1.14738619</v>
      </c>
      <c r="P41" s="123">
        <v>6.4895694099999996</v>
      </c>
      <c r="Q41" s="123">
        <v>3.1578969999999998E-2</v>
      </c>
      <c r="R41" s="123">
        <v>0.58694643999999996</v>
      </c>
      <c r="S41" s="123">
        <v>3.732034E-2</v>
      </c>
      <c r="T41" s="123">
        <v>1.55751251</v>
      </c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  <c r="IW41" s="123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3"/>
      <c r="JO41" s="123"/>
      <c r="JP41" s="123"/>
      <c r="JQ41" s="123"/>
      <c r="JR41" s="123"/>
      <c r="JS41" s="123"/>
      <c r="JT41" s="123"/>
      <c r="JU41" s="123"/>
      <c r="JV41" s="123"/>
      <c r="JW41" s="123"/>
      <c r="JX41" s="123"/>
      <c r="JY41" s="123"/>
      <c r="JZ41" s="123"/>
      <c r="KA41" s="123"/>
      <c r="KB41" s="123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3"/>
      <c r="KT41" s="123"/>
      <c r="KU41" s="123"/>
      <c r="KV41" s="123"/>
      <c r="KW41" s="123"/>
      <c r="KX41" s="123"/>
      <c r="KY41" s="123"/>
      <c r="KZ41" s="123"/>
      <c r="LA41" s="123"/>
      <c r="LB41" s="123"/>
      <c r="LC41" s="123"/>
      <c r="LD41" s="123"/>
      <c r="LE41" s="123"/>
      <c r="LF41" s="123"/>
      <c r="LG41" s="123"/>
      <c r="LH41" s="123"/>
      <c r="LI41" s="123"/>
      <c r="LJ41" s="123"/>
      <c r="LK41" s="123"/>
      <c r="LL41" s="123"/>
      <c r="LM41" s="123"/>
      <c r="LN41" s="123"/>
      <c r="LO41" s="123"/>
      <c r="LP41" s="123"/>
      <c r="LQ41" s="123"/>
      <c r="LR41" s="123"/>
      <c r="LS41" s="123"/>
      <c r="LT41" s="123"/>
      <c r="LU41" s="123"/>
      <c r="LV41" s="123"/>
      <c r="LW41" s="123"/>
      <c r="LX41" s="123"/>
      <c r="LY41" s="123"/>
      <c r="LZ41" s="123"/>
      <c r="MA41" s="123"/>
      <c r="MB41" s="123"/>
      <c r="MC41" s="123"/>
      <c r="MD41" s="123"/>
      <c r="ME41" s="123"/>
      <c r="MF41" s="123"/>
      <c r="MG41" s="123"/>
      <c r="MH41" s="123"/>
      <c r="MI41" s="123"/>
      <c r="MJ41" s="123"/>
      <c r="MK41" s="123"/>
      <c r="ML41" s="123"/>
      <c r="MM41" s="123"/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3"/>
      <c r="NY41" s="123"/>
      <c r="NZ41" s="123"/>
      <c r="OA41" s="123"/>
      <c r="OB41" s="123"/>
      <c r="OC41" s="123"/>
      <c r="OD41" s="123"/>
      <c r="OE41" s="123"/>
      <c r="OF41" s="123"/>
      <c r="OG41" s="123"/>
      <c r="OH41" s="123"/>
      <c r="OI41" s="123"/>
      <c r="OJ41" s="123"/>
      <c r="OK41" s="123"/>
      <c r="OL41" s="123"/>
      <c r="OM41" s="123"/>
      <c r="ON41" s="123"/>
      <c r="OO41" s="123"/>
      <c r="OP41" s="123"/>
      <c r="OQ41" s="123"/>
      <c r="OR41" s="123"/>
      <c r="OS41" s="123"/>
      <c r="OT41" s="123"/>
      <c r="OU41" s="123"/>
      <c r="OV41" s="123"/>
      <c r="OW41" s="123"/>
      <c r="OX41" s="123"/>
      <c r="OY41" s="123"/>
      <c r="OZ41" s="123"/>
      <c r="PA41" s="123"/>
      <c r="PB41" s="123"/>
      <c r="PC41" s="123"/>
      <c r="PD41" s="123"/>
      <c r="PE41" s="123"/>
      <c r="PF41" s="123"/>
      <c r="PG41" s="123"/>
      <c r="PH41" s="123"/>
      <c r="PI41" s="123"/>
      <c r="PJ41" s="123"/>
      <c r="PK41" s="123"/>
      <c r="PL41" s="123"/>
      <c r="PM41" s="123"/>
      <c r="PN41" s="123"/>
      <c r="PO41" s="123"/>
      <c r="PP41" s="123"/>
      <c r="PQ41" s="123"/>
      <c r="PR41" s="123"/>
      <c r="PS41" s="123"/>
      <c r="PT41" s="123"/>
      <c r="PU41" s="123"/>
      <c r="PV41" s="123"/>
      <c r="PW41" s="123"/>
      <c r="PX41" s="123"/>
      <c r="PY41" s="123"/>
      <c r="PZ41" s="123"/>
      <c r="QA41" s="123"/>
      <c r="QB41" s="123"/>
      <c r="QC41" s="123"/>
      <c r="QD41" s="123"/>
      <c r="QE41" s="123"/>
      <c r="QF41" s="123"/>
      <c r="QG41" s="123"/>
      <c r="QH41" s="123"/>
      <c r="QI41" s="123"/>
      <c r="QJ41" s="123"/>
      <c r="QK41" s="123"/>
      <c r="QL41" s="123"/>
      <c r="QM41" s="123"/>
      <c r="QN41" s="123"/>
      <c r="QO41" s="123"/>
      <c r="QP41" s="123"/>
      <c r="QQ41" s="123"/>
      <c r="QR41" s="123"/>
      <c r="QS41" s="123"/>
      <c r="QT41" s="123"/>
      <c r="QU41" s="123"/>
      <c r="QV41" s="123"/>
      <c r="QW41" s="123"/>
      <c r="QX41" s="123"/>
      <c r="QY41" s="123"/>
      <c r="QZ41" s="123"/>
      <c r="RA41" s="123"/>
      <c r="RB41" s="123"/>
      <c r="RC41" s="123"/>
      <c r="RD41" s="123"/>
      <c r="RE41" s="123"/>
      <c r="RF41" s="123"/>
      <c r="RG41" s="123"/>
      <c r="RH41" s="123"/>
      <c r="RI41" s="123"/>
      <c r="RJ41" s="123"/>
      <c r="RK41" s="123"/>
      <c r="RL41" s="123"/>
      <c r="RM41" s="123"/>
      <c r="RN41" s="123"/>
      <c r="RO41" s="123"/>
      <c r="RP41" s="123"/>
      <c r="RQ41" s="123"/>
      <c r="RR41" s="123"/>
      <c r="RS41" s="123"/>
      <c r="RT41" s="123"/>
      <c r="RU41" s="123"/>
      <c r="RV41" s="123"/>
      <c r="RW41" s="123"/>
      <c r="RX41" s="123"/>
      <c r="RY41" s="123"/>
      <c r="RZ41" s="123"/>
      <c r="SA41" s="123"/>
      <c r="SB41" s="123"/>
      <c r="SC41" s="123"/>
      <c r="SD41" s="123"/>
      <c r="SE41" s="123"/>
      <c r="SF41" s="123"/>
      <c r="SG41" s="123"/>
      <c r="SH41" s="123"/>
      <c r="SI41" s="123"/>
      <c r="SJ41" s="123"/>
      <c r="SK41" s="123"/>
      <c r="SL41" s="123"/>
      <c r="SM41" s="123"/>
      <c r="SN41" s="123"/>
      <c r="SO41" s="123"/>
      <c r="SP41" s="123"/>
      <c r="SQ41" s="123"/>
      <c r="SR41" s="123"/>
      <c r="SS41" s="123"/>
      <c r="ST41" s="123"/>
      <c r="SU41" s="123"/>
      <c r="SV41" s="123"/>
      <c r="SW41" s="123"/>
      <c r="SX41" s="123"/>
      <c r="SY41" s="123"/>
      <c r="SZ41" s="123"/>
      <c r="TA41" s="123"/>
      <c r="TB41" s="123"/>
      <c r="TC41" s="123"/>
      <c r="TD41" s="123"/>
      <c r="TE41" s="123"/>
      <c r="TF41" s="123"/>
      <c r="TG41" s="123"/>
      <c r="TH41" s="123"/>
      <c r="TI41" s="123"/>
      <c r="TJ41" s="123"/>
      <c r="TK41" s="123"/>
      <c r="TL41" s="123"/>
      <c r="TM41" s="123"/>
      <c r="TN41" s="123"/>
      <c r="TO41" s="123"/>
      <c r="TP41" s="123"/>
      <c r="TQ41" s="123"/>
      <c r="TR41" s="123"/>
      <c r="TS41" s="123"/>
      <c r="TT41" s="123"/>
      <c r="TU41" s="123"/>
      <c r="TV41" s="123"/>
      <c r="TW41" s="123"/>
      <c r="TX41" s="123"/>
      <c r="TY41" s="123"/>
      <c r="TZ41" s="123"/>
      <c r="UA41" s="123"/>
      <c r="UB41" s="123"/>
      <c r="UC41" s="123"/>
      <c r="UD41" s="123"/>
      <c r="UE41" s="123"/>
      <c r="UF41" s="123"/>
      <c r="UG41" s="123"/>
      <c r="UH41" s="123"/>
      <c r="UI41" s="123"/>
      <c r="UJ41" s="123"/>
      <c r="UK41" s="123"/>
      <c r="UL41" s="123"/>
      <c r="UM41" s="123"/>
      <c r="UN41" s="123"/>
      <c r="UO41" s="123"/>
      <c r="UP41" s="123"/>
      <c r="UQ41" s="123"/>
      <c r="UR41" s="123"/>
      <c r="US41" s="123"/>
      <c r="UT41" s="123"/>
      <c r="UU41" s="123"/>
      <c r="UV41" s="123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  <c r="XS41" s="123"/>
      <c r="XT41" s="123"/>
      <c r="XU41" s="123"/>
      <c r="XV41" s="123"/>
      <c r="XW41" s="123"/>
      <c r="XX41" s="123"/>
      <c r="XY41" s="123"/>
      <c r="XZ41" s="123"/>
      <c r="YA41" s="123"/>
      <c r="YB41" s="123"/>
      <c r="YC41" s="123"/>
      <c r="YD41" s="123"/>
      <c r="YE41" s="123"/>
      <c r="YF41" s="123"/>
      <c r="YG41" s="123"/>
      <c r="YH41" s="123"/>
      <c r="YI41" s="123"/>
      <c r="YJ41" s="123"/>
      <c r="YK41" s="123"/>
      <c r="YL41" s="123"/>
      <c r="YM41" s="123"/>
      <c r="YN41" s="123"/>
      <c r="YO41" s="123"/>
      <c r="YP41" s="123"/>
      <c r="YQ41" s="123"/>
      <c r="YR41" s="123"/>
      <c r="YS41" s="123"/>
      <c r="YT41" s="123"/>
      <c r="YU41" s="123"/>
      <c r="YV41" s="123"/>
      <c r="YW41" s="123"/>
      <c r="YX41" s="123"/>
      <c r="YY41" s="123"/>
      <c r="YZ41" s="123"/>
      <c r="ZA41" s="123"/>
      <c r="ZB41" s="123"/>
      <c r="ZC41" s="123"/>
      <c r="ZD41" s="123"/>
      <c r="ZE41" s="123"/>
      <c r="ZF41" s="123"/>
      <c r="ZG41" s="123"/>
      <c r="ZH41" s="123"/>
      <c r="ZI41" s="123"/>
      <c r="ZJ41" s="123"/>
      <c r="ZK41" s="123"/>
      <c r="ZL41" s="123"/>
      <c r="ZM41" s="123"/>
      <c r="ZN41" s="123"/>
      <c r="ZO41" s="123"/>
      <c r="ZP41" s="123"/>
      <c r="ZQ41" s="123"/>
      <c r="ZR41" s="123"/>
      <c r="ZS41" s="123"/>
      <c r="ZT41" s="123"/>
      <c r="ZU41" s="123"/>
      <c r="ZV41" s="123"/>
      <c r="ZW41" s="123"/>
      <c r="ZX41" s="123"/>
      <c r="ZY41" s="123"/>
      <c r="ZZ41" s="123"/>
    </row>
    <row r="42" spans="1:702" hidden="1" outlineLevel="1">
      <c r="A42" s="12">
        <v>41487</v>
      </c>
      <c r="B42" s="123">
        <v>1048.5480151300001</v>
      </c>
      <c r="C42" s="123">
        <v>85.847695130000005</v>
      </c>
      <c r="D42" s="123">
        <v>2.97008239</v>
      </c>
      <c r="E42" s="123">
        <v>271.15369731999999</v>
      </c>
      <c r="F42" s="123">
        <v>175.95201675000001</v>
      </c>
      <c r="G42" s="123">
        <v>0.70602379000000004</v>
      </c>
      <c r="H42" s="123">
        <v>36.064198079999997</v>
      </c>
      <c r="I42" s="123">
        <v>358.51819733000002</v>
      </c>
      <c r="J42" s="123">
        <v>60.2053072</v>
      </c>
      <c r="K42" s="123">
        <v>19.537219790000002</v>
      </c>
      <c r="L42" s="123">
        <v>1.75998247</v>
      </c>
      <c r="M42" s="177" t="s">
        <v>189</v>
      </c>
      <c r="N42" s="123">
        <v>23.51785018</v>
      </c>
      <c r="O42" s="123">
        <v>1.52214307</v>
      </c>
      <c r="P42" s="123">
        <v>6.484979</v>
      </c>
      <c r="Q42" s="123">
        <v>2.9617210000000001E-2</v>
      </c>
      <c r="R42" s="123">
        <v>2.71612835</v>
      </c>
      <c r="S42" s="123">
        <v>3.6222530000000003E-2</v>
      </c>
      <c r="T42" s="123">
        <v>1.52665454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  <c r="JD42" s="123"/>
      <c r="JE42" s="123"/>
      <c r="JF42" s="123"/>
      <c r="JG42" s="123"/>
      <c r="JH42" s="123"/>
      <c r="JI42" s="123"/>
      <c r="JJ42" s="123"/>
      <c r="JK42" s="123"/>
      <c r="JL42" s="123"/>
      <c r="JM42" s="123"/>
      <c r="JN42" s="123"/>
      <c r="JO42" s="123"/>
      <c r="JP42" s="123"/>
      <c r="JQ42" s="123"/>
      <c r="JR42" s="123"/>
      <c r="JS42" s="123"/>
      <c r="JT42" s="123"/>
      <c r="JU42" s="123"/>
      <c r="JV42" s="123"/>
      <c r="JW42" s="123"/>
      <c r="JX42" s="123"/>
      <c r="JY42" s="123"/>
      <c r="JZ42" s="123"/>
      <c r="KA42" s="123"/>
      <c r="KB42" s="123"/>
      <c r="KC42" s="123"/>
      <c r="KD42" s="123"/>
      <c r="KE42" s="123"/>
      <c r="KF42" s="123"/>
      <c r="KG42" s="123"/>
      <c r="KH42" s="123"/>
      <c r="KI42" s="123"/>
      <c r="KJ42" s="123"/>
      <c r="KK42" s="123"/>
      <c r="KL42" s="123"/>
      <c r="KM42" s="123"/>
      <c r="KN42" s="123"/>
      <c r="KO42" s="123"/>
      <c r="KP42" s="123"/>
      <c r="KQ42" s="123"/>
      <c r="KR42" s="123"/>
      <c r="KS42" s="123"/>
      <c r="KT42" s="123"/>
      <c r="KU42" s="123"/>
      <c r="KV42" s="123"/>
      <c r="KW42" s="123"/>
      <c r="KX42" s="123"/>
      <c r="KY42" s="123"/>
      <c r="KZ42" s="123"/>
      <c r="LA42" s="123"/>
      <c r="LB42" s="123"/>
      <c r="LC42" s="123"/>
      <c r="LD42" s="123"/>
      <c r="LE42" s="123"/>
      <c r="LF42" s="123"/>
      <c r="LG42" s="123"/>
      <c r="LH42" s="123"/>
      <c r="LI42" s="123"/>
      <c r="LJ42" s="123"/>
      <c r="LK42" s="123"/>
      <c r="LL42" s="123"/>
      <c r="LM42" s="123"/>
      <c r="LN42" s="123"/>
      <c r="LO42" s="123"/>
      <c r="LP42" s="123"/>
      <c r="LQ42" s="123"/>
      <c r="LR42" s="123"/>
      <c r="LS42" s="123"/>
      <c r="LT42" s="123"/>
      <c r="LU42" s="123"/>
      <c r="LV42" s="123"/>
      <c r="LW42" s="123"/>
      <c r="LX42" s="123"/>
      <c r="LY42" s="123"/>
      <c r="LZ42" s="123"/>
      <c r="MA42" s="123"/>
      <c r="MB42" s="123"/>
      <c r="MC42" s="123"/>
      <c r="MD42" s="123"/>
      <c r="ME42" s="123"/>
      <c r="MF42" s="123"/>
      <c r="MG42" s="123"/>
      <c r="MH42" s="123"/>
      <c r="MI42" s="123"/>
      <c r="MJ42" s="123"/>
      <c r="MK42" s="123"/>
      <c r="ML42" s="123"/>
      <c r="MM42" s="123"/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3"/>
      <c r="NY42" s="123"/>
      <c r="NZ42" s="123"/>
      <c r="OA42" s="123"/>
      <c r="OB42" s="123"/>
      <c r="OC42" s="123"/>
      <c r="OD42" s="123"/>
      <c r="OE42" s="123"/>
      <c r="OF42" s="123"/>
      <c r="OG42" s="123"/>
      <c r="OH42" s="123"/>
      <c r="OI42" s="123"/>
      <c r="OJ42" s="123"/>
      <c r="OK42" s="123"/>
      <c r="OL42" s="123"/>
      <c r="OM42" s="123"/>
      <c r="ON42" s="123"/>
      <c r="OO42" s="123"/>
      <c r="OP42" s="123"/>
      <c r="OQ42" s="123"/>
      <c r="OR42" s="123"/>
      <c r="OS42" s="123"/>
      <c r="OT42" s="123"/>
      <c r="OU42" s="123"/>
      <c r="OV42" s="123"/>
      <c r="OW42" s="123"/>
      <c r="OX42" s="123"/>
      <c r="OY42" s="123"/>
      <c r="OZ42" s="123"/>
      <c r="PA42" s="123"/>
      <c r="PB42" s="123"/>
      <c r="PC42" s="123"/>
      <c r="PD42" s="123"/>
      <c r="PE42" s="123"/>
      <c r="PF42" s="123"/>
      <c r="PG42" s="123"/>
      <c r="PH42" s="123"/>
      <c r="PI42" s="123"/>
      <c r="PJ42" s="123"/>
      <c r="PK42" s="123"/>
      <c r="PL42" s="123"/>
      <c r="PM42" s="123"/>
      <c r="PN42" s="123"/>
      <c r="PO42" s="123"/>
      <c r="PP42" s="123"/>
      <c r="PQ42" s="123"/>
      <c r="PR42" s="123"/>
      <c r="PS42" s="123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  <c r="QH42" s="123"/>
      <c r="QI42" s="123"/>
      <c r="QJ42" s="123"/>
      <c r="QK42" s="123"/>
      <c r="QL42" s="123"/>
      <c r="QM42" s="123"/>
      <c r="QN42" s="123"/>
      <c r="QO42" s="123"/>
      <c r="QP42" s="123"/>
      <c r="QQ42" s="123"/>
      <c r="QR42" s="123"/>
      <c r="QS42" s="123"/>
      <c r="QT42" s="123"/>
      <c r="QU42" s="123"/>
      <c r="QV42" s="123"/>
      <c r="QW42" s="123"/>
      <c r="QX42" s="123"/>
      <c r="QY42" s="123"/>
      <c r="QZ42" s="123"/>
      <c r="RA42" s="123"/>
      <c r="RB42" s="123"/>
      <c r="RC42" s="123"/>
      <c r="RD42" s="123"/>
      <c r="RE42" s="123"/>
      <c r="RF42" s="123"/>
      <c r="RG42" s="123"/>
      <c r="RH42" s="123"/>
      <c r="RI42" s="123"/>
      <c r="RJ42" s="123"/>
      <c r="RK42" s="123"/>
      <c r="RL42" s="123"/>
      <c r="RM42" s="123"/>
      <c r="RN42" s="123"/>
      <c r="RO42" s="123"/>
      <c r="RP42" s="123"/>
      <c r="RQ42" s="123"/>
      <c r="RR42" s="123"/>
      <c r="RS42" s="123"/>
      <c r="RT42" s="123"/>
      <c r="RU42" s="123"/>
      <c r="RV42" s="123"/>
      <c r="RW42" s="123"/>
      <c r="RX42" s="123"/>
      <c r="RY42" s="123"/>
      <c r="RZ42" s="123"/>
      <c r="SA42" s="123"/>
      <c r="SB42" s="123"/>
      <c r="SC42" s="123"/>
      <c r="SD42" s="123"/>
      <c r="SE42" s="123"/>
      <c r="SF42" s="123"/>
      <c r="SG42" s="123"/>
      <c r="SH42" s="123"/>
      <c r="SI42" s="123"/>
      <c r="SJ42" s="123"/>
      <c r="SK42" s="123"/>
      <c r="SL42" s="123"/>
      <c r="SM42" s="123"/>
      <c r="SN42" s="123"/>
      <c r="SO42" s="123"/>
      <c r="SP42" s="123"/>
      <c r="SQ42" s="123"/>
      <c r="SR42" s="123"/>
      <c r="SS42" s="123"/>
      <c r="ST42" s="123"/>
      <c r="SU42" s="123"/>
      <c r="SV42" s="123"/>
      <c r="SW42" s="123"/>
      <c r="SX42" s="123"/>
      <c r="SY42" s="123"/>
      <c r="SZ42" s="123"/>
      <c r="TA42" s="123"/>
      <c r="TB42" s="123"/>
      <c r="TC42" s="123"/>
      <c r="TD42" s="123"/>
      <c r="TE42" s="123"/>
      <c r="TF42" s="123"/>
      <c r="TG42" s="123"/>
      <c r="TH42" s="123"/>
      <c r="TI42" s="123"/>
      <c r="TJ42" s="123"/>
      <c r="TK42" s="123"/>
      <c r="TL42" s="123"/>
      <c r="TM42" s="123"/>
      <c r="TN42" s="123"/>
      <c r="TO42" s="123"/>
      <c r="TP42" s="123"/>
      <c r="TQ42" s="123"/>
      <c r="TR42" s="123"/>
      <c r="TS42" s="123"/>
      <c r="TT42" s="123"/>
      <c r="TU42" s="123"/>
      <c r="TV42" s="123"/>
      <c r="TW42" s="123"/>
      <c r="TX42" s="123"/>
      <c r="TY42" s="123"/>
      <c r="TZ42" s="123"/>
      <c r="UA42" s="123"/>
      <c r="UB42" s="123"/>
      <c r="UC42" s="123"/>
      <c r="UD42" s="123"/>
      <c r="UE42" s="123"/>
      <c r="UF42" s="123"/>
      <c r="UG42" s="123"/>
      <c r="UH42" s="123"/>
      <c r="UI42" s="123"/>
      <c r="UJ42" s="123"/>
      <c r="UK42" s="123"/>
      <c r="UL42" s="123"/>
      <c r="UM42" s="123"/>
      <c r="UN42" s="123"/>
      <c r="UO42" s="123"/>
      <c r="UP42" s="123"/>
      <c r="UQ42" s="123"/>
      <c r="UR42" s="123"/>
      <c r="US42" s="123"/>
      <c r="UT42" s="123"/>
      <c r="UU42" s="123"/>
      <c r="UV42" s="123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  <c r="YG42" s="123"/>
      <c r="YH42" s="123"/>
      <c r="YI42" s="123"/>
      <c r="YJ42" s="123"/>
      <c r="YK42" s="123"/>
      <c r="YL42" s="123"/>
      <c r="YM42" s="123"/>
      <c r="YN42" s="123"/>
      <c r="YO42" s="123"/>
      <c r="YP42" s="123"/>
      <c r="YQ42" s="123"/>
      <c r="YR42" s="123"/>
      <c r="YS42" s="123"/>
      <c r="YT42" s="123"/>
      <c r="YU42" s="123"/>
      <c r="YV42" s="123"/>
      <c r="YW42" s="123"/>
      <c r="YX42" s="123"/>
      <c r="YY42" s="123"/>
      <c r="YZ42" s="123"/>
      <c r="ZA42" s="123"/>
      <c r="ZB42" s="123"/>
      <c r="ZC42" s="123"/>
      <c r="ZD42" s="123"/>
      <c r="ZE42" s="123"/>
      <c r="ZF42" s="123"/>
      <c r="ZG42" s="123"/>
      <c r="ZH42" s="123"/>
      <c r="ZI42" s="123"/>
      <c r="ZJ42" s="123"/>
      <c r="ZK42" s="123"/>
      <c r="ZL42" s="123"/>
      <c r="ZM42" s="123"/>
      <c r="ZN42" s="123"/>
      <c r="ZO42" s="123"/>
      <c r="ZP42" s="123"/>
      <c r="ZQ42" s="123"/>
      <c r="ZR42" s="123"/>
      <c r="ZS42" s="123"/>
      <c r="ZT42" s="123"/>
      <c r="ZU42" s="123"/>
      <c r="ZV42" s="123"/>
      <c r="ZW42" s="123"/>
      <c r="ZX42" s="123"/>
      <c r="ZY42" s="123"/>
      <c r="ZZ42" s="123"/>
    </row>
    <row r="43" spans="1:702" hidden="1" outlineLevel="1">
      <c r="A43" s="12">
        <v>41518</v>
      </c>
      <c r="B43" s="123">
        <v>1020.09689569</v>
      </c>
      <c r="C43" s="123">
        <v>56.813575210000003</v>
      </c>
      <c r="D43" s="123">
        <v>2.9505895299999998</v>
      </c>
      <c r="E43" s="123">
        <v>265.56717836000001</v>
      </c>
      <c r="F43" s="123">
        <v>179.44488978000001</v>
      </c>
      <c r="G43" s="123">
        <v>0.81480682000000004</v>
      </c>
      <c r="H43" s="123">
        <v>38.929988020000003</v>
      </c>
      <c r="I43" s="123">
        <v>358.40244258000001</v>
      </c>
      <c r="J43" s="123">
        <v>59.600275580000002</v>
      </c>
      <c r="K43" s="123">
        <v>19.236381510000001</v>
      </c>
      <c r="L43" s="123">
        <v>2.0336976099999999</v>
      </c>
      <c r="M43" s="177" t="s">
        <v>189</v>
      </c>
      <c r="N43" s="123">
        <v>23.41647365</v>
      </c>
      <c r="O43" s="123">
        <v>1.4466875100000001</v>
      </c>
      <c r="P43" s="123">
        <v>6.6027920399999998</v>
      </c>
      <c r="Q43" s="123">
        <v>2.9180089999999999E-2</v>
      </c>
      <c r="R43" s="123">
        <v>3.2189286500000001</v>
      </c>
      <c r="S43" s="123">
        <v>3.6552359999999999E-2</v>
      </c>
      <c r="T43" s="123">
        <v>1.5524563899999999</v>
      </c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  <c r="IW43" s="123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3"/>
      <c r="JO43" s="123"/>
      <c r="JP43" s="123"/>
      <c r="JQ43" s="12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123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3"/>
      <c r="KT43" s="123"/>
      <c r="KU43" s="123"/>
      <c r="KV43" s="123"/>
      <c r="KW43" s="123"/>
      <c r="KX43" s="123"/>
      <c r="KY43" s="123"/>
      <c r="KZ43" s="123"/>
      <c r="LA43" s="123"/>
      <c r="LB43" s="123"/>
      <c r="LC43" s="123"/>
      <c r="LD43" s="123"/>
      <c r="LE43" s="123"/>
      <c r="LF43" s="123"/>
      <c r="LG43" s="123"/>
      <c r="LH43" s="123"/>
      <c r="LI43" s="123"/>
      <c r="LJ43" s="123"/>
      <c r="LK43" s="123"/>
      <c r="LL43" s="123"/>
      <c r="LM43" s="123"/>
      <c r="LN43" s="123"/>
      <c r="LO43" s="123"/>
      <c r="LP43" s="123"/>
      <c r="LQ43" s="123"/>
      <c r="LR43" s="123"/>
      <c r="LS43" s="123"/>
      <c r="LT43" s="123"/>
      <c r="LU43" s="123"/>
      <c r="LV43" s="123"/>
      <c r="LW43" s="123"/>
      <c r="LX43" s="123"/>
      <c r="LY43" s="123"/>
      <c r="LZ43" s="123"/>
      <c r="MA43" s="123"/>
      <c r="MB43" s="123"/>
      <c r="MC43" s="123"/>
      <c r="MD43" s="123"/>
      <c r="ME43" s="123"/>
      <c r="MF43" s="123"/>
      <c r="MG43" s="123"/>
      <c r="MH43" s="123"/>
      <c r="MI43" s="123"/>
      <c r="MJ43" s="123"/>
      <c r="MK43" s="123"/>
      <c r="ML43" s="123"/>
      <c r="MM43" s="123"/>
      <c r="MN43" s="123"/>
      <c r="MO43" s="123"/>
      <c r="MP43" s="123"/>
      <c r="MQ43" s="123"/>
      <c r="MR43" s="123"/>
      <c r="MS43" s="123"/>
      <c r="MT43" s="123"/>
      <c r="MU43" s="123"/>
      <c r="MV43" s="123"/>
      <c r="MW43" s="123"/>
      <c r="MX43" s="123"/>
      <c r="MY43" s="123"/>
      <c r="MZ43" s="123"/>
      <c r="NA43" s="123"/>
      <c r="NB43" s="123"/>
      <c r="NC43" s="123"/>
      <c r="ND43" s="123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3"/>
      <c r="NY43" s="123"/>
      <c r="NZ43" s="123"/>
      <c r="OA43" s="123"/>
      <c r="OB43" s="123"/>
      <c r="OC43" s="123"/>
      <c r="OD43" s="123"/>
      <c r="OE43" s="123"/>
      <c r="OF43" s="123"/>
      <c r="OG43" s="123"/>
      <c r="OH43" s="123"/>
      <c r="OI43" s="123"/>
      <c r="OJ43" s="123"/>
      <c r="OK43" s="123"/>
      <c r="OL43" s="123"/>
      <c r="OM43" s="123"/>
      <c r="ON43" s="123"/>
      <c r="OO43" s="123"/>
      <c r="OP43" s="123"/>
      <c r="OQ43" s="123"/>
      <c r="OR43" s="123"/>
      <c r="OS43" s="123"/>
      <c r="OT43" s="123"/>
      <c r="OU43" s="123"/>
      <c r="OV43" s="123"/>
      <c r="OW43" s="123"/>
      <c r="OX43" s="123"/>
      <c r="OY43" s="123"/>
      <c r="OZ43" s="123"/>
      <c r="PA43" s="123"/>
      <c r="PB43" s="123"/>
      <c r="PC43" s="123"/>
      <c r="PD43" s="123"/>
      <c r="PE43" s="123"/>
      <c r="PF43" s="123"/>
      <c r="PG43" s="123"/>
      <c r="PH43" s="123"/>
      <c r="PI43" s="123"/>
      <c r="PJ43" s="123"/>
      <c r="PK43" s="123"/>
      <c r="PL43" s="123"/>
      <c r="PM43" s="123"/>
      <c r="PN43" s="123"/>
      <c r="PO43" s="123"/>
      <c r="PP43" s="123"/>
      <c r="PQ43" s="123"/>
      <c r="PR43" s="123"/>
      <c r="PS43" s="123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  <c r="QH43" s="123"/>
      <c r="QI43" s="123"/>
      <c r="QJ43" s="123"/>
      <c r="QK43" s="123"/>
      <c r="QL43" s="123"/>
      <c r="QM43" s="123"/>
      <c r="QN43" s="123"/>
      <c r="QO43" s="123"/>
      <c r="QP43" s="123"/>
      <c r="QQ43" s="123"/>
      <c r="QR43" s="123"/>
      <c r="QS43" s="123"/>
      <c r="QT43" s="123"/>
      <c r="QU43" s="123"/>
      <c r="QV43" s="123"/>
      <c r="QW43" s="123"/>
      <c r="QX43" s="123"/>
      <c r="QY43" s="123"/>
      <c r="QZ43" s="123"/>
      <c r="RA43" s="123"/>
      <c r="RB43" s="123"/>
      <c r="RC43" s="123"/>
      <c r="RD43" s="123"/>
      <c r="RE43" s="123"/>
      <c r="RF43" s="123"/>
      <c r="RG43" s="123"/>
      <c r="RH43" s="123"/>
      <c r="RI43" s="123"/>
      <c r="RJ43" s="123"/>
      <c r="RK43" s="123"/>
      <c r="RL43" s="123"/>
      <c r="RM43" s="123"/>
      <c r="RN43" s="123"/>
      <c r="RO43" s="123"/>
      <c r="RP43" s="123"/>
      <c r="RQ43" s="123"/>
      <c r="RR43" s="123"/>
      <c r="RS43" s="123"/>
      <c r="RT43" s="123"/>
      <c r="RU43" s="123"/>
      <c r="RV43" s="123"/>
      <c r="RW43" s="123"/>
      <c r="RX43" s="123"/>
      <c r="RY43" s="123"/>
      <c r="RZ43" s="123"/>
      <c r="SA43" s="123"/>
      <c r="SB43" s="123"/>
      <c r="SC43" s="123"/>
      <c r="SD43" s="123"/>
      <c r="SE43" s="123"/>
      <c r="SF43" s="123"/>
      <c r="SG43" s="123"/>
      <c r="SH43" s="123"/>
      <c r="SI43" s="123"/>
      <c r="SJ43" s="123"/>
      <c r="SK43" s="123"/>
      <c r="SL43" s="123"/>
      <c r="SM43" s="123"/>
      <c r="SN43" s="123"/>
      <c r="SO43" s="123"/>
      <c r="SP43" s="123"/>
      <c r="SQ43" s="123"/>
      <c r="SR43" s="123"/>
      <c r="SS43" s="123"/>
      <c r="ST43" s="123"/>
      <c r="SU43" s="123"/>
      <c r="SV43" s="123"/>
      <c r="SW43" s="123"/>
      <c r="SX43" s="123"/>
      <c r="SY43" s="123"/>
      <c r="SZ43" s="123"/>
      <c r="TA43" s="123"/>
      <c r="TB43" s="123"/>
      <c r="TC43" s="123"/>
      <c r="TD43" s="123"/>
      <c r="TE43" s="123"/>
      <c r="TF43" s="123"/>
      <c r="TG43" s="123"/>
      <c r="TH43" s="123"/>
      <c r="TI43" s="123"/>
      <c r="TJ43" s="123"/>
      <c r="TK43" s="123"/>
      <c r="TL43" s="123"/>
      <c r="TM43" s="123"/>
      <c r="TN43" s="123"/>
      <c r="TO43" s="123"/>
      <c r="TP43" s="123"/>
      <c r="TQ43" s="123"/>
      <c r="TR43" s="123"/>
      <c r="TS43" s="123"/>
      <c r="TT43" s="123"/>
      <c r="TU43" s="123"/>
      <c r="TV43" s="123"/>
      <c r="TW43" s="123"/>
      <c r="TX43" s="123"/>
      <c r="TY43" s="123"/>
      <c r="TZ43" s="123"/>
      <c r="UA43" s="123"/>
      <c r="UB43" s="123"/>
      <c r="UC43" s="123"/>
      <c r="UD43" s="123"/>
      <c r="UE43" s="123"/>
      <c r="UF43" s="123"/>
      <c r="UG43" s="123"/>
      <c r="UH43" s="123"/>
      <c r="UI43" s="123"/>
      <c r="UJ43" s="123"/>
      <c r="UK43" s="123"/>
      <c r="UL43" s="123"/>
      <c r="UM43" s="123"/>
      <c r="UN43" s="123"/>
      <c r="UO43" s="123"/>
      <c r="UP43" s="123"/>
      <c r="UQ43" s="123"/>
      <c r="UR43" s="123"/>
      <c r="US43" s="123"/>
      <c r="UT43" s="123"/>
      <c r="UU43" s="123"/>
      <c r="UV43" s="123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  <c r="XS43" s="123"/>
      <c r="XT43" s="123"/>
      <c r="XU43" s="123"/>
      <c r="XV43" s="123"/>
      <c r="XW43" s="123"/>
      <c r="XX43" s="123"/>
      <c r="XY43" s="123"/>
      <c r="XZ43" s="123"/>
      <c r="YA43" s="123"/>
      <c r="YB43" s="123"/>
      <c r="YC43" s="123"/>
      <c r="YD43" s="123"/>
      <c r="YE43" s="123"/>
      <c r="YF43" s="123"/>
      <c r="YG43" s="123"/>
      <c r="YH43" s="123"/>
      <c r="YI43" s="123"/>
      <c r="YJ43" s="123"/>
      <c r="YK43" s="123"/>
      <c r="YL43" s="123"/>
      <c r="YM43" s="123"/>
      <c r="YN43" s="123"/>
      <c r="YO43" s="123"/>
      <c r="YP43" s="123"/>
      <c r="YQ43" s="123"/>
      <c r="YR43" s="123"/>
      <c r="YS43" s="123"/>
      <c r="YT43" s="123"/>
      <c r="YU43" s="123"/>
      <c r="YV43" s="123"/>
      <c r="YW43" s="123"/>
      <c r="YX43" s="123"/>
      <c r="YY43" s="123"/>
      <c r="YZ43" s="123"/>
      <c r="ZA43" s="123"/>
      <c r="ZB43" s="123"/>
      <c r="ZC43" s="123"/>
      <c r="ZD43" s="123"/>
      <c r="ZE43" s="123"/>
      <c r="ZF43" s="123"/>
      <c r="ZG43" s="123"/>
      <c r="ZH43" s="123"/>
      <c r="ZI43" s="123"/>
      <c r="ZJ43" s="123"/>
      <c r="ZK43" s="123"/>
      <c r="ZL43" s="123"/>
      <c r="ZM43" s="123"/>
      <c r="ZN43" s="123"/>
      <c r="ZO43" s="123"/>
      <c r="ZP43" s="123"/>
      <c r="ZQ43" s="123"/>
      <c r="ZR43" s="123"/>
      <c r="ZS43" s="123"/>
      <c r="ZT43" s="123"/>
      <c r="ZU43" s="123"/>
      <c r="ZV43" s="123"/>
      <c r="ZW43" s="123"/>
      <c r="ZX43" s="123"/>
      <c r="ZY43" s="123"/>
      <c r="ZZ43" s="123"/>
    </row>
    <row r="44" spans="1:702" hidden="1" outlineLevel="1">
      <c r="A44" s="12">
        <v>41548</v>
      </c>
      <c r="B44" s="123">
        <v>1110.40251928</v>
      </c>
      <c r="C44" s="123">
        <v>60.213495190000003</v>
      </c>
      <c r="D44" s="123">
        <v>2.8435469100000001</v>
      </c>
      <c r="E44" s="123">
        <v>268.19590399999998</v>
      </c>
      <c r="F44" s="123">
        <v>177.34910732</v>
      </c>
      <c r="G44" s="123">
        <v>0.84196713000000001</v>
      </c>
      <c r="H44" s="123">
        <v>24.531662529999998</v>
      </c>
      <c r="I44" s="123">
        <v>459.06987479999998</v>
      </c>
      <c r="J44" s="123">
        <v>59.891590000000001</v>
      </c>
      <c r="K44" s="123">
        <v>19.69003451</v>
      </c>
      <c r="L44" s="123">
        <v>2.1424067400000002</v>
      </c>
      <c r="M44" s="177" t="s">
        <v>189</v>
      </c>
      <c r="N44" s="123">
        <v>23.82108861</v>
      </c>
      <c r="O44" s="123">
        <v>1.3802468400000001</v>
      </c>
      <c r="P44" s="123">
        <v>5.8638097199999999</v>
      </c>
      <c r="Q44" s="123">
        <v>2.9133139999999998E-2</v>
      </c>
      <c r="R44" s="123">
        <v>2.8886964700000002</v>
      </c>
      <c r="S44" s="123">
        <v>4.9040590000000002E-2</v>
      </c>
      <c r="T44" s="123">
        <v>1.6009147800000001</v>
      </c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  <c r="IW44" s="123"/>
      <c r="IX44" s="123"/>
      <c r="IY44" s="123"/>
      <c r="IZ44" s="123"/>
      <c r="JA44" s="123"/>
      <c r="JB44" s="123"/>
      <c r="JC44" s="123"/>
      <c r="JD44" s="123"/>
      <c r="JE44" s="123"/>
      <c r="JF44" s="123"/>
      <c r="JG44" s="123"/>
      <c r="JH44" s="123"/>
      <c r="JI44" s="123"/>
      <c r="JJ44" s="123"/>
      <c r="JK44" s="123"/>
      <c r="JL44" s="123"/>
      <c r="JM44" s="123"/>
      <c r="JN44" s="123"/>
      <c r="JO44" s="123"/>
      <c r="JP44" s="123"/>
      <c r="JQ44" s="123"/>
      <c r="JR44" s="123"/>
      <c r="JS44" s="123"/>
      <c r="JT44" s="123"/>
      <c r="JU44" s="123"/>
      <c r="JV44" s="123"/>
      <c r="JW44" s="123"/>
      <c r="JX44" s="123"/>
      <c r="JY44" s="123"/>
      <c r="JZ44" s="123"/>
      <c r="KA44" s="123"/>
      <c r="KB44" s="123"/>
      <c r="KC44" s="123"/>
      <c r="KD44" s="123"/>
      <c r="KE44" s="123"/>
      <c r="KF44" s="123"/>
      <c r="KG44" s="123"/>
      <c r="KH44" s="123"/>
      <c r="KI44" s="123"/>
      <c r="KJ44" s="123"/>
      <c r="KK44" s="123"/>
      <c r="KL44" s="123"/>
      <c r="KM44" s="123"/>
      <c r="KN44" s="123"/>
      <c r="KO44" s="123"/>
      <c r="KP44" s="123"/>
      <c r="KQ44" s="123"/>
      <c r="KR44" s="123"/>
      <c r="KS44" s="123"/>
      <c r="KT44" s="123"/>
      <c r="KU44" s="123"/>
      <c r="KV44" s="123"/>
      <c r="KW44" s="123"/>
      <c r="KX44" s="123"/>
      <c r="KY44" s="123"/>
      <c r="KZ44" s="123"/>
      <c r="LA44" s="123"/>
      <c r="LB44" s="123"/>
      <c r="LC44" s="123"/>
      <c r="LD44" s="123"/>
      <c r="LE44" s="123"/>
      <c r="LF44" s="123"/>
      <c r="LG44" s="123"/>
      <c r="LH44" s="123"/>
      <c r="LI44" s="123"/>
      <c r="LJ44" s="123"/>
      <c r="LK44" s="123"/>
      <c r="LL44" s="123"/>
      <c r="LM44" s="123"/>
      <c r="LN44" s="123"/>
      <c r="LO44" s="123"/>
      <c r="LP44" s="123"/>
      <c r="LQ44" s="123"/>
      <c r="LR44" s="123"/>
      <c r="LS44" s="123"/>
      <c r="LT44" s="123"/>
      <c r="LU44" s="123"/>
      <c r="LV44" s="123"/>
      <c r="LW44" s="123"/>
      <c r="LX44" s="123"/>
      <c r="LY44" s="123"/>
      <c r="LZ44" s="123"/>
      <c r="MA44" s="123"/>
      <c r="MB44" s="123"/>
      <c r="MC44" s="123"/>
      <c r="MD44" s="123"/>
      <c r="ME44" s="123"/>
      <c r="MF44" s="123"/>
      <c r="MG44" s="123"/>
      <c r="MH44" s="123"/>
      <c r="MI44" s="123"/>
      <c r="MJ44" s="123"/>
      <c r="MK44" s="123"/>
      <c r="ML44" s="123"/>
      <c r="MM44" s="123"/>
      <c r="MN44" s="123"/>
      <c r="MO44" s="123"/>
      <c r="MP44" s="123"/>
      <c r="MQ44" s="123"/>
      <c r="MR44" s="123"/>
      <c r="MS44" s="123"/>
      <c r="MT44" s="123"/>
      <c r="MU44" s="123"/>
      <c r="MV44" s="123"/>
      <c r="MW44" s="123"/>
      <c r="MX44" s="123"/>
      <c r="MY44" s="123"/>
      <c r="MZ44" s="123"/>
      <c r="NA44" s="123"/>
      <c r="NB44" s="123"/>
      <c r="NC44" s="123"/>
      <c r="ND44" s="123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3"/>
      <c r="NS44" s="123"/>
      <c r="NT44" s="123"/>
      <c r="NU44" s="123"/>
      <c r="NV44" s="123"/>
      <c r="NW44" s="123"/>
      <c r="NX44" s="123"/>
      <c r="NY44" s="123"/>
      <c r="NZ44" s="123"/>
      <c r="OA44" s="123"/>
      <c r="OB44" s="123"/>
      <c r="OC44" s="123"/>
      <c r="OD44" s="123"/>
      <c r="OE44" s="123"/>
      <c r="OF44" s="123"/>
      <c r="OG44" s="123"/>
      <c r="OH44" s="123"/>
      <c r="OI44" s="123"/>
      <c r="OJ44" s="123"/>
      <c r="OK44" s="123"/>
      <c r="OL44" s="123"/>
      <c r="OM44" s="123"/>
      <c r="ON44" s="123"/>
      <c r="OO44" s="123"/>
      <c r="OP44" s="123"/>
      <c r="OQ44" s="123"/>
      <c r="OR44" s="123"/>
      <c r="OS44" s="123"/>
      <c r="OT44" s="123"/>
      <c r="OU44" s="123"/>
      <c r="OV44" s="123"/>
      <c r="OW44" s="123"/>
      <c r="OX44" s="123"/>
      <c r="OY44" s="123"/>
      <c r="OZ44" s="123"/>
      <c r="PA44" s="123"/>
      <c r="PB44" s="123"/>
      <c r="PC44" s="123"/>
      <c r="PD44" s="123"/>
      <c r="PE44" s="123"/>
      <c r="PF44" s="123"/>
      <c r="PG44" s="123"/>
      <c r="PH44" s="123"/>
      <c r="PI44" s="123"/>
      <c r="PJ44" s="123"/>
      <c r="PK44" s="123"/>
      <c r="PL44" s="123"/>
      <c r="PM44" s="123"/>
      <c r="PN44" s="123"/>
      <c r="PO44" s="123"/>
      <c r="PP44" s="123"/>
      <c r="PQ44" s="123"/>
      <c r="PR44" s="123"/>
      <c r="PS44" s="123"/>
      <c r="PT44" s="123"/>
      <c r="PU44" s="123"/>
      <c r="PV44" s="123"/>
      <c r="PW44" s="123"/>
      <c r="PX44" s="123"/>
      <c r="PY44" s="123"/>
      <c r="PZ44" s="123"/>
      <c r="QA44" s="123"/>
      <c r="QB44" s="123"/>
      <c r="QC44" s="123"/>
      <c r="QD44" s="123"/>
      <c r="QE44" s="123"/>
      <c r="QF44" s="123"/>
      <c r="QG44" s="123"/>
      <c r="QH44" s="123"/>
      <c r="QI44" s="123"/>
      <c r="QJ44" s="123"/>
      <c r="QK44" s="123"/>
      <c r="QL44" s="123"/>
      <c r="QM44" s="123"/>
      <c r="QN44" s="123"/>
      <c r="QO44" s="123"/>
      <c r="QP44" s="123"/>
      <c r="QQ44" s="123"/>
      <c r="QR44" s="123"/>
      <c r="QS44" s="123"/>
      <c r="QT44" s="123"/>
      <c r="QU44" s="123"/>
      <c r="QV44" s="123"/>
      <c r="QW44" s="123"/>
      <c r="QX44" s="123"/>
      <c r="QY44" s="123"/>
      <c r="QZ44" s="123"/>
      <c r="RA44" s="123"/>
      <c r="RB44" s="123"/>
      <c r="RC44" s="123"/>
      <c r="RD44" s="123"/>
      <c r="RE44" s="123"/>
      <c r="RF44" s="123"/>
      <c r="RG44" s="123"/>
      <c r="RH44" s="123"/>
      <c r="RI44" s="123"/>
      <c r="RJ44" s="123"/>
      <c r="RK44" s="123"/>
      <c r="RL44" s="123"/>
      <c r="RM44" s="123"/>
      <c r="RN44" s="123"/>
      <c r="RO44" s="123"/>
      <c r="RP44" s="123"/>
      <c r="RQ44" s="123"/>
      <c r="RR44" s="123"/>
      <c r="RS44" s="123"/>
      <c r="RT44" s="123"/>
      <c r="RU44" s="123"/>
      <c r="RV44" s="123"/>
      <c r="RW44" s="123"/>
      <c r="RX44" s="123"/>
      <c r="RY44" s="123"/>
      <c r="RZ44" s="123"/>
      <c r="SA44" s="123"/>
      <c r="SB44" s="123"/>
      <c r="SC44" s="123"/>
      <c r="SD44" s="123"/>
      <c r="SE44" s="123"/>
      <c r="SF44" s="123"/>
      <c r="SG44" s="123"/>
      <c r="SH44" s="123"/>
      <c r="SI44" s="123"/>
      <c r="SJ44" s="123"/>
      <c r="SK44" s="123"/>
      <c r="SL44" s="123"/>
      <c r="SM44" s="123"/>
      <c r="SN44" s="123"/>
      <c r="SO44" s="123"/>
      <c r="SP44" s="123"/>
      <c r="SQ44" s="123"/>
      <c r="SR44" s="123"/>
      <c r="SS44" s="123"/>
      <c r="ST44" s="123"/>
      <c r="SU44" s="123"/>
      <c r="SV44" s="123"/>
      <c r="SW44" s="123"/>
      <c r="SX44" s="123"/>
      <c r="SY44" s="123"/>
      <c r="SZ44" s="123"/>
      <c r="TA44" s="123"/>
      <c r="TB44" s="123"/>
      <c r="TC44" s="123"/>
      <c r="TD44" s="123"/>
      <c r="TE44" s="123"/>
      <c r="TF44" s="123"/>
      <c r="TG44" s="123"/>
      <c r="TH44" s="123"/>
      <c r="TI44" s="123"/>
      <c r="TJ44" s="123"/>
      <c r="TK44" s="123"/>
      <c r="TL44" s="123"/>
      <c r="TM44" s="123"/>
      <c r="TN44" s="123"/>
      <c r="TO44" s="123"/>
      <c r="TP44" s="123"/>
      <c r="TQ44" s="123"/>
      <c r="TR44" s="123"/>
      <c r="TS44" s="123"/>
      <c r="TT44" s="123"/>
      <c r="TU44" s="123"/>
      <c r="TV44" s="123"/>
      <c r="TW44" s="123"/>
      <c r="TX44" s="123"/>
      <c r="TY44" s="123"/>
      <c r="TZ44" s="123"/>
      <c r="UA44" s="123"/>
      <c r="UB44" s="123"/>
      <c r="UC44" s="123"/>
      <c r="UD44" s="123"/>
      <c r="UE44" s="123"/>
      <c r="UF44" s="123"/>
      <c r="UG44" s="123"/>
      <c r="UH44" s="123"/>
      <c r="UI44" s="123"/>
      <c r="UJ44" s="123"/>
      <c r="UK44" s="123"/>
      <c r="UL44" s="123"/>
      <c r="UM44" s="123"/>
      <c r="UN44" s="123"/>
      <c r="UO44" s="123"/>
      <c r="UP44" s="123"/>
      <c r="UQ44" s="123"/>
      <c r="UR44" s="123"/>
      <c r="US44" s="123"/>
      <c r="UT44" s="123"/>
      <c r="UU44" s="123"/>
      <c r="UV44" s="123"/>
      <c r="UW44" s="123"/>
      <c r="UX44" s="123"/>
      <c r="UY44" s="123"/>
      <c r="UZ44" s="123"/>
      <c r="VA44" s="123"/>
      <c r="VB44" s="123"/>
      <c r="VC44" s="123"/>
      <c r="VD44" s="123"/>
      <c r="VE44" s="123"/>
      <c r="VF44" s="123"/>
      <c r="VG44" s="123"/>
      <c r="VH44" s="123"/>
      <c r="VI44" s="123"/>
      <c r="VJ44" s="123"/>
      <c r="VK44" s="123"/>
      <c r="VL44" s="123"/>
      <c r="VM44" s="123"/>
      <c r="VN44" s="123"/>
      <c r="VO44" s="123"/>
      <c r="VP44" s="123"/>
      <c r="VQ44" s="123"/>
      <c r="VR44" s="123"/>
      <c r="VS44" s="123"/>
      <c r="VT44" s="123"/>
      <c r="VU44" s="123"/>
      <c r="VV44" s="123"/>
      <c r="VW44" s="123"/>
      <c r="VX44" s="123"/>
      <c r="VY44" s="123"/>
      <c r="VZ44" s="123"/>
      <c r="WA44" s="123"/>
      <c r="WB44" s="123"/>
      <c r="WC44" s="123"/>
      <c r="WD44" s="123"/>
      <c r="WE44" s="123"/>
      <c r="WF44" s="123"/>
      <c r="WG44" s="123"/>
      <c r="WH44" s="123"/>
      <c r="WI44" s="123"/>
      <c r="WJ44" s="123"/>
      <c r="WK44" s="123"/>
      <c r="WL44" s="123"/>
      <c r="WM44" s="123"/>
      <c r="WN44" s="123"/>
      <c r="WO44" s="123"/>
      <c r="WP44" s="123"/>
      <c r="WQ44" s="123"/>
      <c r="WR44" s="123"/>
      <c r="WS44" s="123"/>
      <c r="WT44" s="123"/>
      <c r="WU44" s="123"/>
      <c r="WV44" s="123"/>
      <c r="WW44" s="123"/>
      <c r="WX44" s="123"/>
      <c r="WY44" s="123"/>
      <c r="WZ44" s="123"/>
      <c r="XA44" s="123"/>
      <c r="XB44" s="123"/>
      <c r="XC44" s="123"/>
      <c r="XD44" s="123"/>
      <c r="XE44" s="123"/>
      <c r="XF44" s="123"/>
      <c r="XG44" s="123"/>
      <c r="XH44" s="123"/>
      <c r="XI44" s="123"/>
      <c r="XJ44" s="123"/>
      <c r="XK44" s="123"/>
      <c r="XL44" s="123"/>
      <c r="XM44" s="123"/>
      <c r="XN44" s="123"/>
      <c r="XO44" s="123"/>
      <c r="XP44" s="123"/>
      <c r="XQ44" s="123"/>
      <c r="XR44" s="123"/>
      <c r="XS44" s="123"/>
      <c r="XT44" s="123"/>
      <c r="XU44" s="123"/>
      <c r="XV44" s="123"/>
      <c r="XW44" s="123"/>
      <c r="XX44" s="123"/>
      <c r="XY44" s="123"/>
      <c r="XZ44" s="123"/>
      <c r="YA44" s="123"/>
      <c r="YB44" s="123"/>
      <c r="YC44" s="123"/>
      <c r="YD44" s="123"/>
      <c r="YE44" s="123"/>
      <c r="YF44" s="123"/>
      <c r="YG44" s="123"/>
      <c r="YH44" s="123"/>
      <c r="YI44" s="123"/>
      <c r="YJ44" s="123"/>
      <c r="YK44" s="123"/>
      <c r="YL44" s="123"/>
      <c r="YM44" s="123"/>
      <c r="YN44" s="123"/>
      <c r="YO44" s="123"/>
      <c r="YP44" s="123"/>
      <c r="YQ44" s="123"/>
      <c r="YR44" s="123"/>
      <c r="YS44" s="123"/>
      <c r="YT44" s="123"/>
      <c r="YU44" s="123"/>
      <c r="YV44" s="123"/>
      <c r="YW44" s="123"/>
      <c r="YX44" s="123"/>
      <c r="YY44" s="123"/>
      <c r="YZ44" s="123"/>
      <c r="ZA44" s="123"/>
      <c r="ZB44" s="123"/>
      <c r="ZC44" s="123"/>
      <c r="ZD44" s="123"/>
      <c r="ZE44" s="123"/>
      <c r="ZF44" s="123"/>
      <c r="ZG44" s="123"/>
      <c r="ZH44" s="123"/>
      <c r="ZI44" s="123"/>
      <c r="ZJ44" s="123"/>
      <c r="ZK44" s="123"/>
      <c r="ZL44" s="123"/>
      <c r="ZM44" s="123"/>
      <c r="ZN44" s="123"/>
      <c r="ZO44" s="123"/>
      <c r="ZP44" s="123"/>
      <c r="ZQ44" s="123"/>
      <c r="ZR44" s="123"/>
      <c r="ZS44" s="123"/>
      <c r="ZT44" s="123"/>
      <c r="ZU44" s="123"/>
      <c r="ZV44" s="123"/>
      <c r="ZW44" s="123"/>
      <c r="ZX44" s="123"/>
      <c r="ZY44" s="123"/>
      <c r="ZZ44" s="123"/>
    </row>
    <row r="45" spans="1:702" hidden="1" outlineLevel="1">
      <c r="A45" s="12">
        <v>41579</v>
      </c>
      <c r="B45" s="123">
        <v>1095.9065011800001</v>
      </c>
      <c r="C45" s="123">
        <v>60.23390766</v>
      </c>
      <c r="D45" s="123">
        <v>2.8712027299999998</v>
      </c>
      <c r="E45" s="123">
        <v>259.52605725000001</v>
      </c>
      <c r="F45" s="123">
        <v>162.68046916</v>
      </c>
      <c r="G45" s="123">
        <v>1.10836007</v>
      </c>
      <c r="H45" s="123">
        <v>24.830247440000001</v>
      </c>
      <c r="I45" s="123">
        <v>466.59659883</v>
      </c>
      <c r="J45" s="123">
        <v>61.666169289999999</v>
      </c>
      <c r="K45" s="123">
        <v>19.84633564</v>
      </c>
      <c r="L45" s="123">
        <v>2.3506827399999999</v>
      </c>
      <c r="M45" s="177" t="s">
        <v>189</v>
      </c>
      <c r="N45" s="123">
        <v>23.75717676</v>
      </c>
      <c r="O45" s="123">
        <v>1.80565653</v>
      </c>
      <c r="P45" s="123">
        <v>5.4402034199999996</v>
      </c>
      <c r="Q45" s="123">
        <v>2.5071110000000001E-2</v>
      </c>
      <c r="R45" s="123">
        <v>2.1977059799999998</v>
      </c>
      <c r="S45" s="123">
        <v>0.33343771</v>
      </c>
      <c r="T45" s="123">
        <v>0.63721886000000005</v>
      </c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  <c r="IW45" s="123"/>
      <c r="IX45" s="123"/>
      <c r="IY45" s="123"/>
      <c r="IZ45" s="123"/>
      <c r="JA45" s="123"/>
      <c r="JB45" s="123"/>
      <c r="JC45" s="12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123"/>
      <c r="JO45" s="123"/>
      <c r="JP45" s="123"/>
      <c r="JQ45" s="123"/>
      <c r="JR45" s="123"/>
      <c r="JS45" s="123"/>
      <c r="JT45" s="123"/>
      <c r="JU45" s="123"/>
      <c r="JV45" s="123"/>
      <c r="JW45" s="123"/>
      <c r="JX45" s="123"/>
      <c r="JY45" s="123"/>
      <c r="JZ45" s="123"/>
      <c r="KA45" s="123"/>
      <c r="KB45" s="123"/>
      <c r="KC45" s="123"/>
      <c r="KD45" s="123"/>
      <c r="KE45" s="12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3"/>
      <c r="KQ45" s="123"/>
      <c r="KR45" s="123"/>
      <c r="KS45" s="123"/>
      <c r="KT45" s="123"/>
      <c r="KU45" s="123"/>
      <c r="KV45" s="123"/>
      <c r="KW45" s="123"/>
      <c r="KX45" s="123"/>
      <c r="KY45" s="123"/>
      <c r="KZ45" s="123"/>
      <c r="LA45" s="123"/>
      <c r="LB45" s="123"/>
      <c r="LC45" s="123"/>
      <c r="LD45" s="123"/>
      <c r="LE45" s="123"/>
      <c r="LF45" s="123"/>
      <c r="LG45" s="123"/>
      <c r="LH45" s="123"/>
      <c r="LI45" s="123"/>
      <c r="LJ45" s="123"/>
      <c r="LK45" s="123"/>
      <c r="LL45" s="123"/>
      <c r="LM45" s="123"/>
      <c r="LN45" s="123"/>
      <c r="LO45" s="123"/>
      <c r="LP45" s="123"/>
      <c r="LQ45" s="123"/>
      <c r="LR45" s="123"/>
      <c r="LS45" s="123"/>
      <c r="LT45" s="123"/>
      <c r="LU45" s="123"/>
      <c r="LV45" s="123"/>
      <c r="LW45" s="123"/>
      <c r="LX45" s="123"/>
      <c r="LY45" s="123"/>
      <c r="LZ45" s="123"/>
      <c r="MA45" s="123"/>
      <c r="MB45" s="123"/>
      <c r="MC45" s="123"/>
      <c r="MD45" s="123"/>
      <c r="ME45" s="123"/>
      <c r="MF45" s="123"/>
      <c r="MG45" s="123"/>
      <c r="MH45" s="123"/>
      <c r="MI45" s="123"/>
      <c r="MJ45" s="123"/>
      <c r="MK45" s="123"/>
      <c r="ML45" s="123"/>
      <c r="MM45" s="123"/>
      <c r="MN45" s="123"/>
      <c r="MO45" s="123"/>
      <c r="MP45" s="123"/>
      <c r="MQ45" s="123"/>
      <c r="MR45" s="123"/>
      <c r="MS45" s="123"/>
      <c r="MT45" s="123"/>
      <c r="MU45" s="123"/>
      <c r="MV45" s="123"/>
      <c r="MW45" s="123"/>
      <c r="MX45" s="123"/>
      <c r="MY45" s="123"/>
      <c r="MZ45" s="123"/>
      <c r="NA45" s="123"/>
      <c r="NB45" s="123"/>
      <c r="NC45" s="123"/>
      <c r="ND45" s="123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3"/>
      <c r="NY45" s="123"/>
      <c r="NZ45" s="123"/>
      <c r="OA45" s="123"/>
      <c r="OB45" s="123"/>
      <c r="OC45" s="123"/>
      <c r="OD45" s="123"/>
      <c r="OE45" s="123"/>
      <c r="OF45" s="123"/>
      <c r="OG45" s="123"/>
      <c r="OH45" s="123"/>
      <c r="OI45" s="123"/>
      <c r="OJ45" s="123"/>
      <c r="OK45" s="123"/>
      <c r="OL45" s="123"/>
      <c r="OM45" s="123"/>
      <c r="ON45" s="123"/>
      <c r="OO45" s="123"/>
      <c r="OP45" s="123"/>
      <c r="OQ45" s="123"/>
      <c r="OR45" s="123"/>
      <c r="OS45" s="123"/>
      <c r="OT45" s="123"/>
      <c r="OU45" s="123"/>
      <c r="OV45" s="123"/>
      <c r="OW45" s="123"/>
      <c r="OX45" s="123"/>
      <c r="OY45" s="123"/>
      <c r="OZ45" s="123"/>
      <c r="PA45" s="123"/>
      <c r="PB45" s="123"/>
      <c r="PC45" s="123"/>
      <c r="PD45" s="123"/>
      <c r="PE45" s="123"/>
      <c r="PF45" s="123"/>
      <c r="PG45" s="123"/>
      <c r="PH45" s="123"/>
      <c r="PI45" s="123"/>
      <c r="PJ45" s="123"/>
      <c r="PK45" s="123"/>
      <c r="PL45" s="123"/>
      <c r="PM45" s="123"/>
      <c r="PN45" s="123"/>
      <c r="PO45" s="123"/>
      <c r="PP45" s="123"/>
      <c r="PQ45" s="123"/>
      <c r="PR45" s="123"/>
      <c r="PS45" s="123"/>
      <c r="PT45" s="123"/>
      <c r="PU45" s="123"/>
      <c r="PV45" s="123"/>
      <c r="PW45" s="123"/>
      <c r="PX45" s="123"/>
      <c r="PY45" s="123"/>
      <c r="PZ45" s="123"/>
      <c r="QA45" s="123"/>
      <c r="QB45" s="123"/>
      <c r="QC45" s="123"/>
      <c r="QD45" s="123"/>
      <c r="QE45" s="123"/>
      <c r="QF45" s="123"/>
      <c r="QG45" s="123"/>
      <c r="QH45" s="123"/>
      <c r="QI45" s="123"/>
      <c r="QJ45" s="123"/>
      <c r="QK45" s="123"/>
      <c r="QL45" s="123"/>
      <c r="QM45" s="123"/>
      <c r="QN45" s="123"/>
      <c r="QO45" s="123"/>
      <c r="QP45" s="123"/>
      <c r="QQ45" s="123"/>
      <c r="QR45" s="123"/>
      <c r="QS45" s="123"/>
      <c r="QT45" s="123"/>
      <c r="QU45" s="123"/>
      <c r="QV45" s="123"/>
      <c r="QW45" s="123"/>
      <c r="QX45" s="123"/>
      <c r="QY45" s="123"/>
      <c r="QZ45" s="123"/>
      <c r="RA45" s="123"/>
      <c r="RB45" s="123"/>
      <c r="RC45" s="123"/>
      <c r="RD45" s="123"/>
      <c r="RE45" s="123"/>
      <c r="RF45" s="123"/>
      <c r="RG45" s="123"/>
      <c r="RH45" s="123"/>
      <c r="RI45" s="123"/>
      <c r="RJ45" s="123"/>
      <c r="RK45" s="123"/>
      <c r="RL45" s="123"/>
      <c r="RM45" s="123"/>
      <c r="RN45" s="123"/>
      <c r="RO45" s="123"/>
      <c r="RP45" s="123"/>
      <c r="RQ45" s="123"/>
      <c r="RR45" s="123"/>
      <c r="RS45" s="123"/>
      <c r="RT45" s="123"/>
      <c r="RU45" s="123"/>
      <c r="RV45" s="123"/>
      <c r="RW45" s="123"/>
      <c r="RX45" s="123"/>
      <c r="RY45" s="123"/>
      <c r="RZ45" s="123"/>
      <c r="SA45" s="123"/>
      <c r="SB45" s="123"/>
      <c r="SC45" s="123"/>
      <c r="SD45" s="123"/>
      <c r="SE45" s="123"/>
      <c r="SF45" s="123"/>
      <c r="SG45" s="123"/>
      <c r="SH45" s="123"/>
      <c r="SI45" s="123"/>
      <c r="SJ45" s="123"/>
      <c r="SK45" s="123"/>
      <c r="SL45" s="123"/>
      <c r="SM45" s="123"/>
      <c r="SN45" s="123"/>
      <c r="SO45" s="123"/>
      <c r="SP45" s="123"/>
      <c r="SQ45" s="123"/>
      <c r="SR45" s="123"/>
      <c r="SS45" s="123"/>
      <c r="ST45" s="123"/>
      <c r="SU45" s="123"/>
      <c r="SV45" s="123"/>
      <c r="SW45" s="123"/>
      <c r="SX45" s="123"/>
      <c r="SY45" s="123"/>
      <c r="SZ45" s="123"/>
      <c r="TA45" s="123"/>
      <c r="TB45" s="123"/>
      <c r="TC45" s="123"/>
      <c r="TD45" s="123"/>
      <c r="TE45" s="123"/>
      <c r="TF45" s="123"/>
      <c r="TG45" s="123"/>
      <c r="TH45" s="123"/>
      <c r="TI45" s="123"/>
      <c r="TJ45" s="123"/>
      <c r="TK45" s="123"/>
      <c r="TL45" s="123"/>
      <c r="TM45" s="123"/>
      <c r="TN45" s="123"/>
      <c r="TO45" s="123"/>
      <c r="TP45" s="123"/>
      <c r="TQ45" s="123"/>
      <c r="TR45" s="123"/>
      <c r="TS45" s="123"/>
      <c r="TT45" s="123"/>
      <c r="TU45" s="123"/>
      <c r="TV45" s="123"/>
      <c r="TW45" s="123"/>
      <c r="TX45" s="123"/>
      <c r="TY45" s="123"/>
      <c r="TZ45" s="123"/>
      <c r="UA45" s="123"/>
      <c r="UB45" s="123"/>
      <c r="UC45" s="123"/>
      <c r="UD45" s="123"/>
      <c r="UE45" s="123"/>
      <c r="UF45" s="123"/>
      <c r="UG45" s="123"/>
      <c r="UH45" s="123"/>
      <c r="UI45" s="123"/>
      <c r="UJ45" s="123"/>
      <c r="UK45" s="123"/>
      <c r="UL45" s="123"/>
      <c r="UM45" s="123"/>
      <c r="UN45" s="123"/>
      <c r="UO45" s="123"/>
      <c r="UP45" s="123"/>
      <c r="UQ45" s="123"/>
      <c r="UR45" s="123"/>
      <c r="US45" s="123"/>
      <c r="UT45" s="123"/>
      <c r="UU45" s="123"/>
      <c r="UV45" s="123"/>
      <c r="UW45" s="123"/>
      <c r="UX45" s="123"/>
      <c r="UY45" s="123"/>
      <c r="UZ45" s="123"/>
      <c r="VA45" s="123"/>
      <c r="VB45" s="123"/>
      <c r="VC45" s="123"/>
      <c r="VD45" s="123"/>
      <c r="VE45" s="123"/>
      <c r="VF45" s="123"/>
      <c r="VG45" s="123"/>
      <c r="VH45" s="123"/>
      <c r="VI45" s="123"/>
      <c r="VJ45" s="123"/>
      <c r="VK45" s="123"/>
      <c r="VL45" s="123"/>
      <c r="VM45" s="123"/>
      <c r="VN45" s="123"/>
      <c r="VO45" s="123"/>
      <c r="VP45" s="123"/>
      <c r="VQ45" s="123"/>
      <c r="VR45" s="123"/>
      <c r="VS45" s="123"/>
      <c r="VT45" s="123"/>
      <c r="VU45" s="123"/>
      <c r="VV45" s="123"/>
      <c r="VW45" s="123"/>
      <c r="VX45" s="123"/>
      <c r="VY45" s="123"/>
      <c r="VZ45" s="123"/>
      <c r="WA45" s="123"/>
      <c r="WB45" s="123"/>
      <c r="WC45" s="123"/>
      <c r="WD45" s="123"/>
      <c r="WE45" s="123"/>
      <c r="WF45" s="123"/>
      <c r="WG45" s="123"/>
      <c r="WH45" s="123"/>
      <c r="WI45" s="123"/>
      <c r="WJ45" s="123"/>
      <c r="WK45" s="123"/>
      <c r="WL45" s="123"/>
      <c r="WM45" s="123"/>
      <c r="WN45" s="123"/>
      <c r="WO45" s="123"/>
      <c r="WP45" s="123"/>
      <c r="WQ45" s="123"/>
      <c r="WR45" s="123"/>
      <c r="WS45" s="123"/>
      <c r="WT45" s="123"/>
      <c r="WU45" s="123"/>
      <c r="WV45" s="123"/>
      <c r="WW45" s="123"/>
      <c r="WX45" s="123"/>
      <c r="WY45" s="123"/>
      <c r="WZ45" s="123"/>
      <c r="XA45" s="123"/>
      <c r="XB45" s="123"/>
      <c r="XC45" s="123"/>
      <c r="XD45" s="123"/>
      <c r="XE45" s="123"/>
      <c r="XF45" s="123"/>
      <c r="XG45" s="123"/>
      <c r="XH45" s="123"/>
      <c r="XI45" s="123"/>
      <c r="XJ45" s="123"/>
      <c r="XK45" s="123"/>
      <c r="XL45" s="123"/>
      <c r="XM45" s="123"/>
      <c r="XN45" s="123"/>
      <c r="XO45" s="123"/>
      <c r="XP45" s="123"/>
      <c r="XQ45" s="123"/>
      <c r="XR45" s="123"/>
      <c r="XS45" s="123"/>
      <c r="XT45" s="123"/>
      <c r="XU45" s="123"/>
      <c r="XV45" s="123"/>
      <c r="XW45" s="123"/>
      <c r="XX45" s="123"/>
      <c r="XY45" s="123"/>
      <c r="XZ45" s="123"/>
      <c r="YA45" s="123"/>
      <c r="YB45" s="123"/>
      <c r="YC45" s="123"/>
      <c r="YD45" s="123"/>
      <c r="YE45" s="123"/>
      <c r="YF45" s="123"/>
      <c r="YG45" s="123"/>
      <c r="YH45" s="123"/>
      <c r="YI45" s="123"/>
      <c r="YJ45" s="123"/>
      <c r="YK45" s="123"/>
      <c r="YL45" s="123"/>
      <c r="YM45" s="123"/>
      <c r="YN45" s="123"/>
      <c r="YO45" s="123"/>
      <c r="YP45" s="123"/>
      <c r="YQ45" s="123"/>
      <c r="YR45" s="123"/>
      <c r="YS45" s="123"/>
      <c r="YT45" s="123"/>
      <c r="YU45" s="123"/>
      <c r="YV45" s="123"/>
      <c r="YW45" s="123"/>
      <c r="YX45" s="123"/>
      <c r="YY45" s="123"/>
      <c r="YZ45" s="123"/>
      <c r="ZA45" s="123"/>
      <c r="ZB45" s="123"/>
      <c r="ZC45" s="123"/>
      <c r="ZD45" s="123"/>
      <c r="ZE45" s="123"/>
      <c r="ZF45" s="123"/>
      <c r="ZG45" s="123"/>
      <c r="ZH45" s="123"/>
      <c r="ZI45" s="123"/>
      <c r="ZJ45" s="123"/>
      <c r="ZK45" s="123"/>
      <c r="ZL45" s="123"/>
      <c r="ZM45" s="123"/>
      <c r="ZN45" s="123"/>
      <c r="ZO45" s="123"/>
      <c r="ZP45" s="123"/>
      <c r="ZQ45" s="123"/>
      <c r="ZR45" s="123"/>
      <c r="ZS45" s="123"/>
      <c r="ZT45" s="123"/>
      <c r="ZU45" s="123"/>
      <c r="ZV45" s="123"/>
      <c r="ZW45" s="123"/>
      <c r="ZX45" s="123"/>
      <c r="ZY45" s="123"/>
      <c r="ZZ45" s="123"/>
    </row>
    <row r="46" spans="1:702" hidden="1" outlineLevel="1">
      <c r="A46" s="12">
        <v>41609</v>
      </c>
      <c r="B46" s="123">
        <v>1130.78453618</v>
      </c>
      <c r="C46" s="123">
        <v>63.808001269999998</v>
      </c>
      <c r="D46" s="123">
        <v>2.8681098999999999</v>
      </c>
      <c r="E46" s="123">
        <v>260.29377518000001</v>
      </c>
      <c r="F46" s="123">
        <v>184.07176532</v>
      </c>
      <c r="G46" s="123">
        <v>1.1902620399999999</v>
      </c>
      <c r="H46" s="123">
        <v>22.202413289999999</v>
      </c>
      <c r="I46" s="123">
        <v>484.74075276999997</v>
      </c>
      <c r="J46" s="123">
        <v>58.37381508</v>
      </c>
      <c r="K46" s="123">
        <v>19.597636860000001</v>
      </c>
      <c r="L46" s="123">
        <v>2.4047776299999999</v>
      </c>
      <c r="M46" s="177" t="s">
        <v>189</v>
      </c>
      <c r="N46" s="123">
        <v>23.337637399999998</v>
      </c>
      <c r="O46" s="123">
        <v>1.7443052800000001</v>
      </c>
      <c r="P46" s="123">
        <v>1.70217387</v>
      </c>
      <c r="Q46" s="123">
        <v>3.8153489999999998E-2</v>
      </c>
      <c r="R46" s="123">
        <v>3.50552529</v>
      </c>
      <c r="S46" s="123">
        <v>0.34794789999999998</v>
      </c>
      <c r="T46" s="123">
        <v>0.55748361000000002</v>
      </c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3"/>
      <c r="II46" s="123"/>
      <c r="IJ46" s="123"/>
      <c r="IK46" s="123"/>
      <c r="IL46" s="123"/>
      <c r="IM46" s="123"/>
      <c r="IN46" s="123"/>
      <c r="IO46" s="123"/>
      <c r="IP46" s="123"/>
      <c r="IQ46" s="123"/>
      <c r="IR46" s="123"/>
      <c r="IS46" s="123"/>
      <c r="IT46" s="123"/>
      <c r="IU46" s="123"/>
      <c r="IV46" s="123"/>
      <c r="IW46" s="123"/>
      <c r="IX46" s="123"/>
      <c r="IY46" s="123"/>
      <c r="IZ46" s="123"/>
      <c r="JA46" s="123"/>
      <c r="JB46" s="123"/>
      <c r="JC46" s="123"/>
      <c r="JD46" s="123"/>
      <c r="JE46" s="123"/>
      <c r="JF46" s="123"/>
      <c r="JG46" s="123"/>
      <c r="JH46" s="123"/>
      <c r="JI46" s="123"/>
      <c r="JJ46" s="123"/>
      <c r="JK46" s="123"/>
      <c r="JL46" s="123"/>
      <c r="JM46" s="123"/>
      <c r="JN46" s="123"/>
      <c r="JO46" s="123"/>
      <c r="JP46" s="123"/>
      <c r="JQ46" s="123"/>
      <c r="JR46" s="123"/>
      <c r="JS46" s="123"/>
      <c r="JT46" s="123"/>
      <c r="JU46" s="123"/>
      <c r="JV46" s="123"/>
      <c r="JW46" s="123"/>
      <c r="JX46" s="123"/>
      <c r="JY46" s="123"/>
      <c r="JZ46" s="123"/>
      <c r="KA46" s="123"/>
      <c r="KB46" s="123"/>
      <c r="KC46" s="123"/>
      <c r="KD46" s="123"/>
      <c r="KE46" s="123"/>
      <c r="KF46" s="123"/>
      <c r="KG46" s="123"/>
      <c r="KH46" s="123"/>
      <c r="KI46" s="123"/>
      <c r="KJ46" s="123"/>
      <c r="KK46" s="123"/>
      <c r="KL46" s="123"/>
      <c r="KM46" s="123"/>
      <c r="KN46" s="123"/>
      <c r="KO46" s="123"/>
      <c r="KP46" s="123"/>
      <c r="KQ46" s="123"/>
      <c r="KR46" s="123"/>
      <c r="KS46" s="123"/>
      <c r="KT46" s="123"/>
      <c r="KU46" s="123"/>
      <c r="KV46" s="123"/>
      <c r="KW46" s="123"/>
      <c r="KX46" s="123"/>
      <c r="KY46" s="123"/>
      <c r="KZ46" s="123"/>
      <c r="LA46" s="123"/>
      <c r="LB46" s="123"/>
      <c r="LC46" s="123"/>
      <c r="LD46" s="123"/>
      <c r="LE46" s="123"/>
      <c r="LF46" s="123"/>
      <c r="LG46" s="123"/>
      <c r="LH46" s="123"/>
      <c r="LI46" s="123"/>
      <c r="LJ46" s="123"/>
      <c r="LK46" s="123"/>
      <c r="LL46" s="123"/>
      <c r="LM46" s="123"/>
      <c r="LN46" s="123"/>
      <c r="LO46" s="123"/>
      <c r="LP46" s="123"/>
      <c r="LQ46" s="123"/>
      <c r="LR46" s="123"/>
      <c r="LS46" s="123"/>
      <c r="LT46" s="123"/>
      <c r="LU46" s="123"/>
      <c r="LV46" s="123"/>
      <c r="LW46" s="123"/>
      <c r="LX46" s="123"/>
      <c r="LY46" s="123"/>
      <c r="LZ46" s="123"/>
      <c r="MA46" s="123"/>
      <c r="MB46" s="123"/>
      <c r="MC46" s="123"/>
      <c r="MD46" s="123"/>
      <c r="ME46" s="123"/>
      <c r="MF46" s="123"/>
      <c r="MG46" s="123"/>
      <c r="MH46" s="123"/>
      <c r="MI46" s="123"/>
      <c r="MJ46" s="123"/>
      <c r="MK46" s="123"/>
      <c r="ML46" s="123"/>
      <c r="MM46" s="123"/>
      <c r="MN46" s="123"/>
      <c r="MO46" s="123"/>
      <c r="MP46" s="123"/>
      <c r="MQ46" s="123"/>
      <c r="MR46" s="123"/>
      <c r="MS46" s="123"/>
      <c r="MT46" s="123"/>
      <c r="MU46" s="123"/>
      <c r="MV46" s="123"/>
      <c r="MW46" s="123"/>
      <c r="MX46" s="123"/>
      <c r="MY46" s="123"/>
      <c r="MZ46" s="123"/>
      <c r="NA46" s="123"/>
      <c r="NB46" s="123"/>
      <c r="NC46" s="123"/>
      <c r="ND46" s="123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3"/>
      <c r="NY46" s="123"/>
      <c r="NZ46" s="123"/>
      <c r="OA46" s="123"/>
      <c r="OB46" s="123"/>
      <c r="OC46" s="123"/>
      <c r="OD46" s="123"/>
      <c r="OE46" s="123"/>
      <c r="OF46" s="123"/>
      <c r="OG46" s="123"/>
      <c r="OH46" s="123"/>
      <c r="OI46" s="123"/>
      <c r="OJ46" s="123"/>
      <c r="OK46" s="123"/>
      <c r="OL46" s="123"/>
      <c r="OM46" s="123"/>
      <c r="ON46" s="123"/>
      <c r="OO46" s="123"/>
      <c r="OP46" s="123"/>
      <c r="OQ46" s="123"/>
      <c r="OR46" s="123"/>
      <c r="OS46" s="123"/>
      <c r="OT46" s="123"/>
      <c r="OU46" s="123"/>
      <c r="OV46" s="123"/>
      <c r="OW46" s="123"/>
      <c r="OX46" s="123"/>
      <c r="OY46" s="123"/>
      <c r="OZ46" s="123"/>
      <c r="PA46" s="123"/>
      <c r="PB46" s="123"/>
      <c r="PC46" s="123"/>
      <c r="PD46" s="123"/>
      <c r="PE46" s="123"/>
      <c r="PF46" s="123"/>
      <c r="PG46" s="123"/>
      <c r="PH46" s="123"/>
      <c r="PI46" s="123"/>
      <c r="PJ46" s="123"/>
      <c r="PK46" s="123"/>
      <c r="PL46" s="123"/>
      <c r="PM46" s="123"/>
      <c r="PN46" s="123"/>
      <c r="PO46" s="123"/>
      <c r="PP46" s="123"/>
      <c r="PQ46" s="123"/>
      <c r="PR46" s="123"/>
      <c r="PS46" s="123"/>
      <c r="PT46" s="123"/>
      <c r="PU46" s="123"/>
      <c r="PV46" s="123"/>
      <c r="PW46" s="123"/>
      <c r="PX46" s="123"/>
      <c r="PY46" s="123"/>
      <c r="PZ46" s="123"/>
      <c r="QA46" s="123"/>
      <c r="QB46" s="123"/>
      <c r="QC46" s="123"/>
      <c r="QD46" s="123"/>
      <c r="QE46" s="123"/>
      <c r="QF46" s="123"/>
      <c r="QG46" s="123"/>
      <c r="QH46" s="123"/>
      <c r="QI46" s="123"/>
      <c r="QJ46" s="123"/>
      <c r="QK46" s="123"/>
      <c r="QL46" s="123"/>
      <c r="QM46" s="123"/>
      <c r="QN46" s="123"/>
      <c r="QO46" s="123"/>
      <c r="QP46" s="123"/>
      <c r="QQ46" s="123"/>
      <c r="QR46" s="123"/>
      <c r="QS46" s="123"/>
      <c r="QT46" s="123"/>
      <c r="QU46" s="123"/>
      <c r="QV46" s="123"/>
      <c r="QW46" s="123"/>
      <c r="QX46" s="123"/>
      <c r="QY46" s="123"/>
      <c r="QZ46" s="123"/>
      <c r="RA46" s="123"/>
      <c r="RB46" s="123"/>
      <c r="RC46" s="123"/>
      <c r="RD46" s="123"/>
      <c r="RE46" s="123"/>
      <c r="RF46" s="123"/>
      <c r="RG46" s="123"/>
      <c r="RH46" s="123"/>
      <c r="RI46" s="123"/>
      <c r="RJ46" s="123"/>
      <c r="RK46" s="123"/>
      <c r="RL46" s="123"/>
      <c r="RM46" s="123"/>
      <c r="RN46" s="123"/>
      <c r="RO46" s="123"/>
      <c r="RP46" s="123"/>
      <c r="RQ46" s="123"/>
      <c r="RR46" s="123"/>
      <c r="RS46" s="123"/>
      <c r="RT46" s="123"/>
      <c r="RU46" s="123"/>
      <c r="RV46" s="123"/>
      <c r="RW46" s="123"/>
      <c r="RX46" s="123"/>
      <c r="RY46" s="123"/>
      <c r="RZ46" s="123"/>
      <c r="SA46" s="123"/>
      <c r="SB46" s="123"/>
      <c r="SC46" s="123"/>
      <c r="SD46" s="123"/>
      <c r="SE46" s="123"/>
      <c r="SF46" s="123"/>
      <c r="SG46" s="123"/>
      <c r="SH46" s="123"/>
      <c r="SI46" s="123"/>
      <c r="SJ46" s="123"/>
      <c r="SK46" s="123"/>
      <c r="SL46" s="123"/>
      <c r="SM46" s="123"/>
      <c r="SN46" s="123"/>
      <c r="SO46" s="123"/>
      <c r="SP46" s="123"/>
      <c r="SQ46" s="123"/>
      <c r="SR46" s="123"/>
      <c r="SS46" s="123"/>
      <c r="ST46" s="123"/>
      <c r="SU46" s="123"/>
      <c r="SV46" s="123"/>
      <c r="SW46" s="123"/>
      <c r="SX46" s="123"/>
      <c r="SY46" s="123"/>
      <c r="SZ46" s="123"/>
      <c r="TA46" s="123"/>
      <c r="TB46" s="123"/>
      <c r="TC46" s="123"/>
      <c r="TD46" s="123"/>
      <c r="TE46" s="123"/>
      <c r="TF46" s="123"/>
      <c r="TG46" s="123"/>
      <c r="TH46" s="123"/>
      <c r="TI46" s="123"/>
      <c r="TJ46" s="123"/>
      <c r="TK46" s="123"/>
      <c r="TL46" s="123"/>
      <c r="TM46" s="123"/>
      <c r="TN46" s="123"/>
      <c r="TO46" s="123"/>
      <c r="TP46" s="123"/>
      <c r="TQ46" s="123"/>
      <c r="TR46" s="123"/>
      <c r="TS46" s="123"/>
      <c r="TT46" s="123"/>
      <c r="TU46" s="123"/>
      <c r="TV46" s="123"/>
      <c r="TW46" s="123"/>
      <c r="TX46" s="123"/>
      <c r="TY46" s="123"/>
      <c r="TZ46" s="123"/>
      <c r="UA46" s="123"/>
      <c r="UB46" s="123"/>
      <c r="UC46" s="123"/>
      <c r="UD46" s="123"/>
      <c r="UE46" s="123"/>
      <c r="UF46" s="123"/>
      <c r="UG46" s="123"/>
      <c r="UH46" s="123"/>
      <c r="UI46" s="123"/>
      <c r="UJ46" s="123"/>
      <c r="UK46" s="123"/>
      <c r="UL46" s="123"/>
      <c r="UM46" s="123"/>
      <c r="UN46" s="123"/>
      <c r="UO46" s="123"/>
      <c r="UP46" s="123"/>
      <c r="UQ46" s="123"/>
      <c r="UR46" s="123"/>
      <c r="US46" s="123"/>
      <c r="UT46" s="123"/>
      <c r="UU46" s="123"/>
      <c r="UV46" s="123"/>
      <c r="UW46" s="123"/>
      <c r="UX46" s="123"/>
      <c r="UY46" s="123"/>
      <c r="UZ46" s="123"/>
      <c r="VA46" s="123"/>
      <c r="VB46" s="123"/>
      <c r="VC46" s="123"/>
      <c r="VD46" s="123"/>
      <c r="VE46" s="123"/>
      <c r="VF46" s="123"/>
      <c r="VG46" s="123"/>
      <c r="VH46" s="123"/>
      <c r="VI46" s="123"/>
      <c r="VJ46" s="123"/>
      <c r="VK46" s="123"/>
      <c r="VL46" s="123"/>
      <c r="VM46" s="123"/>
      <c r="VN46" s="123"/>
      <c r="VO46" s="123"/>
      <c r="VP46" s="123"/>
      <c r="VQ46" s="123"/>
      <c r="VR46" s="123"/>
      <c r="VS46" s="123"/>
      <c r="VT46" s="123"/>
      <c r="VU46" s="123"/>
      <c r="VV46" s="123"/>
      <c r="VW46" s="123"/>
      <c r="VX46" s="123"/>
      <c r="VY46" s="123"/>
      <c r="VZ46" s="123"/>
      <c r="WA46" s="123"/>
      <c r="WB46" s="123"/>
      <c r="WC46" s="123"/>
      <c r="WD46" s="123"/>
      <c r="WE46" s="123"/>
      <c r="WF46" s="123"/>
      <c r="WG46" s="123"/>
      <c r="WH46" s="123"/>
      <c r="WI46" s="123"/>
      <c r="WJ46" s="123"/>
      <c r="WK46" s="123"/>
      <c r="WL46" s="123"/>
      <c r="WM46" s="123"/>
      <c r="WN46" s="123"/>
      <c r="WO46" s="123"/>
      <c r="WP46" s="123"/>
      <c r="WQ46" s="123"/>
      <c r="WR46" s="123"/>
      <c r="WS46" s="123"/>
      <c r="WT46" s="123"/>
      <c r="WU46" s="123"/>
      <c r="WV46" s="123"/>
      <c r="WW46" s="123"/>
      <c r="WX46" s="123"/>
      <c r="WY46" s="123"/>
      <c r="WZ46" s="123"/>
      <c r="XA46" s="123"/>
      <c r="XB46" s="123"/>
      <c r="XC46" s="123"/>
      <c r="XD46" s="123"/>
      <c r="XE46" s="123"/>
      <c r="XF46" s="123"/>
      <c r="XG46" s="123"/>
      <c r="XH46" s="123"/>
      <c r="XI46" s="123"/>
      <c r="XJ46" s="123"/>
      <c r="XK46" s="123"/>
      <c r="XL46" s="123"/>
      <c r="XM46" s="123"/>
      <c r="XN46" s="123"/>
      <c r="XO46" s="123"/>
      <c r="XP46" s="123"/>
      <c r="XQ46" s="123"/>
      <c r="XR46" s="123"/>
      <c r="XS46" s="123"/>
      <c r="XT46" s="123"/>
      <c r="XU46" s="123"/>
      <c r="XV46" s="123"/>
      <c r="XW46" s="123"/>
      <c r="XX46" s="123"/>
      <c r="XY46" s="123"/>
      <c r="XZ46" s="123"/>
      <c r="YA46" s="123"/>
      <c r="YB46" s="123"/>
      <c r="YC46" s="123"/>
      <c r="YD46" s="123"/>
      <c r="YE46" s="123"/>
      <c r="YF46" s="123"/>
      <c r="YG46" s="123"/>
      <c r="YH46" s="123"/>
      <c r="YI46" s="123"/>
      <c r="YJ46" s="123"/>
      <c r="YK46" s="123"/>
      <c r="YL46" s="123"/>
      <c r="YM46" s="123"/>
      <c r="YN46" s="123"/>
      <c r="YO46" s="123"/>
      <c r="YP46" s="123"/>
      <c r="YQ46" s="123"/>
      <c r="YR46" s="123"/>
      <c r="YS46" s="123"/>
      <c r="YT46" s="123"/>
      <c r="YU46" s="123"/>
      <c r="YV46" s="123"/>
      <c r="YW46" s="123"/>
      <c r="YX46" s="123"/>
      <c r="YY46" s="123"/>
      <c r="YZ46" s="123"/>
      <c r="ZA46" s="123"/>
      <c r="ZB46" s="123"/>
      <c r="ZC46" s="123"/>
      <c r="ZD46" s="123"/>
      <c r="ZE46" s="123"/>
      <c r="ZF46" s="123"/>
      <c r="ZG46" s="123"/>
      <c r="ZH46" s="123"/>
      <c r="ZI46" s="123"/>
      <c r="ZJ46" s="123"/>
      <c r="ZK46" s="123"/>
      <c r="ZL46" s="123"/>
      <c r="ZM46" s="123"/>
      <c r="ZN46" s="123"/>
      <c r="ZO46" s="123"/>
      <c r="ZP46" s="123"/>
      <c r="ZQ46" s="123"/>
      <c r="ZR46" s="123"/>
      <c r="ZS46" s="123"/>
      <c r="ZT46" s="123"/>
      <c r="ZU46" s="123"/>
      <c r="ZV46" s="123"/>
      <c r="ZW46" s="123"/>
      <c r="ZX46" s="123"/>
      <c r="ZY46" s="123"/>
      <c r="ZZ46" s="123"/>
    </row>
    <row r="47" spans="1:702" hidden="1" outlineLevel="1">
      <c r="A47" s="12">
        <v>41640</v>
      </c>
      <c r="B47" s="123">
        <v>1105.6218684200001</v>
      </c>
      <c r="C47" s="123">
        <v>66.768658119999998</v>
      </c>
      <c r="D47" s="123">
        <v>2.8913013699999999</v>
      </c>
      <c r="E47" s="123">
        <v>253.99996485</v>
      </c>
      <c r="F47" s="123">
        <v>173.25371412999999</v>
      </c>
      <c r="G47" s="123">
        <v>1.83350791</v>
      </c>
      <c r="H47" s="123">
        <v>22.69829052</v>
      </c>
      <c r="I47" s="123">
        <v>473.98213400999998</v>
      </c>
      <c r="J47" s="123">
        <v>56.820829609999997</v>
      </c>
      <c r="K47" s="123">
        <v>19.626815019999999</v>
      </c>
      <c r="L47" s="123">
        <v>2.3320808199999998</v>
      </c>
      <c r="M47" s="177" t="s">
        <v>189</v>
      </c>
      <c r="N47" s="123">
        <v>23.251044879999998</v>
      </c>
      <c r="O47" s="123">
        <v>2.05679569</v>
      </c>
      <c r="P47" s="123">
        <v>1.6229833300000001</v>
      </c>
      <c r="Q47" s="123">
        <v>2.9108749999999999E-2</v>
      </c>
      <c r="R47" s="123">
        <v>3.5213688900000002</v>
      </c>
      <c r="S47" s="123">
        <v>0.33781453</v>
      </c>
      <c r="T47" s="123">
        <v>0.59545599000000005</v>
      </c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  <c r="LC47" s="123"/>
      <c r="LD47" s="123"/>
      <c r="LE47" s="123"/>
      <c r="LF47" s="123"/>
      <c r="LG47" s="123"/>
      <c r="LH47" s="123"/>
      <c r="LI47" s="123"/>
      <c r="LJ47" s="123"/>
      <c r="LK47" s="123"/>
      <c r="LL47" s="123"/>
      <c r="LM47" s="123"/>
      <c r="LN47" s="123"/>
      <c r="LO47" s="123"/>
      <c r="LP47" s="123"/>
      <c r="LQ47" s="123"/>
      <c r="LR47" s="123"/>
      <c r="LS47" s="123"/>
      <c r="LT47" s="123"/>
      <c r="LU47" s="123"/>
      <c r="LV47" s="123"/>
      <c r="LW47" s="123"/>
      <c r="LX47" s="123"/>
      <c r="LY47" s="123"/>
      <c r="LZ47" s="123"/>
      <c r="MA47" s="123"/>
      <c r="MB47" s="123"/>
      <c r="MC47" s="123"/>
      <c r="MD47" s="123"/>
      <c r="ME47" s="123"/>
      <c r="MF47" s="123"/>
      <c r="MG47" s="123"/>
      <c r="MH47" s="123"/>
      <c r="MI47" s="123"/>
      <c r="MJ47" s="123"/>
      <c r="MK47" s="123"/>
      <c r="ML47" s="123"/>
      <c r="MM47" s="123"/>
      <c r="MN47" s="123"/>
      <c r="MO47" s="123"/>
      <c r="MP47" s="123"/>
      <c r="MQ47" s="123"/>
      <c r="MR47" s="123"/>
      <c r="MS47" s="123"/>
      <c r="MT47" s="123"/>
      <c r="MU47" s="123"/>
      <c r="MV47" s="123"/>
      <c r="MW47" s="123"/>
      <c r="MX47" s="123"/>
      <c r="MY47" s="123"/>
      <c r="MZ47" s="123"/>
      <c r="NA47" s="123"/>
      <c r="NB47" s="123"/>
      <c r="NC47" s="123"/>
      <c r="ND47" s="123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3"/>
      <c r="NX47" s="123"/>
      <c r="NY47" s="123"/>
      <c r="NZ47" s="123"/>
      <c r="OA47" s="123"/>
      <c r="OB47" s="123"/>
      <c r="OC47" s="123"/>
      <c r="OD47" s="123"/>
      <c r="OE47" s="123"/>
      <c r="OF47" s="123"/>
      <c r="OG47" s="123"/>
      <c r="OH47" s="123"/>
      <c r="OI47" s="123"/>
      <c r="OJ47" s="123"/>
      <c r="OK47" s="123"/>
      <c r="OL47" s="123"/>
      <c r="OM47" s="123"/>
      <c r="ON47" s="123"/>
      <c r="OO47" s="123"/>
      <c r="OP47" s="123"/>
      <c r="OQ47" s="123"/>
      <c r="OR47" s="123"/>
      <c r="OS47" s="123"/>
      <c r="OT47" s="123"/>
      <c r="OU47" s="123"/>
      <c r="OV47" s="123"/>
      <c r="OW47" s="123"/>
      <c r="OX47" s="123"/>
      <c r="OY47" s="123"/>
      <c r="OZ47" s="123"/>
      <c r="PA47" s="123"/>
      <c r="PB47" s="123"/>
      <c r="PC47" s="123"/>
      <c r="PD47" s="123"/>
      <c r="PE47" s="123"/>
      <c r="PF47" s="123"/>
      <c r="PG47" s="123"/>
      <c r="PH47" s="123"/>
      <c r="PI47" s="123"/>
      <c r="PJ47" s="123"/>
      <c r="PK47" s="123"/>
      <c r="PL47" s="123"/>
      <c r="PM47" s="123"/>
      <c r="PN47" s="123"/>
      <c r="PO47" s="123"/>
      <c r="PP47" s="123"/>
      <c r="PQ47" s="123"/>
      <c r="PR47" s="123"/>
      <c r="PS47" s="123"/>
      <c r="PT47" s="123"/>
      <c r="PU47" s="123"/>
      <c r="PV47" s="123"/>
      <c r="PW47" s="123"/>
      <c r="PX47" s="123"/>
      <c r="PY47" s="123"/>
      <c r="PZ47" s="123"/>
      <c r="QA47" s="123"/>
      <c r="QB47" s="123"/>
      <c r="QC47" s="123"/>
      <c r="QD47" s="123"/>
      <c r="QE47" s="123"/>
      <c r="QF47" s="123"/>
      <c r="QG47" s="123"/>
      <c r="QH47" s="123"/>
      <c r="QI47" s="123"/>
      <c r="QJ47" s="123"/>
      <c r="QK47" s="123"/>
      <c r="QL47" s="123"/>
      <c r="QM47" s="123"/>
      <c r="QN47" s="123"/>
      <c r="QO47" s="123"/>
      <c r="QP47" s="123"/>
      <c r="QQ47" s="123"/>
      <c r="QR47" s="123"/>
      <c r="QS47" s="123"/>
      <c r="QT47" s="123"/>
      <c r="QU47" s="123"/>
      <c r="QV47" s="123"/>
      <c r="QW47" s="123"/>
      <c r="QX47" s="123"/>
      <c r="QY47" s="123"/>
      <c r="QZ47" s="123"/>
      <c r="RA47" s="123"/>
      <c r="RB47" s="123"/>
      <c r="RC47" s="123"/>
      <c r="RD47" s="123"/>
      <c r="RE47" s="123"/>
      <c r="RF47" s="123"/>
      <c r="RG47" s="123"/>
      <c r="RH47" s="123"/>
      <c r="RI47" s="123"/>
      <c r="RJ47" s="123"/>
      <c r="RK47" s="123"/>
      <c r="RL47" s="123"/>
      <c r="RM47" s="123"/>
      <c r="RN47" s="123"/>
      <c r="RO47" s="123"/>
      <c r="RP47" s="123"/>
      <c r="RQ47" s="123"/>
      <c r="RR47" s="123"/>
      <c r="RS47" s="123"/>
      <c r="RT47" s="123"/>
      <c r="RU47" s="123"/>
      <c r="RV47" s="123"/>
      <c r="RW47" s="123"/>
      <c r="RX47" s="123"/>
      <c r="RY47" s="123"/>
      <c r="RZ47" s="123"/>
      <c r="SA47" s="123"/>
      <c r="SB47" s="123"/>
      <c r="SC47" s="123"/>
      <c r="SD47" s="123"/>
      <c r="SE47" s="123"/>
      <c r="SF47" s="123"/>
      <c r="SG47" s="123"/>
      <c r="SH47" s="123"/>
      <c r="SI47" s="123"/>
      <c r="SJ47" s="123"/>
      <c r="SK47" s="123"/>
      <c r="SL47" s="123"/>
      <c r="SM47" s="123"/>
      <c r="SN47" s="123"/>
      <c r="SO47" s="123"/>
      <c r="SP47" s="123"/>
      <c r="SQ47" s="123"/>
      <c r="SR47" s="123"/>
      <c r="SS47" s="123"/>
      <c r="ST47" s="123"/>
      <c r="SU47" s="123"/>
      <c r="SV47" s="123"/>
      <c r="SW47" s="123"/>
      <c r="SX47" s="123"/>
      <c r="SY47" s="123"/>
      <c r="SZ47" s="123"/>
      <c r="TA47" s="123"/>
      <c r="TB47" s="123"/>
      <c r="TC47" s="123"/>
      <c r="TD47" s="123"/>
      <c r="TE47" s="123"/>
      <c r="TF47" s="123"/>
      <c r="TG47" s="123"/>
      <c r="TH47" s="123"/>
      <c r="TI47" s="123"/>
      <c r="TJ47" s="123"/>
      <c r="TK47" s="123"/>
      <c r="TL47" s="123"/>
      <c r="TM47" s="123"/>
      <c r="TN47" s="123"/>
      <c r="TO47" s="123"/>
      <c r="TP47" s="123"/>
      <c r="TQ47" s="123"/>
      <c r="TR47" s="123"/>
      <c r="TS47" s="123"/>
      <c r="TT47" s="123"/>
      <c r="TU47" s="123"/>
      <c r="TV47" s="123"/>
      <c r="TW47" s="123"/>
      <c r="TX47" s="123"/>
      <c r="TY47" s="123"/>
      <c r="TZ47" s="123"/>
      <c r="UA47" s="123"/>
      <c r="UB47" s="123"/>
      <c r="UC47" s="123"/>
      <c r="UD47" s="123"/>
      <c r="UE47" s="123"/>
      <c r="UF47" s="123"/>
      <c r="UG47" s="123"/>
      <c r="UH47" s="123"/>
      <c r="UI47" s="123"/>
      <c r="UJ47" s="123"/>
      <c r="UK47" s="123"/>
      <c r="UL47" s="123"/>
      <c r="UM47" s="123"/>
      <c r="UN47" s="123"/>
      <c r="UO47" s="123"/>
      <c r="UP47" s="123"/>
      <c r="UQ47" s="123"/>
      <c r="UR47" s="123"/>
      <c r="US47" s="123"/>
      <c r="UT47" s="123"/>
      <c r="UU47" s="123"/>
      <c r="UV47" s="123"/>
      <c r="UW47" s="123"/>
      <c r="UX47" s="123"/>
      <c r="UY47" s="123"/>
      <c r="UZ47" s="123"/>
      <c r="VA47" s="123"/>
      <c r="VB47" s="123"/>
      <c r="VC47" s="123"/>
      <c r="VD47" s="123"/>
      <c r="VE47" s="123"/>
      <c r="VF47" s="123"/>
      <c r="VG47" s="123"/>
      <c r="VH47" s="123"/>
      <c r="VI47" s="123"/>
      <c r="VJ47" s="123"/>
      <c r="VK47" s="123"/>
      <c r="VL47" s="123"/>
      <c r="VM47" s="123"/>
      <c r="VN47" s="123"/>
      <c r="VO47" s="123"/>
      <c r="VP47" s="123"/>
      <c r="VQ47" s="123"/>
      <c r="VR47" s="123"/>
      <c r="VS47" s="123"/>
      <c r="VT47" s="123"/>
      <c r="VU47" s="123"/>
      <c r="VV47" s="123"/>
      <c r="VW47" s="123"/>
      <c r="VX47" s="123"/>
      <c r="VY47" s="123"/>
      <c r="VZ47" s="123"/>
      <c r="WA47" s="123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23"/>
      <c r="WM47" s="123"/>
      <c r="WN47" s="123"/>
      <c r="WO47" s="123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23"/>
      <c r="XA47" s="123"/>
      <c r="XB47" s="123"/>
      <c r="XC47" s="123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23"/>
      <c r="XO47" s="123"/>
      <c r="XP47" s="123"/>
      <c r="XQ47" s="123"/>
      <c r="XR47" s="123"/>
      <c r="XS47" s="123"/>
      <c r="XT47" s="123"/>
      <c r="XU47" s="123"/>
      <c r="XV47" s="123"/>
      <c r="XW47" s="123"/>
      <c r="XX47" s="123"/>
      <c r="XY47" s="123"/>
      <c r="XZ47" s="123"/>
      <c r="YA47" s="123"/>
      <c r="YB47" s="123"/>
      <c r="YC47" s="123"/>
      <c r="YD47" s="123"/>
      <c r="YE47" s="123"/>
      <c r="YF47" s="123"/>
      <c r="YG47" s="123"/>
      <c r="YH47" s="123"/>
      <c r="YI47" s="123"/>
      <c r="YJ47" s="123"/>
      <c r="YK47" s="123"/>
      <c r="YL47" s="123"/>
      <c r="YM47" s="123"/>
      <c r="YN47" s="123"/>
      <c r="YO47" s="123"/>
      <c r="YP47" s="123"/>
      <c r="YQ47" s="123"/>
      <c r="YR47" s="123"/>
      <c r="YS47" s="123"/>
      <c r="YT47" s="123"/>
      <c r="YU47" s="123"/>
      <c r="YV47" s="123"/>
      <c r="YW47" s="123"/>
      <c r="YX47" s="123"/>
      <c r="YY47" s="123"/>
      <c r="YZ47" s="123"/>
      <c r="ZA47" s="123"/>
      <c r="ZB47" s="123"/>
      <c r="ZC47" s="123"/>
      <c r="ZD47" s="123"/>
      <c r="ZE47" s="123"/>
      <c r="ZF47" s="123"/>
      <c r="ZG47" s="123"/>
      <c r="ZH47" s="123"/>
      <c r="ZI47" s="123"/>
      <c r="ZJ47" s="123"/>
      <c r="ZK47" s="123"/>
      <c r="ZL47" s="123"/>
      <c r="ZM47" s="123"/>
      <c r="ZN47" s="123"/>
      <c r="ZO47" s="123"/>
      <c r="ZP47" s="123"/>
      <c r="ZQ47" s="123"/>
      <c r="ZR47" s="123"/>
      <c r="ZS47" s="123"/>
      <c r="ZT47" s="123"/>
      <c r="ZU47" s="123"/>
      <c r="ZV47" s="123"/>
      <c r="ZW47" s="123"/>
      <c r="ZX47" s="123"/>
      <c r="ZY47" s="123"/>
      <c r="ZZ47" s="123"/>
    </row>
    <row r="48" spans="1:702" hidden="1" outlineLevel="1">
      <c r="A48" s="12">
        <v>41671</v>
      </c>
      <c r="B48" s="123">
        <v>1288.7162859600001</v>
      </c>
      <c r="C48" s="123">
        <v>70.999362480000002</v>
      </c>
      <c r="D48" s="123">
        <v>2.7976076999999999</v>
      </c>
      <c r="E48" s="123">
        <v>297.80195756000001</v>
      </c>
      <c r="F48" s="123">
        <v>205.66411631</v>
      </c>
      <c r="G48" s="123">
        <v>1.5883076199999999</v>
      </c>
      <c r="H48" s="123">
        <v>23.361609600000001</v>
      </c>
      <c r="I48" s="123">
        <v>555.28641083000002</v>
      </c>
      <c r="J48" s="123">
        <v>67.767522339999999</v>
      </c>
      <c r="K48" s="123">
        <v>26.496738449999999</v>
      </c>
      <c r="L48" s="123">
        <v>2.2882042199999999</v>
      </c>
      <c r="M48" s="177" t="s">
        <v>189</v>
      </c>
      <c r="N48" s="123">
        <v>26.31961673</v>
      </c>
      <c r="O48" s="123">
        <v>1.91430046</v>
      </c>
      <c r="P48" s="123">
        <v>1.6961035799999999</v>
      </c>
      <c r="Q48" s="123">
        <v>2.1710050000000002E-2</v>
      </c>
      <c r="R48" s="123">
        <v>3.7938718100000002</v>
      </c>
      <c r="S48" s="123">
        <v>0.36464687000000001</v>
      </c>
      <c r="T48" s="123">
        <v>0.55419934999999998</v>
      </c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3"/>
      <c r="II48" s="123"/>
      <c r="IJ48" s="123"/>
      <c r="IK48" s="123"/>
      <c r="IL48" s="123"/>
      <c r="IM48" s="123"/>
      <c r="IN48" s="123"/>
      <c r="IO48" s="123"/>
      <c r="IP48" s="123"/>
      <c r="IQ48" s="123"/>
      <c r="IR48" s="123"/>
      <c r="IS48" s="123"/>
      <c r="IT48" s="123"/>
      <c r="IU48" s="123"/>
      <c r="IV48" s="123"/>
      <c r="IW48" s="123"/>
      <c r="IX48" s="123"/>
      <c r="IY48" s="123"/>
      <c r="IZ48" s="123"/>
      <c r="JA48" s="123"/>
      <c r="JB48" s="123"/>
      <c r="JC48" s="123"/>
      <c r="JD48" s="123"/>
      <c r="JE48" s="123"/>
      <c r="JF48" s="123"/>
      <c r="JG48" s="123"/>
      <c r="JH48" s="123"/>
      <c r="JI48" s="123"/>
      <c r="JJ48" s="123"/>
      <c r="JK48" s="123"/>
      <c r="JL48" s="123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3"/>
      <c r="KD48" s="123"/>
      <c r="KE48" s="123"/>
      <c r="KF48" s="123"/>
      <c r="KG48" s="123"/>
      <c r="KH48" s="123"/>
      <c r="KI48" s="123"/>
      <c r="KJ48" s="123"/>
      <c r="KK48" s="123"/>
      <c r="KL48" s="123"/>
      <c r="KM48" s="123"/>
      <c r="KN48" s="123"/>
      <c r="KO48" s="123"/>
      <c r="KP48" s="123"/>
      <c r="KQ48" s="123"/>
      <c r="KR48" s="123"/>
      <c r="KS48" s="123"/>
      <c r="KT48" s="123"/>
      <c r="KU48" s="123"/>
      <c r="KV48" s="123"/>
      <c r="KW48" s="123"/>
      <c r="KX48" s="123"/>
      <c r="KY48" s="123"/>
      <c r="KZ48" s="123"/>
      <c r="LA48" s="123"/>
      <c r="LB48" s="123"/>
      <c r="LC48" s="123"/>
      <c r="LD48" s="123"/>
      <c r="LE48" s="123"/>
      <c r="LF48" s="123"/>
      <c r="LG48" s="123"/>
      <c r="LH48" s="123"/>
      <c r="LI48" s="123"/>
      <c r="LJ48" s="123"/>
      <c r="LK48" s="123"/>
      <c r="LL48" s="123"/>
      <c r="LM48" s="123"/>
      <c r="LN48" s="123"/>
      <c r="LO48" s="123"/>
      <c r="LP48" s="123"/>
      <c r="LQ48" s="123"/>
      <c r="LR48" s="123"/>
      <c r="LS48" s="123"/>
      <c r="LT48" s="123"/>
      <c r="LU48" s="123"/>
      <c r="LV48" s="123"/>
      <c r="LW48" s="123"/>
      <c r="LX48" s="123"/>
      <c r="LY48" s="123"/>
      <c r="LZ48" s="123"/>
      <c r="MA48" s="123"/>
      <c r="MB48" s="123"/>
      <c r="MC48" s="123"/>
      <c r="MD48" s="123"/>
      <c r="ME48" s="123"/>
      <c r="MF48" s="123"/>
      <c r="MG48" s="123"/>
      <c r="MH48" s="123"/>
      <c r="MI48" s="123"/>
      <c r="MJ48" s="123"/>
      <c r="MK48" s="123"/>
      <c r="ML48" s="123"/>
      <c r="MM48" s="123"/>
      <c r="MN48" s="123"/>
      <c r="MO48" s="123"/>
      <c r="MP48" s="123"/>
      <c r="MQ48" s="123"/>
      <c r="MR48" s="123"/>
      <c r="MS48" s="123"/>
      <c r="MT48" s="123"/>
      <c r="MU48" s="123"/>
      <c r="MV48" s="123"/>
      <c r="MW48" s="123"/>
      <c r="MX48" s="123"/>
      <c r="MY48" s="123"/>
      <c r="MZ48" s="123"/>
      <c r="NA48" s="123"/>
      <c r="NB48" s="123"/>
      <c r="NC48" s="123"/>
      <c r="ND48" s="123"/>
      <c r="NE48" s="123"/>
      <c r="NF48" s="123"/>
      <c r="NG48" s="123"/>
      <c r="NH48" s="123"/>
      <c r="NI48" s="123"/>
      <c r="NJ48" s="123"/>
      <c r="NK48" s="123"/>
      <c r="NL48" s="123"/>
      <c r="NM48" s="123"/>
      <c r="NN48" s="123"/>
      <c r="NO48" s="123"/>
      <c r="NP48" s="123"/>
      <c r="NQ48" s="123"/>
      <c r="NR48" s="123"/>
      <c r="NS48" s="123"/>
      <c r="NT48" s="123"/>
      <c r="NU48" s="123"/>
      <c r="NV48" s="123"/>
      <c r="NW48" s="123"/>
      <c r="NX48" s="123"/>
      <c r="NY48" s="123"/>
      <c r="NZ48" s="123"/>
      <c r="OA48" s="123"/>
      <c r="OB48" s="123"/>
      <c r="OC48" s="123"/>
      <c r="OD48" s="123"/>
      <c r="OE48" s="123"/>
      <c r="OF48" s="123"/>
      <c r="OG48" s="123"/>
      <c r="OH48" s="123"/>
      <c r="OI48" s="123"/>
      <c r="OJ48" s="123"/>
      <c r="OK48" s="123"/>
      <c r="OL48" s="123"/>
      <c r="OM48" s="123"/>
      <c r="ON48" s="123"/>
      <c r="OO48" s="123"/>
      <c r="OP48" s="123"/>
      <c r="OQ48" s="123"/>
      <c r="OR48" s="123"/>
      <c r="OS48" s="123"/>
      <c r="OT48" s="123"/>
      <c r="OU48" s="123"/>
      <c r="OV48" s="123"/>
      <c r="OW48" s="123"/>
      <c r="OX48" s="123"/>
      <c r="OY48" s="123"/>
      <c r="OZ48" s="123"/>
      <c r="PA48" s="123"/>
      <c r="PB48" s="123"/>
      <c r="PC48" s="123"/>
      <c r="PD48" s="123"/>
      <c r="PE48" s="123"/>
      <c r="PF48" s="123"/>
      <c r="PG48" s="123"/>
      <c r="PH48" s="123"/>
      <c r="PI48" s="123"/>
      <c r="PJ48" s="123"/>
      <c r="PK48" s="123"/>
      <c r="PL48" s="123"/>
      <c r="PM48" s="123"/>
      <c r="PN48" s="123"/>
      <c r="PO48" s="123"/>
      <c r="PP48" s="123"/>
      <c r="PQ48" s="123"/>
      <c r="PR48" s="123"/>
      <c r="PS48" s="123"/>
      <c r="PT48" s="123"/>
      <c r="PU48" s="123"/>
      <c r="PV48" s="123"/>
      <c r="PW48" s="123"/>
      <c r="PX48" s="123"/>
      <c r="PY48" s="123"/>
      <c r="PZ48" s="123"/>
      <c r="QA48" s="123"/>
      <c r="QB48" s="123"/>
      <c r="QC48" s="123"/>
      <c r="QD48" s="123"/>
      <c r="QE48" s="123"/>
      <c r="QF48" s="123"/>
      <c r="QG48" s="123"/>
      <c r="QH48" s="123"/>
      <c r="QI48" s="123"/>
      <c r="QJ48" s="123"/>
      <c r="QK48" s="123"/>
      <c r="QL48" s="123"/>
      <c r="QM48" s="123"/>
      <c r="QN48" s="123"/>
      <c r="QO48" s="123"/>
      <c r="QP48" s="123"/>
      <c r="QQ48" s="123"/>
      <c r="QR48" s="123"/>
      <c r="QS48" s="123"/>
      <c r="QT48" s="123"/>
      <c r="QU48" s="123"/>
      <c r="QV48" s="123"/>
      <c r="QW48" s="123"/>
      <c r="QX48" s="123"/>
      <c r="QY48" s="123"/>
      <c r="QZ48" s="123"/>
      <c r="RA48" s="123"/>
      <c r="RB48" s="123"/>
      <c r="RC48" s="123"/>
      <c r="RD48" s="123"/>
      <c r="RE48" s="123"/>
      <c r="RF48" s="123"/>
      <c r="RG48" s="123"/>
      <c r="RH48" s="123"/>
      <c r="RI48" s="123"/>
      <c r="RJ48" s="123"/>
      <c r="RK48" s="123"/>
      <c r="RL48" s="123"/>
      <c r="RM48" s="123"/>
      <c r="RN48" s="123"/>
      <c r="RO48" s="123"/>
      <c r="RP48" s="123"/>
      <c r="RQ48" s="123"/>
      <c r="RR48" s="123"/>
      <c r="RS48" s="123"/>
      <c r="RT48" s="123"/>
      <c r="RU48" s="123"/>
      <c r="RV48" s="123"/>
      <c r="RW48" s="123"/>
      <c r="RX48" s="123"/>
      <c r="RY48" s="123"/>
      <c r="RZ48" s="123"/>
      <c r="SA48" s="123"/>
      <c r="SB48" s="123"/>
      <c r="SC48" s="123"/>
      <c r="SD48" s="123"/>
      <c r="SE48" s="123"/>
      <c r="SF48" s="123"/>
      <c r="SG48" s="123"/>
      <c r="SH48" s="123"/>
      <c r="SI48" s="123"/>
      <c r="SJ48" s="123"/>
      <c r="SK48" s="123"/>
      <c r="SL48" s="123"/>
      <c r="SM48" s="123"/>
      <c r="SN48" s="123"/>
      <c r="SO48" s="123"/>
      <c r="SP48" s="123"/>
      <c r="SQ48" s="123"/>
      <c r="SR48" s="123"/>
      <c r="SS48" s="123"/>
      <c r="ST48" s="123"/>
      <c r="SU48" s="123"/>
      <c r="SV48" s="123"/>
      <c r="SW48" s="123"/>
      <c r="SX48" s="123"/>
      <c r="SY48" s="123"/>
      <c r="SZ48" s="123"/>
      <c r="TA48" s="123"/>
      <c r="TB48" s="123"/>
      <c r="TC48" s="123"/>
      <c r="TD48" s="123"/>
      <c r="TE48" s="123"/>
      <c r="TF48" s="123"/>
      <c r="TG48" s="123"/>
      <c r="TH48" s="123"/>
      <c r="TI48" s="123"/>
      <c r="TJ48" s="123"/>
      <c r="TK48" s="123"/>
      <c r="TL48" s="123"/>
      <c r="TM48" s="123"/>
      <c r="TN48" s="123"/>
      <c r="TO48" s="123"/>
      <c r="TP48" s="123"/>
      <c r="TQ48" s="123"/>
      <c r="TR48" s="123"/>
      <c r="TS48" s="123"/>
      <c r="TT48" s="123"/>
      <c r="TU48" s="123"/>
      <c r="TV48" s="123"/>
      <c r="TW48" s="123"/>
      <c r="TX48" s="123"/>
      <c r="TY48" s="123"/>
      <c r="TZ48" s="123"/>
      <c r="UA48" s="123"/>
      <c r="UB48" s="123"/>
      <c r="UC48" s="123"/>
      <c r="UD48" s="123"/>
      <c r="UE48" s="123"/>
      <c r="UF48" s="123"/>
      <c r="UG48" s="123"/>
      <c r="UH48" s="123"/>
      <c r="UI48" s="123"/>
      <c r="UJ48" s="123"/>
      <c r="UK48" s="123"/>
      <c r="UL48" s="123"/>
      <c r="UM48" s="123"/>
      <c r="UN48" s="123"/>
      <c r="UO48" s="123"/>
      <c r="UP48" s="123"/>
      <c r="UQ48" s="123"/>
      <c r="UR48" s="123"/>
      <c r="US48" s="123"/>
      <c r="UT48" s="123"/>
      <c r="UU48" s="123"/>
      <c r="UV48" s="123"/>
      <c r="UW48" s="123"/>
      <c r="UX48" s="123"/>
      <c r="UY48" s="123"/>
      <c r="UZ48" s="123"/>
      <c r="VA48" s="123"/>
      <c r="VB48" s="123"/>
      <c r="VC48" s="123"/>
      <c r="VD48" s="123"/>
      <c r="VE48" s="123"/>
      <c r="VF48" s="123"/>
      <c r="VG48" s="123"/>
      <c r="VH48" s="123"/>
      <c r="VI48" s="123"/>
      <c r="VJ48" s="123"/>
      <c r="VK48" s="123"/>
      <c r="VL48" s="123"/>
      <c r="VM48" s="123"/>
      <c r="VN48" s="123"/>
      <c r="VO48" s="123"/>
      <c r="VP48" s="123"/>
      <c r="VQ48" s="123"/>
      <c r="VR48" s="123"/>
      <c r="VS48" s="123"/>
      <c r="VT48" s="123"/>
      <c r="VU48" s="123"/>
      <c r="VV48" s="123"/>
      <c r="VW48" s="123"/>
      <c r="VX48" s="123"/>
      <c r="VY48" s="123"/>
      <c r="VZ48" s="123"/>
      <c r="WA48" s="123"/>
      <c r="WB48" s="123"/>
      <c r="WC48" s="123"/>
      <c r="WD48" s="123"/>
      <c r="WE48" s="123"/>
      <c r="WF48" s="123"/>
      <c r="WG48" s="123"/>
      <c r="WH48" s="123"/>
      <c r="WI48" s="123"/>
      <c r="WJ48" s="123"/>
      <c r="WK48" s="123"/>
      <c r="WL48" s="123"/>
      <c r="WM48" s="123"/>
      <c r="WN48" s="123"/>
      <c r="WO48" s="123"/>
      <c r="WP48" s="123"/>
      <c r="WQ48" s="123"/>
      <c r="WR48" s="123"/>
      <c r="WS48" s="123"/>
      <c r="WT48" s="123"/>
      <c r="WU48" s="123"/>
      <c r="WV48" s="123"/>
      <c r="WW48" s="123"/>
      <c r="WX48" s="123"/>
      <c r="WY48" s="123"/>
      <c r="WZ48" s="123"/>
      <c r="XA48" s="123"/>
      <c r="XB48" s="123"/>
      <c r="XC48" s="123"/>
      <c r="XD48" s="123"/>
      <c r="XE48" s="123"/>
      <c r="XF48" s="123"/>
      <c r="XG48" s="123"/>
      <c r="XH48" s="123"/>
      <c r="XI48" s="123"/>
      <c r="XJ48" s="123"/>
      <c r="XK48" s="123"/>
      <c r="XL48" s="123"/>
      <c r="XM48" s="123"/>
      <c r="XN48" s="123"/>
      <c r="XO48" s="123"/>
      <c r="XP48" s="123"/>
      <c r="XQ48" s="123"/>
      <c r="XR48" s="123"/>
      <c r="XS48" s="123"/>
      <c r="XT48" s="123"/>
      <c r="XU48" s="123"/>
      <c r="XV48" s="123"/>
      <c r="XW48" s="123"/>
      <c r="XX48" s="123"/>
      <c r="XY48" s="123"/>
      <c r="XZ48" s="123"/>
      <c r="YA48" s="123"/>
      <c r="YB48" s="123"/>
      <c r="YC48" s="123"/>
      <c r="YD48" s="123"/>
      <c r="YE48" s="123"/>
      <c r="YF48" s="123"/>
      <c r="YG48" s="123"/>
      <c r="YH48" s="123"/>
      <c r="YI48" s="123"/>
      <c r="YJ48" s="123"/>
      <c r="YK48" s="123"/>
      <c r="YL48" s="123"/>
      <c r="YM48" s="123"/>
      <c r="YN48" s="123"/>
      <c r="YO48" s="123"/>
      <c r="YP48" s="123"/>
      <c r="YQ48" s="123"/>
      <c r="YR48" s="123"/>
      <c r="YS48" s="123"/>
      <c r="YT48" s="123"/>
      <c r="YU48" s="123"/>
      <c r="YV48" s="123"/>
      <c r="YW48" s="123"/>
      <c r="YX48" s="123"/>
      <c r="YY48" s="123"/>
      <c r="YZ48" s="123"/>
      <c r="ZA48" s="123"/>
      <c r="ZB48" s="123"/>
      <c r="ZC48" s="123"/>
      <c r="ZD48" s="123"/>
      <c r="ZE48" s="123"/>
      <c r="ZF48" s="123"/>
      <c r="ZG48" s="123"/>
      <c r="ZH48" s="123"/>
      <c r="ZI48" s="123"/>
      <c r="ZJ48" s="123"/>
      <c r="ZK48" s="123"/>
      <c r="ZL48" s="123"/>
      <c r="ZM48" s="123"/>
      <c r="ZN48" s="123"/>
      <c r="ZO48" s="123"/>
      <c r="ZP48" s="123"/>
      <c r="ZQ48" s="123"/>
      <c r="ZR48" s="123"/>
      <c r="ZS48" s="123"/>
      <c r="ZT48" s="123"/>
      <c r="ZU48" s="123"/>
      <c r="ZV48" s="123"/>
      <c r="ZW48" s="123"/>
      <c r="ZX48" s="123"/>
      <c r="ZY48" s="123"/>
      <c r="ZZ48" s="123"/>
    </row>
    <row r="49" spans="1:702" hidden="1" outlineLevel="1">
      <c r="A49" s="12">
        <v>41699</v>
      </c>
      <c r="B49" s="123">
        <v>1334.71815272</v>
      </c>
      <c r="C49" s="123">
        <v>72.214256270000007</v>
      </c>
      <c r="D49" s="123">
        <v>2.8133691500000002</v>
      </c>
      <c r="E49" s="123">
        <v>317.36215026999997</v>
      </c>
      <c r="F49" s="123">
        <v>223.52154594000001</v>
      </c>
      <c r="G49" s="123">
        <v>1.2678103599999999</v>
      </c>
      <c r="H49" s="123">
        <v>22.176477299999998</v>
      </c>
      <c r="I49" s="123">
        <v>555.41659870000001</v>
      </c>
      <c r="J49" s="123">
        <v>71.443474879999997</v>
      </c>
      <c r="K49" s="123">
        <v>29.067945309999999</v>
      </c>
      <c r="L49" s="123">
        <v>2.3565870200000001</v>
      </c>
      <c r="M49" s="177" t="s">
        <v>189</v>
      </c>
      <c r="N49" s="123">
        <v>27.10562419</v>
      </c>
      <c r="O49" s="123">
        <v>2.08736341</v>
      </c>
      <c r="P49" s="123">
        <v>1.65724735</v>
      </c>
      <c r="Q49" s="123">
        <v>2.8375770000000002E-2</v>
      </c>
      <c r="R49" s="123">
        <v>4.9206033700000003</v>
      </c>
      <c r="S49" s="123">
        <v>0.34399497000000001</v>
      </c>
      <c r="T49" s="123">
        <v>0.93472845999999998</v>
      </c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3"/>
      <c r="IV49" s="123"/>
      <c r="IW49" s="123"/>
      <c r="IX49" s="123"/>
      <c r="IY49" s="123"/>
      <c r="IZ49" s="123"/>
      <c r="JA49" s="123"/>
      <c r="JB49" s="123"/>
      <c r="JC49" s="123"/>
      <c r="JD49" s="123"/>
      <c r="JE49" s="123"/>
      <c r="JF49" s="123"/>
      <c r="JG49" s="123"/>
      <c r="JH49" s="123"/>
      <c r="JI49" s="123"/>
      <c r="JJ49" s="123"/>
      <c r="JK49" s="123"/>
      <c r="JL49" s="123"/>
      <c r="JM49" s="123"/>
      <c r="JN49" s="123"/>
      <c r="JO49" s="123"/>
      <c r="JP49" s="123"/>
      <c r="JQ49" s="123"/>
      <c r="JR49" s="123"/>
      <c r="JS49" s="123"/>
      <c r="JT49" s="123"/>
      <c r="JU49" s="123"/>
      <c r="JV49" s="123"/>
      <c r="JW49" s="123"/>
      <c r="JX49" s="123"/>
      <c r="JY49" s="123"/>
      <c r="JZ49" s="123"/>
      <c r="KA49" s="123"/>
      <c r="KB49" s="123"/>
      <c r="KC49" s="123"/>
      <c r="KD49" s="123"/>
      <c r="KE49" s="123"/>
      <c r="KF49" s="123"/>
      <c r="KG49" s="123"/>
      <c r="KH49" s="123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3"/>
      <c r="KT49" s="123"/>
      <c r="KU49" s="123"/>
      <c r="KV49" s="123"/>
      <c r="KW49" s="123"/>
      <c r="KX49" s="123"/>
      <c r="KY49" s="123"/>
      <c r="KZ49" s="123"/>
      <c r="LA49" s="123"/>
      <c r="LB49" s="123"/>
      <c r="LC49" s="123"/>
      <c r="LD49" s="123"/>
      <c r="LE49" s="123"/>
      <c r="LF49" s="123"/>
      <c r="LG49" s="123"/>
      <c r="LH49" s="123"/>
      <c r="LI49" s="123"/>
      <c r="LJ49" s="123"/>
      <c r="LK49" s="123"/>
      <c r="LL49" s="123"/>
      <c r="LM49" s="123"/>
      <c r="LN49" s="123"/>
      <c r="LO49" s="123"/>
      <c r="LP49" s="123"/>
      <c r="LQ49" s="123"/>
      <c r="LR49" s="123"/>
      <c r="LS49" s="123"/>
      <c r="LT49" s="123"/>
      <c r="LU49" s="123"/>
      <c r="LV49" s="123"/>
      <c r="LW49" s="123"/>
      <c r="LX49" s="123"/>
      <c r="LY49" s="123"/>
      <c r="LZ49" s="123"/>
      <c r="MA49" s="123"/>
      <c r="MB49" s="123"/>
      <c r="MC49" s="123"/>
      <c r="MD49" s="123"/>
      <c r="ME49" s="123"/>
      <c r="MF49" s="123"/>
      <c r="MG49" s="123"/>
      <c r="MH49" s="123"/>
      <c r="MI49" s="123"/>
      <c r="MJ49" s="123"/>
      <c r="MK49" s="123"/>
      <c r="ML49" s="123"/>
      <c r="MM49" s="123"/>
      <c r="MN49" s="123"/>
      <c r="MO49" s="123"/>
      <c r="MP49" s="123"/>
      <c r="MQ49" s="123"/>
      <c r="MR49" s="123"/>
      <c r="MS49" s="123"/>
      <c r="MT49" s="123"/>
      <c r="MU49" s="123"/>
      <c r="MV49" s="123"/>
      <c r="MW49" s="123"/>
      <c r="MX49" s="123"/>
      <c r="MY49" s="123"/>
      <c r="MZ49" s="123"/>
      <c r="NA49" s="123"/>
      <c r="NB49" s="123"/>
      <c r="NC49" s="123"/>
      <c r="ND49" s="123"/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3"/>
      <c r="NS49" s="123"/>
      <c r="NT49" s="123"/>
      <c r="NU49" s="123"/>
      <c r="NV49" s="123"/>
      <c r="NW49" s="123"/>
      <c r="NX49" s="123"/>
      <c r="NY49" s="123"/>
      <c r="NZ49" s="123"/>
      <c r="OA49" s="123"/>
      <c r="OB49" s="123"/>
      <c r="OC49" s="123"/>
      <c r="OD49" s="123"/>
      <c r="OE49" s="123"/>
      <c r="OF49" s="123"/>
      <c r="OG49" s="123"/>
      <c r="OH49" s="123"/>
      <c r="OI49" s="123"/>
      <c r="OJ49" s="123"/>
      <c r="OK49" s="123"/>
      <c r="OL49" s="123"/>
      <c r="OM49" s="123"/>
      <c r="ON49" s="123"/>
      <c r="OO49" s="123"/>
      <c r="OP49" s="123"/>
      <c r="OQ49" s="123"/>
      <c r="OR49" s="123"/>
      <c r="OS49" s="123"/>
      <c r="OT49" s="123"/>
      <c r="OU49" s="123"/>
      <c r="OV49" s="123"/>
      <c r="OW49" s="123"/>
      <c r="OX49" s="123"/>
      <c r="OY49" s="123"/>
      <c r="OZ49" s="123"/>
      <c r="PA49" s="123"/>
      <c r="PB49" s="123"/>
      <c r="PC49" s="123"/>
      <c r="PD49" s="123"/>
      <c r="PE49" s="123"/>
      <c r="PF49" s="123"/>
      <c r="PG49" s="123"/>
      <c r="PH49" s="123"/>
      <c r="PI49" s="123"/>
      <c r="PJ49" s="123"/>
      <c r="PK49" s="123"/>
      <c r="PL49" s="123"/>
      <c r="PM49" s="123"/>
      <c r="PN49" s="123"/>
      <c r="PO49" s="123"/>
      <c r="PP49" s="123"/>
      <c r="PQ49" s="123"/>
      <c r="PR49" s="123"/>
      <c r="PS49" s="123"/>
      <c r="PT49" s="123"/>
      <c r="PU49" s="123"/>
      <c r="PV49" s="123"/>
      <c r="PW49" s="123"/>
      <c r="PX49" s="123"/>
      <c r="PY49" s="123"/>
      <c r="PZ49" s="123"/>
      <c r="QA49" s="123"/>
      <c r="QB49" s="123"/>
      <c r="QC49" s="123"/>
      <c r="QD49" s="123"/>
      <c r="QE49" s="123"/>
      <c r="QF49" s="123"/>
      <c r="QG49" s="123"/>
      <c r="QH49" s="123"/>
      <c r="QI49" s="123"/>
      <c r="QJ49" s="123"/>
      <c r="QK49" s="123"/>
      <c r="QL49" s="123"/>
      <c r="QM49" s="123"/>
      <c r="QN49" s="123"/>
      <c r="QO49" s="123"/>
      <c r="QP49" s="123"/>
      <c r="QQ49" s="123"/>
      <c r="QR49" s="123"/>
      <c r="QS49" s="123"/>
      <c r="QT49" s="123"/>
      <c r="QU49" s="123"/>
      <c r="QV49" s="123"/>
      <c r="QW49" s="123"/>
      <c r="QX49" s="123"/>
      <c r="QY49" s="123"/>
      <c r="QZ49" s="123"/>
      <c r="RA49" s="123"/>
      <c r="RB49" s="123"/>
      <c r="RC49" s="123"/>
      <c r="RD49" s="123"/>
      <c r="RE49" s="123"/>
      <c r="RF49" s="123"/>
      <c r="RG49" s="123"/>
      <c r="RH49" s="123"/>
      <c r="RI49" s="123"/>
      <c r="RJ49" s="123"/>
      <c r="RK49" s="123"/>
      <c r="RL49" s="123"/>
      <c r="RM49" s="123"/>
      <c r="RN49" s="123"/>
      <c r="RO49" s="123"/>
      <c r="RP49" s="123"/>
      <c r="RQ49" s="123"/>
      <c r="RR49" s="123"/>
      <c r="RS49" s="123"/>
      <c r="RT49" s="123"/>
      <c r="RU49" s="123"/>
      <c r="RV49" s="123"/>
      <c r="RW49" s="123"/>
      <c r="RX49" s="123"/>
      <c r="RY49" s="123"/>
      <c r="RZ49" s="123"/>
      <c r="SA49" s="123"/>
      <c r="SB49" s="123"/>
      <c r="SC49" s="123"/>
      <c r="SD49" s="123"/>
      <c r="SE49" s="123"/>
      <c r="SF49" s="123"/>
      <c r="SG49" s="123"/>
      <c r="SH49" s="123"/>
      <c r="SI49" s="123"/>
      <c r="SJ49" s="123"/>
      <c r="SK49" s="123"/>
      <c r="SL49" s="123"/>
      <c r="SM49" s="123"/>
      <c r="SN49" s="123"/>
      <c r="SO49" s="123"/>
      <c r="SP49" s="123"/>
      <c r="SQ49" s="123"/>
      <c r="SR49" s="123"/>
      <c r="SS49" s="123"/>
      <c r="ST49" s="123"/>
      <c r="SU49" s="123"/>
      <c r="SV49" s="123"/>
      <c r="SW49" s="123"/>
      <c r="SX49" s="123"/>
      <c r="SY49" s="123"/>
      <c r="SZ49" s="123"/>
      <c r="TA49" s="123"/>
      <c r="TB49" s="123"/>
      <c r="TC49" s="123"/>
      <c r="TD49" s="123"/>
      <c r="TE49" s="123"/>
      <c r="TF49" s="123"/>
      <c r="TG49" s="123"/>
      <c r="TH49" s="123"/>
      <c r="TI49" s="123"/>
      <c r="TJ49" s="123"/>
      <c r="TK49" s="123"/>
      <c r="TL49" s="123"/>
      <c r="TM49" s="123"/>
      <c r="TN49" s="123"/>
      <c r="TO49" s="123"/>
      <c r="TP49" s="123"/>
      <c r="TQ49" s="123"/>
      <c r="TR49" s="123"/>
      <c r="TS49" s="123"/>
      <c r="TT49" s="123"/>
      <c r="TU49" s="123"/>
      <c r="TV49" s="123"/>
      <c r="TW49" s="123"/>
      <c r="TX49" s="123"/>
      <c r="TY49" s="123"/>
      <c r="TZ49" s="123"/>
      <c r="UA49" s="123"/>
      <c r="UB49" s="123"/>
      <c r="UC49" s="123"/>
      <c r="UD49" s="123"/>
      <c r="UE49" s="123"/>
      <c r="UF49" s="123"/>
      <c r="UG49" s="123"/>
      <c r="UH49" s="123"/>
      <c r="UI49" s="123"/>
      <c r="UJ49" s="123"/>
      <c r="UK49" s="123"/>
      <c r="UL49" s="123"/>
      <c r="UM49" s="123"/>
      <c r="UN49" s="123"/>
      <c r="UO49" s="123"/>
      <c r="UP49" s="123"/>
      <c r="UQ49" s="123"/>
      <c r="UR49" s="123"/>
      <c r="US49" s="123"/>
      <c r="UT49" s="123"/>
      <c r="UU49" s="123"/>
      <c r="UV49" s="123"/>
      <c r="UW49" s="123"/>
      <c r="UX49" s="123"/>
      <c r="UY49" s="123"/>
      <c r="UZ49" s="123"/>
      <c r="VA49" s="123"/>
      <c r="VB49" s="123"/>
      <c r="VC49" s="123"/>
      <c r="VD49" s="123"/>
      <c r="VE49" s="123"/>
      <c r="VF49" s="123"/>
      <c r="VG49" s="123"/>
      <c r="VH49" s="123"/>
      <c r="VI49" s="123"/>
      <c r="VJ49" s="123"/>
      <c r="VK49" s="123"/>
      <c r="VL49" s="123"/>
      <c r="VM49" s="123"/>
      <c r="VN49" s="123"/>
      <c r="VO49" s="123"/>
      <c r="VP49" s="123"/>
      <c r="VQ49" s="123"/>
      <c r="VR49" s="123"/>
      <c r="VS49" s="123"/>
      <c r="VT49" s="123"/>
      <c r="VU49" s="123"/>
      <c r="VV49" s="123"/>
      <c r="VW49" s="123"/>
      <c r="VX49" s="123"/>
      <c r="VY49" s="123"/>
      <c r="VZ49" s="123"/>
      <c r="WA49" s="123"/>
      <c r="WB49" s="123"/>
      <c r="WC49" s="123"/>
      <c r="WD49" s="123"/>
      <c r="WE49" s="123"/>
      <c r="WF49" s="123"/>
      <c r="WG49" s="123"/>
      <c r="WH49" s="123"/>
      <c r="WI49" s="123"/>
      <c r="WJ49" s="123"/>
      <c r="WK49" s="123"/>
      <c r="WL49" s="123"/>
      <c r="WM49" s="123"/>
      <c r="WN49" s="123"/>
      <c r="WO49" s="123"/>
      <c r="WP49" s="123"/>
      <c r="WQ49" s="123"/>
      <c r="WR49" s="123"/>
      <c r="WS49" s="123"/>
      <c r="WT49" s="123"/>
      <c r="WU49" s="123"/>
      <c r="WV49" s="123"/>
      <c r="WW49" s="123"/>
      <c r="WX49" s="123"/>
      <c r="WY49" s="123"/>
      <c r="WZ49" s="123"/>
      <c r="XA49" s="123"/>
      <c r="XB49" s="123"/>
      <c r="XC49" s="123"/>
      <c r="XD49" s="123"/>
      <c r="XE49" s="123"/>
      <c r="XF49" s="123"/>
      <c r="XG49" s="123"/>
      <c r="XH49" s="123"/>
      <c r="XI49" s="123"/>
      <c r="XJ49" s="123"/>
      <c r="XK49" s="123"/>
      <c r="XL49" s="123"/>
      <c r="XM49" s="123"/>
      <c r="XN49" s="123"/>
      <c r="XO49" s="123"/>
      <c r="XP49" s="123"/>
      <c r="XQ49" s="123"/>
      <c r="XR49" s="123"/>
      <c r="XS49" s="123"/>
      <c r="XT49" s="123"/>
      <c r="XU49" s="123"/>
      <c r="XV49" s="123"/>
      <c r="XW49" s="123"/>
      <c r="XX49" s="123"/>
      <c r="XY49" s="123"/>
      <c r="XZ49" s="123"/>
      <c r="YA49" s="123"/>
      <c r="YB49" s="123"/>
      <c r="YC49" s="123"/>
      <c r="YD49" s="123"/>
      <c r="YE49" s="123"/>
      <c r="YF49" s="123"/>
      <c r="YG49" s="123"/>
      <c r="YH49" s="123"/>
      <c r="YI49" s="123"/>
      <c r="YJ49" s="123"/>
      <c r="YK49" s="123"/>
      <c r="YL49" s="123"/>
      <c r="YM49" s="123"/>
      <c r="YN49" s="123"/>
      <c r="YO49" s="123"/>
      <c r="YP49" s="123"/>
      <c r="YQ49" s="123"/>
      <c r="YR49" s="123"/>
      <c r="YS49" s="123"/>
      <c r="YT49" s="123"/>
      <c r="YU49" s="123"/>
      <c r="YV49" s="123"/>
      <c r="YW49" s="123"/>
      <c r="YX49" s="123"/>
      <c r="YY49" s="123"/>
      <c r="YZ49" s="123"/>
      <c r="ZA49" s="123"/>
      <c r="ZB49" s="123"/>
      <c r="ZC49" s="123"/>
      <c r="ZD49" s="123"/>
      <c r="ZE49" s="123"/>
      <c r="ZF49" s="123"/>
      <c r="ZG49" s="123"/>
      <c r="ZH49" s="123"/>
      <c r="ZI49" s="123"/>
      <c r="ZJ49" s="123"/>
      <c r="ZK49" s="123"/>
      <c r="ZL49" s="123"/>
      <c r="ZM49" s="123"/>
      <c r="ZN49" s="123"/>
      <c r="ZO49" s="123"/>
      <c r="ZP49" s="123"/>
      <c r="ZQ49" s="123"/>
      <c r="ZR49" s="123"/>
      <c r="ZS49" s="123"/>
      <c r="ZT49" s="123"/>
      <c r="ZU49" s="123"/>
      <c r="ZV49" s="123"/>
      <c r="ZW49" s="123"/>
      <c r="ZX49" s="123"/>
      <c r="ZY49" s="123"/>
      <c r="ZZ49" s="123"/>
    </row>
    <row r="50" spans="1:702" hidden="1" outlineLevel="1">
      <c r="A50" s="12">
        <v>41730</v>
      </c>
      <c r="B50" s="123">
        <v>1315.9558704599999</v>
      </c>
      <c r="C50" s="123">
        <v>70.675748369999994</v>
      </c>
      <c r="D50" s="123">
        <v>2.9051485499999998</v>
      </c>
      <c r="E50" s="123">
        <v>314.65022661</v>
      </c>
      <c r="F50" s="123">
        <v>213.88627342999999</v>
      </c>
      <c r="G50" s="123">
        <v>1.07985256</v>
      </c>
      <c r="H50" s="123">
        <v>21.993902640000002</v>
      </c>
      <c r="I50" s="123">
        <v>543.98633039000003</v>
      </c>
      <c r="J50" s="123">
        <v>70.790003690000006</v>
      </c>
      <c r="K50" s="123">
        <v>37.824796759999998</v>
      </c>
      <c r="L50" s="123">
        <v>2.2742087199999999</v>
      </c>
      <c r="M50" s="177" t="s">
        <v>189</v>
      </c>
      <c r="N50" s="123">
        <v>25.782888639999999</v>
      </c>
      <c r="O50" s="123">
        <v>2.2313635999999999</v>
      </c>
      <c r="P50" s="123">
        <v>1.03051118</v>
      </c>
      <c r="Q50" s="123">
        <v>2.7384780000000001E-2</v>
      </c>
      <c r="R50" s="123">
        <v>5.8531969000000004</v>
      </c>
      <c r="S50" s="123">
        <v>0.33331208000000001</v>
      </c>
      <c r="T50" s="123">
        <v>0.63072156000000001</v>
      </c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  <c r="IF50" s="123"/>
      <c r="IG50" s="123"/>
      <c r="IH50" s="123"/>
      <c r="II50" s="123"/>
      <c r="IJ50" s="123"/>
      <c r="IK50" s="123"/>
      <c r="IL50" s="123"/>
      <c r="IM50" s="123"/>
      <c r="IN50" s="123"/>
      <c r="IO50" s="123"/>
      <c r="IP50" s="123"/>
      <c r="IQ50" s="123"/>
      <c r="IR50" s="123"/>
      <c r="IS50" s="123"/>
      <c r="IT50" s="123"/>
      <c r="IU50" s="123"/>
      <c r="IV50" s="123"/>
      <c r="IW50" s="123"/>
      <c r="IX50" s="123"/>
      <c r="IY50" s="123"/>
      <c r="IZ50" s="123"/>
      <c r="JA50" s="123"/>
      <c r="JB50" s="123"/>
      <c r="JC50" s="123"/>
      <c r="JD50" s="123"/>
      <c r="JE50" s="123"/>
      <c r="JF50" s="123"/>
      <c r="JG50" s="123"/>
      <c r="JH50" s="123"/>
      <c r="JI50" s="123"/>
      <c r="JJ50" s="123"/>
      <c r="JK50" s="123"/>
      <c r="JL50" s="123"/>
      <c r="JM50" s="123"/>
      <c r="JN50" s="123"/>
      <c r="JO50" s="123"/>
      <c r="JP50" s="123"/>
      <c r="JQ50" s="123"/>
      <c r="JR50" s="123"/>
      <c r="JS50" s="123"/>
      <c r="JT50" s="123"/>
      <c r="JU50" s="123"/>
      <c r="JV50" s="123"/>
      <c r="JW50" s="123"/>
      <c r="JX50" s="123"/>
      <c r="JY50" s="123"/>
      <c r="JZ50" s="123"/>
      <c r="KA50" s="123"/>
      <c r="KB50" s="123"/>
      <c r="KC50" s="123"/>
      <c r="KD50" s="123"/>
      <c r="KE50" s="123"/>
      <c r="KF50" s="123"/>
      <c r="KG50" s="123"/>
      <c r="KH50" s="123"/>
      <c r="KI50" s="123"/>
      <c r="KJ50" s="123"/>
      <c r="KK50" s="123"/>
      <c r="KL50" s="123"/>
      <c r="KM50" s="123"/>
      <c r="KN50" s="123"/>
      <c r="KO50" s="123"/>
      <c r="KP50" s="123"/>
      <c r="KQ50" s="123"/>
      <c r="KR50" s="123"/>
      <c r="KS50" s="123"/>
      <c r="KT50" s="123"/>
      <c r="KU50" s="123"/>
      <c r="KV50" s="123"/>
      <c r="KW50" s="123"/>
      <c r="KX50" s="123"/>
      <c r="KY50" s="123"/>
      <c r="KZ50" s="123"/>
      <c r="LA50" s="123"/>
      <c r="LB50" s="123"/>
      <c r="LC50" s="123"/>
      <c r="LD50" s="123"/>
      <c r="LE50" s="123"/>
      <c r="LF50" s="123"/>
      <c r="LG50" s="123"/>
      <c r="LH50" s="123"/>
      <c r="LI50" s="123"/>
      <c r="LJ50" s="123"/>
      <c r="LK50" s="123"/>
      <c r="LL50" s="123"/>
      <c r="LM50" s="123"/>
      <c r="LN50" s="123"/>
      <c r="LO50" s="123"/>
      <c r="LP50" s="123"/>
      <c r="LQ50" s="123"/>
      <c r="LR50" s="123"/>
      <c r="LS50" s="123"/>
      <c r="LT50" s="123"/>
      <c r="LU50" s="123"/>
      <c r="LV50" s="123"/>
      <c r="LW50" s="123"/>
      <c r="LX50" s="123"/>
      <c r="LY50" s="123"/>
      <c r="LZ50" s="123"/>
      <c r="MA50" s="123"/>
      <c r="MB50" s="123"/>
      <c r="MC50" s="123"/>
      <c r="MD50" s="123"/>
      <c r="ME50" s="123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123"/>
      <c r="MW50" s="123"/>
      <c r="MX50" s="123"/>
      <c r="MY50" s="123"/>
      <c r="MZ50" s="123"/>
      <c r="NA50" s="123"/>
      <c r="NB50" s="123"/>
      <c r="NC50" s="123"/>
      <c r="ND50" s="123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3"/>
      <c r="NS50" s="123"/>
      <c r="NT50" s="123"/>
      <c r="NU50" s="123"/>
      <c r="NV50" s="123"/>
      <c r="NW50" s="123"/>
      <c r="NX50" s="123"/>
      <c r="NY50" s="123"/>
      <c r="NZ50" s="123"/>
      <c r="OA50" s="123"/>
      <c r="OB50" s="123"/>
      <c r="OC50" s="123"/>
      <c r="OD50" s="123"/>
      <c r="OE50" s="123"/>
      <c r="OF50" s="123"/>
      <c r="OG50" s="123"/>
      <c r="OH50" s="123"/>
      <c r="OI50" s="123"/>
      <c r="OJ50" s="123"/>
      <c r="OK50" s="123"/>
      <c r="OL50" s="123"/>
      <c r="OM50" s="123"/>
      <c r="ON50" s="123"/>
      <c r="OO50" s="123"/>
      <c r="OP50" s="123"/>
      <c r="OQ50" s="123"/>
      <c r="OR50" s="123"/>
      <c r="OS50" s="123"/>
      <c r="OT50" s="123"/>
      <c r="OU50" s="123"/>
      <c r="OV50" s="123"/>
      <c r="OW50" s="123"/>
      <c r="OX50" s="123"/>
      <c r="OY50" s="123"/>
      <c r="OZ50" s="123"/>
      <c r="PA50" s="123"/>
      <c r="PB50" s="123"/>
      <c r="PC50" s="123"/>
      <c r="PD50" s="123"/>
      <c r="PE50" s="123"/>
      <c r="PF50" s="123"/>
      <c r="PG50" s="123"/>
      <c r="PH50" s="123"/>
      <c r="PI50" s="123"/>
      <c r="PJ50" s="123"/>
      <c r="PK50" s="123"/>
      <c r="PL50" s="123"/>
      <c r="PM50" s="123"/>
      <c r="PN50" s="123"/>
      <c r="PO50" s="123"/>
      <c r="PP50" s="123"/>
      <c r="PQ50" s="123"/>
      <c r="PR50" s="123"/>
      <c r="PS50" s="123"/>
      <c r="PT50" s="123"/>
      <c r="PU50" s="123"/>
      <c r="PV50" s="123"/>
      <c r="PW50" s="123"/>
      <c r="PX50" s="123"/>
      <c r="PY50" s="123"/>
      <c r="PZ50" s="123"/>
      <c r="QA50" s="123"/>
      <c r="QB50" s="123"/>
      <c r="QC50" s="123"/>
      <c r="QD50" s="123"/>
      <c r="QE50" s="123"/>
      <c r="QF50" s="123"/>
      <c r="QG50" s="123"/>
      <c r="QH50" s="123"/>
      <c r="QI50" s="123"/>
      <c r="QJ50" s="123"/>
      <c r="QK50" s="123"/>
      <c r="QL50" s="123"/>
      <c r="QM50" s="123"/>
      <c r="QN50" s="123"/>
      <c r="QO50" s="123"/>
      <c r="QP50" s="123"/>
      <c r="QQ50" s="123"/>
      <c r="QR50" s="123"/>
      <c r="QS50" s="123"/>
      <c r="QT50" s="123"/>
      <c r="QU50" s="123"/>
      <c r="QV50" s="123"/>
      <c r="QW50" s="123"/>
      <c r="QX50" s="123"/>
      <c r="QY50" s="123"/>
      <c r="QZ50" s="123"/>
      <c r="RA50" s="123"/>
      <c r="RB50" s="123"/>
      <c r="RC50" s="123"/>
      <c r="RD50" s="123"/>
      <c r="RE50" s="123"/>
      <c r="RF50" s="123"/>
      <c r="RG50" s="123"/>
      <c r="RH50" s="123"/>
      <c r="RI50" s="123"/>
      <c r="RJ50" s="123"/>
      <c r="RK50" s="123"/>
      <c r="RL50" s="123"/>
      <c r="RM50" s="123"/>
      <c r="RN50" s="123"/>
      <c r="RO50" s="123"/>
      <c r="RP50" s="123"/>
      <c r="RQ50" s="123"/>
      <c r="RR50" s="123"/>
      <c r="RS50" s="123"/>
      <c r="RT50" s="123"/>
      <c r="RU50" s="123"/>
      <c r="RV50" s="123"/>
      <c r="RW50" s="123"/>
      <c r="RX50" s="123"/>
      <c r="RY50" s="123"/>
      <c r="RZ50" s="123"/>
      <c r="SA50" s="123"/>
      <c r="SB50" s="123"/>
      <c r="SC50" s="123"/>
      <c r="SD50" s="123"/>
      <c r="SE50" s="123"/>
      <c r="SF50" s="123"/>
      <c r="SG50" s="123"/>
      <c r="SH50" s="123"/>
      <c r="SI50" s="123"/>
      <c r="SJ50" s="123"/>
      <c r="SK50" s="123"/>
      <c r="SL50" s="123"/>
      <c r="SM50" s="123"/>
      <c r="SN50" s="123"/>
      <c r="SO50" s="123"/>
      <c r="SP50" s="123"/>
      <c r="SQ50" s="123"/>
      <c r="SR50" s="123"/>
      <c r="SS50" s="123"/>
      <c r="ST50" s="123"/>
      <c r="SU50" s="123"/>
      <c r="SV50" s="123"/>
      <c r="SW50" s="123"/>
      <c r="SX50" s="123"/>
      <c r="SY50" s="123"/>
      <c r="SZ50" s="123"/>
      <c r="TA50" s="123"/>
      <c r="TB50" s="123"/>
      <c r="TC50" s="123"/>
      <c r="TD50" s="123"/>
      <c r="TE50" s="123"/>
      <c r="TF50" s="123"/>
      <c r="TG50" s="123"/>
      <c r="TH50" s="123"/>
      <c r="TI50" s="123"/>
      <c r="TJ50" s="123"/>
      <c r="TK50" s="123"/>
      <c r="TL50" s="123"/>
      <c r="TM50" s="123"/>
      <c r="TN50" s="123"/>
      <c r="TO50" s="123"/>
      <c r="TP50" s="123"/>
      <c r="TQ50" s="123"/>
      <c r="TR50" s="123"/>
      <c r="TS50" s="123"/>
      <c r="TT50" s="123"/>
      <c r="TU50" s="123"/>
      <c r="TV50" s="123"/>
      <c r="TW50" s="123"/>
      <c r="TX50" s="123"/>
      <c r="TY50" s="123"/>
      <c r="TZ50" s="123"/>
      <c r="UA50" s="123"/>
      <c r="UB50" s="123"/>
      <c r="UC50" s="123"/>
      <c r="UD50" s="123"/>
      <c r="UE50" s="123"/>
      <c r="UF50" s="123"/>
      <c r="UG50" s="123"/>
      <c r="UH50" s="123"/>
      <c r="UI50" s="123"/>
      <c r="UJ50" s="123"/>
      <c r="UK50" s="123"/>
      <c r="UL50" s="123"/>
      <c r="UM50" s="123"/>
      <c r="UN50" s="123"/>
      <c r="UO50" s="123"/>
      <c r="UP50" s="123"/>
      <c r="UQ50" s="123"/>
      <c r="UR50" s="123"/>
      <c r="US50" s="123"/>
      <c r="UT50" s="123"/>
      <c r="UU50" s="123"/>
      <c r="UV50" s="123"/>
      <c r="UW50" s="123"/>
      <c r="UX50" s="123"/>
      <c r="UY50" s="123"/>
      <c r="UZ50" s="123"/>
      <c r="VA50" s="123"/>
      <c r="VB50" s="123"/>
      <c r="VC50" s="123"/>
      <c r="VD50" s="123"/>
      <c r="VE50" s="123"/>
      <c r="VF50" s="123"/>
      <c r="VG50" s="123"/>
      <c r="VH50" s="123"/>
      <c r="VI50" s="123"/>
      <c r="VJ50" s="123"/>
      <c r="VK50" s="123"/>
      <c r="VL50" s="123"/>
      <c r="VM50" s="123"/>
      <c r="VN50" s="123"/>
      <c r="VO50" s="123"/>
      <c r="VP50" s="123"/>
      <c r="VQ50" s="123"/>
      <c r="VR50" s="123"/>
      <c r="VS50" s="123"/>
      <c r="VT50" s="123"/>
      <c r="VU50" s="123"/>
      <c r="VV50" s="123"/>
      <c r="VW50" s="123"/>
      <c r="VX50" s="123"/>
      <c r="VY50" s="123"/>
      <c r="VZ50" s="123"/>
      <c r="WA50" s="123"/>
      <c r="WB50" s="123"/>
      <c r="WC50" s="123"/>
      <c r="WD50" s="123"/>
      <c r="WE50" s="123"/>
      <c r="WF50" s="123"/>
      <c r="WG50" s="123"/>
      <c r="WH50" s="123"/>
      <c r="WI50" s="123"/>
      <c r="WJ50" s="123"/>
      <c r="WK50" s="123"/>
      <c r="WL50" s="123"/>
      <c r="WM50" s="123"/>
      <c r="WN50" s="123"/>
      <c r="WO50" s="123"/>
      <c r="WP50" s="123"/>
      <c r="WQ50" s="123"/>
      <c r="WR50" s="123"/>
      <c r="WS50" s="123"/>
      <c r="WT50" s="123"/>
      <c r="WU50" s="123"/>
      <c r="WV50" s="123"/>
      <c r="WW50" s="123"/>
      <c r="WX50" s="123"/>
      <c r="WY50" s="123"/>
      <c r="WZ50" s="123"/>
      <c r="XA50" s="123"/>
      <c r="XB50" s="123"/>
      <c r="XC50" s="123"/>
      <c r="XD50" s="123"/>
      <c r="XE50" s="123"/>
      <c r="XF50" s="123"/>
      <c r="XG50" s="123"/>
      <c r="XH50" s="123"/>
      <c r="XI50" s="123"/>
      <c r="XJ50" s="123"/>
      <c r="XK50" s="123"/>
      <c r="XL50" s="123"/>
      <c r="XM50" s="123"/>
      <c r="XN50" s="123"/>
      <c r="XO50" s="123"/>
      <c r="XP50" s="123"/>
      <c r="XQ50" s="123"/>
      <c r="XR50" s="123"/>
      <c r="XS50" s="123"/>
      <c r="XT50" s="123"/>
      <c r="XU50" s="123"/>
      <c r="XV50" s="123"/>
      <c r="XW50" s="123"/>
      <c r="XX50" s="123"/>
      <c r="XY50" s="123"/>
      <c r="XZ50" s="123"/>
      <c r="YA50" s="123"/>
      <c r="YB50" s="123"/>
      <c r="YC50" s="123"/>
      <c r="YD50" s="123"/>
      <c r="YE50" s="123"/>
      <c r="YF50" s="123"/>
      <c r="YG50" s="123"/>
      <c r="YH50" s="123"/>
      <c r="YI50" s="123"/>
      <c r="YJ50" s="123"/>
      <c r="YK50" s="123"/>
      <c r="YL50" s="123"/>
      <c r="YM50" s="123"/>
      <c r="YN50" s="123"/>
      <c r="YO50" s="123"/>
      <c r="YP50" s="123"/>
      <c r="YQ50" s="123"/>
      <c r="YR50" s="123"/>
      <c r="YS50" s="123"/>
      <c r="YT50" s="123"/>
      <c r="YU50" s="123"/>
      <c r="YV50" s="123"/>
      <c r="YW50" s="123"/>
      <c r="YX50" s="123"/>
      <c r="YY50" s="123"/>
      <c r="YZ50" s="123"/>
      <c r="ZA50" s="123"/>
      <c r="ZB50" s="123"/>
      <c r="ZC50" s="123"/>
      <c r="ZD50" s="123"/>
      <c r="ZE50" s="123"/>
      <c r="ZF50" s="123"/>
      <c r="ZG50" s="123"/>
      <c r="ZH50" s="123"/>
      <c r="ZI50" s="123"/>
      <c r="ZJ50" s="123"/>
      <c r="ZK50" s="123"/>
      <c r="ZL50" s="123"/>
      <c r="ZM50" s="123"/>
      <c r="ZN50" s="123"/>
      <c r="ZO50" s="123"/>
      <c r="ZP50" s="123"/>
      <c r="ZQ50" s="123"/>
      <c r="ZR50" s="123"/>
      <c r="ZS50" s="123"/>
      <c r="ZT50" s="123"/>
      <c r="ZU50" s="123"/>
      <c r="ZV50" s="123"/>
      <c r="ZW50" s="123"/>
      <c r="ZX50" s="123"/>
      <c r="ZY50" s="123"/>
      <c r="ZZ50" s="123"/>
    </row>
    <row r="51" spans="1:702" hidden="1" outlineLevel="1">
      <c r="A51" s="12">
        <v>41760</v>
      </c>
      <c r="B51" s="123">
        <v>1361.01802907</v>
      </c>
      <c r="C51" s="123">
        <v>67.983398339999994</v>
      </c>
      <c r="D51" s="123">
        <v>2.9391825499999999</v>
      </c>
      <c r="E51" s="123">
        <v>322.45572127000003</v>
      </c>
      <c r="F51" s="123">
        <v>226.58021074999999</v>
      </c>
      <c r="G51" s="123">
        <v>1.1145650600000001</v>
      </c>
      <c r="H51" s="123">
        <v>21.195476330000002</v>
      </c>
      <c r="I51" s="123">
        <v>575.48183540000002</v>
      </c>
      <c r="J51" s="123">
        <v>65.032334399999996</v>
      </c>
      <c r="K51" s="123">
        <v>38.674578629999999</v>
      </c>
      <c r="L51" s="123">
        <v>2.30673971</v>
      </c>
      <c r="M51" s="177" t="s">
        <v>189</v>
      </c>
      <c r="N51" s="123">
        <v>25.843525100000001</v>
      </c>
      <c r="O51" s="123">
        <v>2.3504645399999999</v>
      </c>
      <c r="P51" s="123">
        <v>0.94646109</v>
      </c>
      <c r="Q51" s="123">
        <v>3.6242629999999998E-2</v>
      </c>
      <c r="R51" s="123">
        <v>7.1091202899999999</v>
      </c>
      <c r="S51" s="123">
        <v>0.28477419999999998</v>
      </c>
      <c r="T51" s="123">
        <v>0.68339877999999998</v>
      </c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  <c r="IT51" s="123"/>
      <c r="IU51" s="123"/>
      <c r="IV51" s="123"/>
      <c r="IW51" s="123"/>
      <c r="IX51" s="123"/>
      <c r="IY51" s="123"/>
      <c r="IZ51" s="123"/>
      <c r="JA51" s="123"/>
      <c r="JB51" s="123"/>
      <c r="JC51" s="123"/>
      <c r="JD51" s="123"/>
      <c r="JE51" s="123"/>
      <c r="JF51" s="123"/>
      <c r="JG51" s="123"/>
      <c r="JH51" s="123"/>
      <c r="JI51" s="123"/>
      <c r="JJ51" s="123"/>
      <c r="JK51" s="123"/>
      <c r="JL51" s="123"/>
      <c r="JM51" s="123"/>
      <c r="JN51" s="123"/>
      <c r="JO51" s="123"/>
      <c r="JP51" s="123"/>
      <c r="JQ51" s="123"/>
      <c r="JR51" s="123"/>
      <c r="JS51" s="123"/>
      <c r="JT51" s="123"/>
      <c r="JU51" s="123"/>
      <c r="JV51" s="123"/>
      <c r="JW51" s="123"/>
      <c r="JX51" s="123"/>
      <c r="JY51" s="123"/>
      <c r="JZ51" s="123"/>
      <c r="KA51" s="123"/>
      <c r="KB51" s="123"/>
      <c r="KC51" s="123"/>
      <c r="KD51" s="123"/>
      <c r="KE51" s="123"/>
      <c r="KF51" s="123"/>
      <c r="KG51" s="123"/>
      <c r="KH51" s="123"/>
      <c r="KI51" s="123"/>
      <c r="KJ51" s="123"/>
      <c r="KK51" s="123"/>
      <c r="KL51" s="123"/>
      <c r="KM51" s="123"/>
      <c r="KN51" s="123"/>
      <c r="KO51" s="123"/>
      <c r="KP51" s="123"/>
      <c r="KQ51" s="123"/>
      <c r="KR51" s="123"/>
      <c r="KS51" s="123"/>
      <c r="KT51" s="123"/>
      <c r="KU51" s="123"/>
      <c r="KV51" s="123"/>
      <c r="KW51" s="123"/>
      <c r="KX51" s="123"/>
      <c r="KY51" s="123"/>
      <c r="KZ51" s="123"/>
      <c r="LA51" s="123"/>
      <c r="LB51" s="123"/>
      <c r="LC51" s="123"/>
      <c r="LD51" s="123"/>
      <c r="LE51" s="123"/>
      <c r="LF51" s="123"/>
      <c r="LG51" s="123"/>
      <c r="LH51" s="123"/>
      <c r="LI51" s="123"/>
      <c r="LJ51" s="123"/>
      <c r="LK51" s="123"/>
      <c r="LL51" s="123"/>
      <c r="LM51" s="123"/>
      <c r="LN51" s="123"/>
      <c r="LO51" s="123"/>
      <c r="LP51" s="123"/>
      <c r="LQ51" s="123"/>
      <c r="LR51" s="123"/>
      <c r="LS51" s="123"/>
      <c r="LT51" s="123"/>
      <c r="LU51" s="123"/>
      <c r="LV51" s="123"/>
      <c r="LW51" s="123"/>
      <c r="LX51" s="123"/>
      <c r="LY51" s="123"/>
      <c r="LZ51" s="123"/>
      <c r="MA51" s="123"/>
      <c r="MB51" s="123"/>
      <c r="MC51" s="123"/>
      <c r="MD51" s="123"/>
      <c r="ME51" s="123"/>
      <c r="MF51" s="123"/>
      <c r="MG51" s="123"/>
      <c r="MH51" s="123"/>
      <c r="MI51" s="123"/>
      <c r="MJ51" s="123"/>
      <c r="MK51" s="123"/>
      <c r="ML51" s="123"/>
      <c r="MM51" s="123"/>
      <c r="MN51" s="123"/>
      <c r="MO51" s="123"/>
      <c r="MP51" s="123"/>
      <c r="MQ51" s="123"/>
      <c r="MR51" s="123"/>
      <c r="MS51" s="123"/>
      <c r="MT51" s="123"/>
      <c r="MU51" s="123"/>
      <c r="MV51" s="123"/>
      <c r="MW51" s="123"/>
      <c r="MX51" s="123"/>
      <c r="MY51" s="123"/>
      <c r="MZ51" s="123"/>
      <c r="NA51" s="123"/>
      <c r="NB51" s="123"/>
      <c r="NC51" s="123"/>
      <c r="ND51" s="123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3"/>
      <c r="NY51" s="123"/>
      <c r="NZ51" s="123"/>
      <c r="OA51" s="123"/>
      <c r="OB51" s="123"/>
      <c r="OC51" s="123"/>
      <c r="OD51" s="123"/>
      <c r="OE51" s="123"/>
      <c r="OF51" s="123"/>
      <c r="OG51" s="123"/>
      <c r="OH51" s="123"/>
      <c r="OI51" s="123"/>
      <c r="OJ51" s="123"/>
      <c r="OK51" s="123"/>
      <c r="OL51" s="123"/>
      <c r="OM51" s="123"/>
      <c r="ON51" s="123"/>
      <c r="OO51" s="123"/>
      <c r="OP51" s="123"/>
      <c r="OQ51" s="123"/>
      <c r="OR51" s="123"/>
      <c r="OS51" s="123"/>
      <c r="OT51" s="123"/>
      <c r="OU51" s="123"/>
      <c r="OV51" s="123"/>
      <c r="OW51" s="123"/>
      <c r="OX51" s="123"/>
      <c r="OY51" s="123"/>
      <c r="OZ51" s="123"/>
      <c r="PA51" s="123"/>
      <c r="PB51" s="123"/>
      <c r="PC51" s="123"/>
      <c r="PD51" s="123"/>
      <c r="PE51" s="123"/>
      <c r="PF51" s="123"/>
      <c r="PG51" s="123"/>
      <c r="PH51" s="123"/>
      <c r="PI51" s="123"/>
      <c r="PJ51" s="123"/>
      <c r="PK51" s="123"/>
      <c r="PL51" s="123"/>
      <c r="PM51" s="123"/>
      <c r="PN51" s="123"/>
      <c r="PO51" s="123"/>
      <c r="PP51" s="123"/>
      <c r="PQ51" s="123"/>
      <c r="PR51" s="123"/>
      <c r="PS51" s="123"/>
      <c r="PT51" s="123"/>
      <c r="PU51" s="123"/>
      <c r="PV51" s="123"/>
      <c r="PW51" s="123"/>
      <c r="PX51" s="123"/>
      <c r="PY51" s="123"/>
      <c r="PZ51" s="123"/>
      <c r="QA51" s="123"/>
      <c r="QB51" s="123"/>
      <c r="QC51" s="123"/>
      <c r="QD51" s="123"/>
      <c r="QE51" s="123"/>
      <c r="QF51" s="123"/>
      <c r="QG51" s="123"/>
      <c r="QH51" s="123"/>
      <c r="QI51" s="123"/>
      <c r="QJ51" s="123"/>
      <c r="QK51" s="123"/>
      <c r="QL51" s="123"/>
      <c r="QM51" s="123"/>
      <c r="QN51" s="123"/>
      <c r="QO51" s="123"/>
      <c r="QP51" s="123"/>
      <c r="QQ51" s="123"/>
      <c r="QR51" s="123"/>
      <c r="QS51" s="123"/>
      <c r="QT51" s="123"/>
      <c r="QU51" s="123"/>
      <c r="QV51" s="123"/>
      <c r="QW51" s="123"/>
      <c r="QX51" s="123"/>
      <c r="QY51" s="123"/>
      <c r="QZ51" s="123"/>
      <c r="RA51" s="123"/>
      <c r="RB51" s="123"/>
      <c r="RC51" s="123"/>
      <c r="RD51" s="123"/>
      <c r="RE51" s="123"/>
      <c r="RF51" s="123"/>
      <c r="RG51" s="123"/>
      <c r="RH51" s="123"/>
      <c r="RI51" s="123"/>
      <c r="RJ51" s="123"/>
      <c r="RK51" s="123"/>
      <c r="RL51" s="123"/>
      <c r="RM51" s="123"/>
      <c r="RN51" s="123"/>
      <c r="RO51" s="123"/>
      <c r="RP51" s="123"/>
      <c r="RQ51" s="123"/>
      <c r="RR51" s="123"/>
      <c r="RS51" s="123"/>
      <c r="RT51" s="123"/>
      <c r="RU51" s="123"/>
      <c r="RV51" s="123"/>
      <c r="RW51" s="123"/>
      <c r="RX51" s="123"/>
      <c r="RY51" s="123"/>
      <c r="RZ51" s="123"/>
      <c r="SA51" s="123"/>
      <c r="SB51" s="123"/>
      <c r="SC51" s="123"/>
      <c r="SD51" s="123"/>
      <c r="SE51" s="123"/>
      <c r="SF51" s="123"/>
      <c r="SG51" s="123"/>
      <c r="SH51" s="123"/>
      <c r="SI51" s="123"/>
      <c r="SJ51" s="123"/>
      <c r="SK51" s="123"/>
      <c r="SL51" s="123"/>
      <c r="SM51" s="123"/>
      <c r="SN51" s="123"/>
      <c r="SO51" s="123"/>
      <c r="SP51" s="123"/>
      <c r="SQ51" s="123"/>
      <c r="SR51" s="123"/>
      <c r="SS51" s="123"/>
      <c r="ST51" s="123"/>
      <c r="SU51" s="123"/>
      <c r="SV51" s="123"/>
      <c r="SW51" s="123"/>
      <c r="SX51" s="123"/>
      <c r="SY51" s="123"/>
      <c r="SZ51" s="123"/>
      <c r="TA51" s="123"/>
      <c r="TB51" s="123"/>
      <c r="TC51" s="123"/>
      <c r="TD51" s="123"/>
      <c r="TE51" s="123"/>
      <c r="TF51" s="123"/>
      <c r="TG51" s="123"/>
      <c r="TH51" s="123"/>
      <c r="TI51" s="123"/>
      <c r="TJ51" s="123"/>
      <c r="TK51" s="123"/>
      <c r="TL51" s="123"/>
      <c r="TM51" s="123"/>
      <c r="TN51" s="123"/>
      <c r="TO51" s="123"/>
      <c r="TP51" s="123"/>
      <c r="TQ51" s="123"/>
      <c r="TR51" s="123"/>
      <c r="TS51" s="123"/>
      <c r="TT51" s="123"/>
      <c r="TU51" s="123"/>
      <c r="TV51" s="123"/>
      <c r="TW51" s="123"/>
      <c r="TX51" s="123"/>
      <c r="TY51" s="123"/>
      <c r="TZ51" s="123"/>
      <c r="UA51" s="123"/>
      <c r="UB51" s="123"/>
      <c r="UC51" s="123"/>
      <c r="UD51" s="123"/>
      <c r="UE51" s="123"/>
      <c r="UF51" s="123"/>
      <c r="UG51" s="123"/>
      <c r="UH51" s="123"/>
      <c r="UI51" s="123"/>
      <c r="UJ51" s="123"/>
      <c r="UK51" s="123"/>
      <c r="UL51" s="123"/>
      <c r="UM51" s="123"/>
      <c r="UN51" s="123"/>
      <c r="UO51" s="123"/>
      <c r="UP51" s="123"/>
      <c r="UQ51" s="123"/>
      <c r="UR51" s="123"/>
      <c r="US51" s="123"/>
      <c r="UT51" s="123"/>
      <c r="UU51" s="123"/>
      <c r="UV51" s="123"/>
      <c r="UW51" s="123"/>
      <c r="UX51" s="123"/>
      <c r="UY51" s="123"/>
      <c r="UZ51" s="123"/>
      <c r="VA51" s="123"/>
      <c r="VB51" s="123"/>
      <c r="VC51" s="123"/>
      <c r="VD51" s="123"/>
      <c r="VE51" s="123"/>
      <c r="VF51" s="123"/>
      <c r="VG51" s="123"/>
      <c r="VH51" s="123"/>
      <c r="VI51" s="123"/>
      <c r="VJ51" s="123"/>
      <c r="VK51" s="123"/>
      <c r="VL51" s="123"/>
      <c r="VM51" s="123"/>
      <c r="VN51" s="123"/>
      <c r="VO51" s="123"/>
      <c r="VP51" s="123"/>
      <c r="VQ51" s="123"/>
      <c r="VR51" s="123"/>
      <c r="VS51" s="123"/>
      <c r="VT51" s="123"/>
      <c r="VU51" s="123"/>
      <c r="VV51" s="123"/>
      <c r="VW51" s="123"/>
      <c r="VX51" s="123"/>
      <c r="VY51" s="123"/>
      <c r="VZ51" s="123"/>
      <c r="WA51" s="123"/>
      <c r="WB51" s="123"/>
      <c r="WC51" s="123"/>
      <c r="WD51" s="123"/>
      <c r="WE51" s="123"/>
      <c r="WF51" s="123"/>
      <c r="WG51" s="123"/>
      <c r="WH51" s="123"/>
      <c r="WI51" s="123"/>
      <c r="WJ51" s="123"/>
      <c r="WK51" s="123"/>
      <c r="WL51" s="123"/>
      <c r="WM51" s="123"/>
      <c r="WN51" s="123"/>
      <c r="WO51" s="123"/>
      <c r="WP51" s="123"/>
      <c r="WQ51" s="123"/>
      <c r="WR51" s="123"/>
      <c r="WS51" s="123"/>
      <c r="WT51" s="123"/>
      <c r="WU51" s="123"/>
      <c r="WV51" s="123"/>
      <c r="WW51" s="123"/>
      <c r="WX51" s="123"/>
      <c r="WY51" s="123"/>
      <c r="WZ51" s="123"/>
      <c r="XA51" s="123"/>
      <c r="XB51" s="123"/>
      <c r="XC51" s="123"/>
      <c r="XD51" s="123"/>
      <c r="XE51" s="123"/>
      <c r="XF51" s="123"/>
      <c r="XG51" s="123"/>
      <c r="XH51" s="123"/>
      <c r="XI51" s="123"/>
      <c r="XJ51" s="123"/>
      <c r="XK51" s="123"/>
      <c r="XL51" s="123"/>
      <c r="XM51" s="123"/>
      <c r="XN51" s="123"/>
      <c r="XO51" s="123"/>
      <c r="XP51" s="123"/>
      <c r="XQ51" s="123"/>
      <c r="XR51" s="123"/>
      <c r="XS51" s="123"/>
      <c r="XT51" s="123"/>
      <c r="XU51" s="123"/>
      <c r="XV51" s="123"/>
      <c r="XW51" s="123"/>
      <c r="XX51" s="123"/>
      <c r="XY51" s="123"/>
      <c r="XZ51" s="123"/>
      <c r="YA51" s="123"/>
      <c r="YB51" s="123"/>
      <c r="YC51" s="123"/>
      <c r="YD51" s="123"/>
      <c r="YE51" s="123"/>
      <c r="YF51" s="123"/>
      <c r="YG51" s="123"/>
      <c r="YH51" s="123"/>
      <c r="YI51" s="123"/>
      <c r="YJ51" s="123"/>
      <c r="YK51" s="123"/>
      <c r="YL51" s="123"/>
      <c r="YM51" s="123"/>
      <c r="YN51" s="123"/>
      <c r="YO51" s="123"/>
      <c r="YP51" s="123"/>
      <c r="YQ51" s="123"/>
      <c r="YR51" s="123"/>
      <c r="YS51" s="123"/>
      <c r="YT51" s="123"/>
      <c r="YU51" s="123"/>
      <c r="YV51" s="123"/>
      <c r="YW51" s="123"/>
      <c r="YX51" s="123"/>
      <c r="YY51" s="123"/>
      <c r="YZ51" s="123"/>
      <c r="ZA51" s="123"/>
      <c r="ZB51" s="123"/>
      <c r="ZC51" s="123"/>
      <c r="ZD51" s="123"/>
      <c r="ZE51" s="123"/>
      <c r="ZF51" s="123"/>
      <c r="ZG51" s="123"/>
      <c r="ZH51" s="123"/>
      <c r="ZI51" s="123"/>
      <c r="ZJ51" s="123"/>
      <c r="ZK51" s="123"/>
      <c r="ZL51" s="123"/>
      <c r="ZM51" s="123"/>
      <c r="ZN51" s="123"/>
      <c r="ZO51" s="123"/>
      <c r="ZP51" s="123"/>
      <c r="ZQ51" s="123"/>
      <c r="ZR51" s="123"/>
      <c r="ZS51" s="123"/>
      <c r="ZT51" s="123"/>
      <c r="ZU51" s="123"/>
      <c r="ZV51" s="123"/>
      <c r="ZW51" s="123"/>
      <c r="ZX51" s="123"/>
      <c r="ZY51" s="123"/>
      <c r="ZZ51" s="123"/>
    </row>
    <row r="52" spans="1:702" hidden="1" outlineLevel="1">
      <c r="A52" s="12">
        <v>41791</v>
      </c>
      <c r="B52" s="123">
        <v>1333.0321973600001</v>
      </c>
      <c r="C52" s="123">
        <v>64.673072129999994</v>
      </c>
      <c r="D52" s="123">
        <v>2.8378410600000001</v>
      </c>
      <c r="E52" s="123">
        <v>314.48197725</v>
      </c>
      <c r="F52" s="123">
        <v>235.81243247</v>
      </c>
      <c r="G52" s="123">
        <v>0.66488944999999999</v>
      </c>
      <c r="H52" s="123">
        <v>15.032632339999999</v>
      </c>
      <c r="I52" s="123">
        <v>557.48641132</v>
      </c>
      <c r="J52" s="123">
        <v>61.456779249999997</v>
      </c>
      <c r="K52" s="123">
        <v>38.812797639999999</v>
      </c>
      <c r="L52" s="123">
        <v>2.20389049</v>
      </c>
      <c r="M52" s="177" t="s">
        <v>189</v>
      </c>
      <c r="N52" s="123">
        <v>27.590401660000001</v>
      </c>
      <c r="O52" s="123">
        <v>2.8029888000000001</v>
      </c>
      <c r="P52" s="123">
        <v>0.88565320999999997</v>
      </c>
      <c r="Q52" s="123">
        <v>3.9718870000000003E-2</v>
      </c>
      <c r="R52" s="123">
        <v>7.2138660400000001</v>
      </c>
      <c r="S52" s="123">
        <v>0.26575462999999999</v>
      </c>
      <c r="T52" s="123">
        <v>0.77109075000000005</v>
      </c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  <c r="IV52" s="123"/>
      <c r="IW52" s="123"/>
      <c r="IX52" s="123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3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3"/>
      <c r="SD52" s="123"/>
      <c r="SE52" s="123"/>
      <c r="SF52" s="123"/>
      <c r="SG52" s="123"/>
      <c r="SH52" s="123"/>
      <c r="SI52" s="123"/>
      <c r="SJ52" s="123"/>
      <c r="SK52" s="123"/>
      <c r="SL52" s="123"/>
      <c r="SM52" s="123"/>
      <c r="SN52" s="123"/>
      <c r="SO52" s="123"/>
      <c r="SP52" s="123"/>
      <c r="SQ52" s="123"/>
      <c r="SR52" s="123"/>
      <c r="SS52" s="123"/>
      <c r="ST52" s="123"/>
      <c r="SU52" s="123"/>
      <c r="SV52" s="123"/>
      <c r="SW52" s="123"/>
      <c r="SX52" s="123"/>
      <c r="SY52" s="123"/>
      <c r="SZ52" s="123"/>
      <c r="TA52" s="123"/>
      <c r="TB52" s="123"/>
      <c r="TC52" s="123"/>
      <c r="TD52" s="123"/>
      <c r="TE52" s="123"/>
      <c r="TF52" s="123"/>
      <c r="TG52" s="123"/>
      <c r="TH52" s="123"/>
      <c r="TI52" s="123"/>
      <c r="TJ52" s="123"/>
      <c r="TK52" s="123"/>
      <c r="TL52" s="123"/>
      <c r="TM52" s="123"/>
      <c r="TN52" s="123"/>
      <c r="TO52" s="123"/>
      <c r="TP52" s="123"/>
      <c r="TQ52" s="123"/>
      <c r="TR52" s="123"/>
      <c r="TS52" s="123"/>
      <c r="TT52" s="123"/>
      <c r="TU52" s="123"/>
      <c r="TV52" s="123"/>
      <c r="TW52" s="123"/>
      <c r="TX52" s="123"/>
      <c r="TY52" s="123"/>
      <c r="TZ52" s="123"/>
      <c r="UA52" s="123"/>
      <c r="UB52" s="123"/>
      <c r="UC52" s="123"/>
      <c r="UD52" s="123"/>
      <c r="UE52" s="123"/>
      <c r="UF52" s="123"/>
      <c r="UG52" s="123"/>
      <c r="UH52" s="123"/>
      <c r="UI52" s="123"/>
      <c r="UJ52" s="123"/>
      <c r="UK52" s="123"/>
      <c r="UL52" s="123"/>
      <c r="UM52" s="123"/>
      <c r="UN52" s="123"/>
      <c r="UO52" s="123"/>
      <c r="UP52" s="123"/>
      <c r="UQ52" s="123"/>
      <c r="UR52" s="123"/>
      <c r="US52" s="123"/>
      <c r="UT52" s="123"/>
      <c r="UU52" s="123"/>
      <c r="UV52" s="123"/>
      <c r="UW52" s="123"/>
      <c r="UX52" s="123"/>
      <c r="UY52" s="123"/>
      <c r="UZ52" s="123"/>
      <c r="VA52" s="123"/>
      <c r="VB52" s="123"/>
      <c r="VC52" s="123"/>
      <c r="VD52" s="123"/>
      <c r="VE52" s="123"/>
      <c r="VF52" s="123"/>
      <c r="VG52" s="123"/>
      <c r="VH52" s="123"/>
      <c r="VI52" s="123"/>
      <c r="VJ52" s="123"/>
      <c r="VK52" s="123"/>
      <c r="VL52" s="123"/>
      <c r="VM52" s="123"/>
      <c r="VN52" s="123"/>
      <c r="VO52" s="123"/>
      <c r="VP52" s="123"/>
      <c r="VQ52" s="123"/>
      <c r="VR52" s="123"/>
      <c r="VS52" s="123"/>
      <c r="VT52" s="123"/>
      <c r="VU52" s="123"/>
      <c r="VV52" s="123"/>
      <c r="VW52" s="123"/>
      <c r="VX52" s="123"/>
      <c r="VY52" s="123"/>
      <c r="VZ52" s="123"/>
      <c r="WA52" s="123"/>
      <c r="WB52" s="123"/>
      <c r="WC52" s="123"/>
      <c r="WD52" s="123"/>
      <c r="WE52" s="123"/>
      <c r="WF52" s="123"/>
      <c r="WG52" s="123"/>
      <c r="WH52" s="123"/>
      <c r="WI52" s="123"/>
      <c r="WJ52" s="123"/>
      <c r="WK52" s="123"/>
      <c r="WL52" s="123"/>
      <c r="WM52" s="123"/>
      <c r="WN52" s="123"/>
      <c r="WO52" s="123"/>
      <c r="WP52" s="123"/>
      <c r="WQ52" s="123"/>
      <c r="WR52" s="123"/>
      <c r="WS52" s="123"/>
      <c r="WT52" s="123"/>
      <c r="WU52" s="123"/>
      <c r="WV52" s="123"/>
      <c r="WW52" s="123"/>
      <c r="WX52" s="123"/>
      <c r="WY52" s="123"/>
      <c r="WZ52" s="123"/>
      <c r="XA52" s="123"/>
      <c r="XB52" s="123"/>
      <c r="XC52" s="123"/>
      <c r="XD52" s="123"/>
      <c r="XE52" s="123"/>
      <c r="XF52" s="123"/>
      <c r="XG52" s="123"/>
      <c r="XH52" s="123"/>
      <c r="XI52" s="123"/>
      <c r="XJ52" s="123"/>
      <c r="XK52" s="123"/>
      <c r="XL52" s="123"/>
      <c r="XM52" s="123"/>
      <c r="XN52" s="123"/>
      <c r="XO52" s="123"/>
      <c r="XP52" s="123"/>
      <c r="XQ52" s="123"/>
      <c r="XR52" s="123"/>
      <c r="XS52" s="123"/>
      <c r="XT52" s="123"/>
      <c r="XU52" s="123"/>
      <c r="XV52" s="123"/>
      <c r="XW52" s="123"/>
      <c r="XX52" s="123"/>
      <c r="XY52" s="123"/>
      <c r="XZ52" s="123"/>
      <c r="YA52" s="123"/>
      <c r="YB52" s="123"/>
      <c r="YC52" s="123"/>
      <c r="YD52" s="123"/>
      <c r="YE52" s="123"/>
      <c r="YF52" s="123"/>
      <c r="YG52" s="123"/>
      <c r="YH52" s="123"/>
      <c r="YI52" s="123"/>
      <c r="YJ52" s="123"/>
      <c r="YK52" s="123"/>
      <c r="YL52" s="123"/>
      <c r="YM52" s="123"/>
      <c r="YN52" s="123"/>
      <c r="YO52" s="123"/>
      <c r="YP52" s="123"/>
      <c r="YQ52" s="123"/>
      <c r="YR52" s="123"/>
      <c r="YS52" s="123"/>
      <c r="YT52" s="123"/>
      <c r="YU52" s="123"/>
      <c r="YV52" s="123"/>
      <c r="YW52" s="123"/>
      <c r="YX52" s="123"/>
      <c r="YY52" s="123"/>
      <c r="YZ52" s="123"/>
      <c r="ZA52" s="123"/>
      <c r="ZB52" s="123"/>
      <c r="ZC52" s="123"/>
      <c r="ZD52" s="123"/>
      <c r="ZE52" s="123"/>
      <c r="ZF52" s="123"/>
      <c r="ZG52" s="123"/>
      <c r="ZH52" s="123"/>
      <c r="ZI52" s="123"/>
      <c r="ZJ52" s="123"/>
      <c r="ZK52" s="123"/>
      <c r="ZL52" s="123"/>
      <c r="ZM52" s="123"/>
      <c r="ZN52" s="123"/>
      <c r="ZO52" s="123"/>
      <c r="ZP52" s="123"/>
      <c r="ZQ52" s="123"/>
      <c r="ZR52" s="123"/>
      <c r="ZS52" s="123"/>
      <c r="ZT52" s="123"/>
      <c r="ZU52" s="123"/>
      <c r="ZV52" s="123"/>
      <c r="ZW52" s="123"/>
      <c r="ZX52" s="123"/>
      <c r="ZY52" s="123"/>
      <c r="ZZ52" s="123"/>
    </row>
    <row r="53" spans="1:702" hidden="1" outlineLevel="1">
      <c r="A53" s="12">
        <v>41821</v>
      </c>
      <c r="B53" s="123">
        <v>1330.9044086500001</v>
      </c>
      <c r="C53" s="123">
        <v>65.583359430000002</v>
      </c>
      <c r="D53" s="123">
        <v>2.80220124</v>
      </c>
      <c r="E53" s="123">
        <v>315.14766003</v>
      </c>
      <c r="F53" s="123">
        <v>232.24059154</v>
      </c>
      <c r="G53" s="123">
        <v>1.0734773399999999</v>
      </c>
      <c r="H53" s="123">
        <v>14.00446168</v>
      </c>
      <c r="I53" s="123">
        <v>564.54509816999996</v>
      </c>
      <c r="J53" s="123">
        <v>59.101962370000003</v>
      </c>
      <c r="K53" s="123">
        <v>39.02934174</v>
      </c>
      <c r="L53" s="123">
        <v>2.1264065099999998</v>
      </c>
      <c r="M53" s="177" t="s">
        <v>189</v>
      </c>
      <c r="N53" s="123">
        <v>28.333163450000001</v>
      </c>
      <c r="O53" s="123">
        <v>2.19640492</v>
      </c>
      <c r="P53" s="123">
        <v>0.75432531999999997</v>
      </c>
      <c r="Q53" s="123">
        <v>2.773569E-2</v>
      </c>
      <c r="R53" s="123">
        <v>2.4677768599999999</v>
      </c>
      <c r="S53" s="123">
        <v>0.2724685</v>
      </c>
      <c r="T53" s="123">
        <v>1.1979738600000001</v>
      </c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/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/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/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123"/>
      <c r="MU53" s="123"/>
      <c r="MV53" s="123"/>
      <c r="MW53" s="123"/>
      <c r="MX53" s="123"/>
      <c r="MY53" s="123"/>
      <c r="MZ53" s="123"/>
      <c r="NA53" s="123"/>
      <c r="NB53" s="123"/>
      <c r="NC53" s="123"/>
      <c r="ND53" s="123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3"/>
      <c r="NS53" s="123"/>
      <c r="NT53" s="123"/>
      <c r="NU53" s="123"/>
      <c r="NV53" s="123"/>
      <c r="NW53" s="123"/>
      <c r="NX53" s="123"/>
      <c r="NY53" s="123"/>
      <c r="NZ53" s="123"/>
      <c r="OA53" s="123"/>
      <c r="OB53" s="123"/>
      <c r="OC53" s="123"/>
      <c r="OD53" s="123"/>
      <c r="OE53" s="123"/>
      <c r="OF53" s="123"/>
      <c r="OG53" s="123"/>
      <c r="OH53" s="123"/>
      <c r="OI53" s="123"/>
      <c r="OJ53" s="123"/>
      <c r="OK53" s="123"/>
      <c r="OL53" s="123"/>
      <c r="OM53" s="123"/>
      <c r="ON53" s="123"/>
      <c r="OO53" s="123"/>
      <c r="OP53" s="123"/>
      <c r="OQ53" s="123"/>
      <c r="OR53" s="123"/>
      <c r="OS53" s="123"/>
      <c r="OT53" s="123"/>
      <c r="OU53" s="123"/>
      <c r="OV53" s="123"/>
      <c r="OW53" s="123"/>
      <c r="OX53" s="123"/>
      <c r="OY53" s="123"/>
      <c r="OZ53" s="123"/>
      <c r="PA53" s="123"/>
      <c r="PB53" s="123"/>
      <c r="PC53" s="123"/>
      <c r="PD53" s="123"/>
      <c r="PE53" s="123"/>
      <c r="PF53" s="123"/>
      <c r="PG53" s="123"/>
      <c r="PH53" s="123"/>
      <c r="PI53" s="123"/>
      <c r="PJ53" s="123"/>
      <c r="PK53" s="123"/>
      <c r="PL53" s="123"/>
      <c r="PM53" s="123"/>
      <c r="PN53" s="123"/>
      <c r="PO53" s="123"/>
      <c r="PP53" s="123"/>
      <c r="PQ53" s="123"/>
      <c r="PR53" s="123"/>
      <c r="PS53" s="123"/>
      <c r="PT53" s="123"/>
      <c r="PU53" s="123"/>
      <c r="PV53" s="123"/>
      <c r="PW53" s="123"/>
      <c r="PX53" s="123"/>
      <c r="PY53" s="123"/>
      <c r="PZ53" s="123"/>
      <c r="QA53" s="123"/>
      <c r="QB53" s="123"/>
      <c r="QC53" s="123"/>
      <c r="QD53" s="123"/>
      <c r="QE53" s="123"/>
      <c r="QF53" s="123"/>
      <c r="QG53" s="123"/>
      <c r="QH53" s="123"/>
      <c r="QI53" s="123"/>
      <c r="QJ53" s="123"/>
      <c r="QK53" s="123"/>
      <c r="QL53" s="123"/>
      <c r="QM53" s="123"/>
      <c r="QN53" s="123"/>
      <c r="QO53" s="123"/>
      <c r="QP53" s="123"/>
      <c r="QQ53" s="123"/>
      <c r="QR53" s="123"/>
      <c r="QS53" s="123"/>
      <c r="QT53" s="123"/>
      <c r="QU53" s="123"/>
      <c r="QV53" s="123"/>
      <c r="QW53" s="123"/>
      <c r="QX53" s="123"/>
      <c r="QY53" s="123"/>
      <c r="QZ53" s="123"/>
      <c r="RA53" s="123"/>
      <c r="RB53" s="123"/>
      <c r="RC53" s="123"/>
      <c r="RD53" s="123"/>
      <c r="RE53" s="123"/>
      <c r="RF53" s="123"/>
      <c r="RG53" s="123"/>
      <c r="RH53" s="123"/>
      <c r="RI53" s="123"/>
      <c r="RJ53" s="123"/>
      <c r="RK53" s="123"/>
      <c r="RL53" s="123"/>
      <c r="RM53" s="123"/>
      <c r="RN53" s="123"/>
      <c r="RO53" s="123"/>
      <c r="RP53" s="123"/>
      <c r="RQ53" s="123"/>
      <c r="RR53" s="123"/>
      <c r="RS53" s="123"/>
      <c r="RT53" s="123"/>
      <c r="RU53" s="123"/>
      <c r="RV53" s="123"/>
      <c r="RW53" s="123"/>
      <c r="RX53" s="123"/>
      <c r="RY53" s="123"/>
      <c r="RZ53" s="123"/>
      <c r="SA53" s="123"/>
      <c r="SB53" s="123"/>
      <c r="SC53" s="123"/>
      <c r="SD53" s="123"/>
      <c r="SE53" s="123"/>
      <c r="SF53" s="123"/>
      <c r="SG53" s="123"/>
      <c r="SH53" s="123"/>
      <c r="SI53" s="123"/>
      <c r="SJ53" s="123"/>
      <c r="SK53" s="123"/>
      <c r="SL53" s="123"/>
      <c r="SM53" s="123"/>
      <c r="SN53" s="123"/>
      <c r="SO53" s="123"/>
      <c r="SP53" s="123"/>
      <c r="SQ53" s="123"/>
      <c r="SR53" s="123"/>
      <c r="SS53" s="123"/>
      <c r="ST53" s="123"/>
      <c r="SU53" s="123"/>
      <c r="SV53" s="123"/>
      <c r="SW53" s="123"/>
      <c r="SX53" s="123"/>
      <c r="SY53" s="123"/>
      <c r="SZ53" s="123"/>
      <c r="TA53" s="123"/>
      <c r="TB53" s="123"/>
      <c r="TC53" s="123"/>
      <c r="TD53" s="123"/>
      <c r="TE53" s="123"/>
      <c r="TF53" s="123"/>
      <c r="TG53" s="123"/>
      <c r="TH53" s="123"/>
      <c r="TI53" s="123"/>
      <c r="TJ53" s="123"/>
      <c r="TK53" s="123"/>
      <c r="TL53" s="123"/>
      <c r="TM53" s="123"/>
      <c r="TN53" s="123"/>
      <c r="TO53" s="123"/>
      <c r="TP53" s="123"/>
      <c r="TQ53" s="123"/>
      <c r="TR53" s="123"/>
      <c r="TS53" s="123"/>
      <c r="TT53" s="123"/>
      <c r="TU53" s="123"/>
      <c r="TV53" s="123"/>
      <c r="TW53" s="123"/>
      <c r="TX53" s="123"/>
      <c r="TY53" s="123"/>
      <c r="TZ53" s="123"/>
      <c r="UA53" s="123"/>
      <c r="UB53" s="123"/>
      <c r="UC53" s="123"/>
      <c r="UD53" s="123"/>
      <c r="UE53" s="123"/>
      <c r="UF53" s="123"/>
      <c r="UG53" s="123"/>
      <c r="UH53" s="123"/>
      <c r="UI53" s="123"/>
      <c r="UJ53" s="123"/>
      <c r="UK53" s="123"/>
      <c r="UL53" s="123"/>
      <c r="UM53" s="123"/>
      <c r="UN53" s="123"/>
      <c r="UO53" s="123"/>
      <c r="UP53" s="123"/>
      <c r="UQ53" s="123"/>
      <c r="UR53" s="123"/>
      <c r="US53" s="123"/>
      <c r="UT53" s="123"/>
      <c r="UU53" s="123"/>
      <c r="UV53" s="123"/>
      <c r="UW53" s="123"/>
      <c r="UX53" s="123"/>
      <c r="UY53" s="123"/>
      <c r="UZ53" s="123"/>
      <c r="VA53" s="123"/>
      <c r="VB53" s="123"/>
      <c r="VC53" s="123"/>
      <c r="VD53" s="123"/>
      <c r="VE53" s="123"/>
      <c r="VF53" s="123"/>
      <c r="VG53" s="123"/>
      <c r="VH53" s="123"/>
      <c r="VI53" s="123"/>
      <c r="VJ53" s="123"/>
      <c r="VK53" s="123"/>
      <c r="VL53" s="123"/>
      <c r="VM53" s="123"/>
      <c r="VN53" s="123"/>
      <c r="VO53" s="123"/>
      <c r="VP53" s="123"/>
      <c r="VQ53" s="123"/>
      <c r="VR53" s="123"/>
      <c r="VS53" s="123"/>
      <c r="VT53" s="123"/>
      <c r="VU53" s="123"/>
      <c r="VV53" s="123"/>
      <c r="VW53" s="123"/>
      <c r="VX53" s="123"/>
      <c r="VY53" s="123"/>
      <c r="VZ53" s="123"/>
      <c r="WA53" s="123"/>
      <c r="WB53" s="123"/>
      <c r="WC53" s="123"/>
      <c r="WD53" s="123"/>
      <c r="WE53" s="123"/>
      <c r="WF53" s="123"/>
      <c r="WG53" s="123"/>
      <c r="WH53" s="123"/>
      <c r="WI53" s="123"/>
      <c r="WJ53" s="123"/>
      <c r="WK53" s="123"/>
      <c r="WL53" s="123"/>
      <c r="WM53" s="123"/>
      <c r="WN53" s="123"/>
      <c r="WO53" s="123"/>
      <c r="WP53" s="123"/>
      <c r="WQ53" s="123"/>
      <c r="WR53" s="123"/>
      <c r="WS53" s="123"/>
      <c r="WT53" s="123"/>
      <c r="WU53" s="123"/>
      <c r="WV53" s="123"/>
      <c r="WW53" s="123"/>
      <c r="WX53" s="123"/>
      <c r="WY53" s="123"/>
      <c r="WZ53" s="123"/>
      <c r="XA53" s="123"/>
      <c r="XB53" s="123"/>
      <c r="XC53" s="123"/>
      <c r="XD53" s="123"/>
      <c r="XE53" s="123"/>
      <c r="XF53" s="123"/>
      <c r="XG53" s="123"/>
      <c r="XH53" s="123"/>
      <c r="XI53" s="123"/>
      <c r="XJ53" s="123"/>
      <c r="XK53" s="123"/>
      <c r="XL53" s="123"/>
      <c r="XM53" s="123"/>
      <c r="XN53" s="123"/>
      <c r="XO53" s="123"/>
      <c r="XP53" s="123"/>
      <c r="XQ53" s="123"/>
      <c r="XR53" s="123"/>
      <c r="XS53" s="123"/>
      <c r="XT53" s="123"/>
      <c r="XU53" s="123"/>
      <c r="XV53" s="123"/>
      <c r="XW53" s="123"/>
      <c r="XX53" s="123"/>
      <c r="XY53" s="123"/>
      <c r="XZ53" s="123"/>
      <c r="YA53" s="123"/>
      <c r="YB53" s="123"/>
      <c r="YC53" s="123"/>
      <c r="YD53" s="123"/>
      <c r="YE53" s="123"/>
      <c r="YF53" s="123"/>
      <c r="YG53" s="123"/>
      <c r="YH53" s="123"/>
      <c r="YI53" s="123"/>
      <c r="YJ53" s="123"/>
      <c r="YK53" s="123"/>
      <c r="YL53" s="123"/>
      <c r="YM53" s="123"/>
      <c r="YN53" s="123"/>
      <c r="YO53" s="123"/>
      <c r="YP53" s="123"/>
      <c r="YQ53" s="123"/>
      <c r="YR53" s="123"/>
      <c r="YS53" s="123"/>
      <c r="YT53" s="123"/>
      <c r="YU53" s="123"/>
      <c r="YV53" s="123"/>
      <c r="YW53" s="123"/>
      <c r="YX53" s="123"/>
      <c r="YY53" s="123"/>
      <c r="YZ53" s="123"/>
      <c r="ZA53" s="123"/>
      <c r="ZB53" s="123"/>
      <c r="ZC53" s="123"/>
      <c r="ZD53" s="123"/>
      <c r="ZE53" s="123"/>
      <c r="ZF53" s="123"/>
      <c r="ZG53" s="123"/>
      <c r="ZH53" s="123"/>
      <c r="ZI53" s="123"/>
      <c r="ZJ53" s="123"/>
      <c r="ZK53" s="123"/>
      <c r="ZL53" s="123"/>
      <c r="ZM53" s="123"/>
      <c r="ZN53" s="123"/>
      <c r="ZO53" s="123"/>
      <c r="ZP53" s="123"/>
      <c r="ZQ53" s="123"/>
      <c r="ZR53" s="123"/>
      <c r="ZS53" s="123"/>
      <c r="ZT53" s="123"/>
      <c r="ZU53" s="123"/>
      <c r="ZV53" s="123"/>
      <c r="ZW53" s="123"/>
      <c r="ZX53" s="123"/>
      <c r="ZY53" s="123"/>
      <c r="ZZ53" s="123"/>
    </row>
    <row r="54" spans="1:702" hidden="1" outlineLevel="1">
      <c r="A54" s="12">
        <v>41852</v>
      </c>
      <c r="B54" s="123">
        <v>1472.3585264200001</v>
      </c>
      <c r="C54" s="123">
        <v>67.547348709999994</v>
      </c>
      <c r="D54" s="123">
        <v>2.9332393699999999</v>
      </c>
      <c r="E54" s="123">
        <v>336.41411771999998</v>
      </c>
      <c r="F54" s="123">
        <v>252.92079869</v>
      </c>
      <c r="G54" s="123">
        <v>1.0556321399999999</v>
      </c>
      <c r="H54" s="123">
        <v>14.5933587</v>
      </c>
      <c r="I54" s="123">
        <v>655.87786098000004</v>
      </c>
      <c r="J54" s="123">
        <v>62.507175480000001</v>
      </c>
      <c r="K54" s="123">
        <v>41.165650980000002</v>
      </c>
      <c r="L54" s="123">
        <v>2.1498482800000001</v>
      </c>
      <c r="M54" s="177" t="s">
        <v>189</v>
      </c>
      <c r="N54" s="123">
        <v>29.421207599999999</v>
      </c>
      <c r="O54" s="123">
        <v>2.1119539600000001</v>
      </c>
      <c r="P54" s="123">
        <v>0.74821473999999999</v>
      </c>
      <c r="Q54" s="123">
        <v>2.4819689999999998E-2</v>
      </c>
      <c r="R54" s="123">
        <v>1.2121869199999999</v>
      </c>
      <c r="S54" s="123">
        <v>0.25169282999999998</v>
      </c>
      <c r="T54" s="123">
        <v>1.4234196299999999</v>
      </c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3"/>
      <c r="IK54" s="123"/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3"/>
      <c r="IZ54" s="123"/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3"/>
      <c r="JO54" s="123"/>
      <c r="JP54" s="123"/>
      <c r="JQ54" s="123"/>
      <c r="JR54" s="123"/>
      <c r="JS54" s="123"/>
      <c r="JT54" s="123"/>
      <c r="JU54" s="123"/>
      <c r="JV54" s="123"/>
      <c r="JW54" s="123"/>
      <c r="JX54" s="123"/>
      <c r="JY54" s="123"/>
      <c r="JZ54" s="123"/>
      <c r="KA54" s="123"/>
      <c r="KB54" s="123"/>
      <c r="KC54" s="123"/>
      <c r="KD54" s="123"/>
      <c r="KE54" s="123"/>
      <c r="KF54" s="123"/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3"/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3"/>
      <c r="LJ54" s="123"/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3"/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3"/>
      <c r="NC54" s="123"/>
      <c r="ND54" s="123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3"/>
      <c r="NS54" s="123"/>
      <c r="NT54" s="123"/>
      <c r="NU54" s="123"/>
      <c r="NV54" s="123"/>
      <c r="NW54" s="123"/>
      <c r="NX54" s="123"/>
      <c r="NY54" s="123"/>
      <c r="NZ54" s="123"/>
      <c r="OA54" s="123"/>
      <c r="OB54" s="123"/>
      <c r="OC54" s="123"/>
      <c r="OD54" s="123"/>
      <c r="OE54" s="123"/>
      <c r="OF54" s="123"/>
      <c r="OG54" s="123"/>
      <c r="OH54" s="123"/>
      <c r="OI54" s="123"/>
      <c r="OJ54" s="123"/>
      <c r="OK54" s="123"/>
      <c r="OL54" s="123"/>
      <c r="OM54" s="123"/>
      <c r="ON54" s="123"/>
      <c r="OO54" s="123"/>
      <c r="OP54" s="123"/>
      <c r="OQ54" s="123"/>
      <c r="OR54" s="123"/>
      <c r="OS54" s="123"/>
      <c r="OT54" s="123"/>
      <c r="OU54" s="123"/>
      <c r="OV54" s="123"/>
      <c r="OW54" s="123"/>
      <c r="OX54" s="123"/>
      <c r="OY54" s="123"/>
      <c r="OZ54" s="123"/>
      <c r="PA54" s="123"/>
      <c r="PB54" s="123"/>
      <c r="PC54" s="123"/>
      <c r="PD54" s="123"/>
      <c r="PE54" s="123"/>
      <c r="PF54" s="123"/>
      <c r="PG54" s="123"/>
      <c r="PH54" s="123"/>
      <c r="PI54" s="123"/>
      <c r="PJ54" s="123"/>
      <c r="PK54" s="123"/>
      <c r="PL54" s="123"/>
      <c r="PM54" s="123"/>
      <c r="PN54" s="123"/>
      <c r="PO54" s="123"/>
      <c r="PP54" s="123"/>
      <c r="PQ54" s="123"/>
      <c r="PR54" s="123"/>
      <c r="PS54" s="123"/>
      <c r="PT54" s="123"/>
      <c r="PU54" s="123"/>
      <c r="PV54" s="123"/>
      <c r="PW54" s="123"/>
      <c r="PX54" s="123"/>
      <c r="PY54" s="123"/>
      <c r="PZ54" s="123"/>
      <c r="QA54" s="123"/>
      <c r="QB54" s="123"/>
      <c r="QC54" s="123"/>
      <c r="QD54" s="123"/>
      <c r="QE54" s="123"/>
      <c r="QF54" s="123"/>
      <c r="QG54" s="123"/>
      <c r="QH54" s="123"/>
      <c r="QI54" s="123"/>
      <c r="QJ54" s="123"/>
      <c r="QK54" s="123"/>
      <c r="QL54" s="123"/>
      <c r="QM54" s="123"/>
      <c r="QN54" s="123"/>
      <c r="QO54" s="123"/>
      <c r="QP54" s="123"/>
      <c r="QQ54" s="123"/>
      <c r="QR54" s="123"/>
      <c r="QS54" s="123"/>
      <c r="QT54" s="123"/>
      <c r="QU54" s="123"/>
      <c r="QV54" s="123"/>
      <c r="QW54" s="123"/>
      <c r="QX54" s="123"/>
      <c r="QY54" s="123"/>
      <c r="QZ54" s="123"/>
      <c r="RA54" s="123"/>
      <c r="RB54" s="123"/>
      <c r="RC54" s="123"/>
      <c r="RD54" s="123"/>
      <c r="RE54" s="123"/>
      <c r="RF54" s="123"/>
      <c r="RG54" s="123"/>
      <c r="RH54" s="123"/>
      <c r="RI54" s="123"/>
      <c r="RJ54" s="123"/>
      <c r="RK54" s="123"/>
      <c r="RL54" s="123"/>
      <c r="RM54" s="123"/>
      <c r="RN54" s="123"/>
      <c r="RO54" s="123"/>
      <c r="RP54" s="123"/>
      <c r="RQ54" s="123"/>
      <c r="RR54" s="123"/>
      <c r="RS54" s="123"/>
      <c r="RT54" s="123"/>
      <c r="RU54" s="123"/>
      <c r="RV54" s="123"/>
      <c r="RW54" s="123"/>
      <c r="RX54" s="123"/>
      <c r="RY54" s="123"/>
      <c r="RZ54" s="123"/>
      <c r="SA54" s="123"/>
      <c r="SB54" s="123"/>
      <c r="SC54" s="123"/>
      <c r="SD54" s="123"/>
      <c r="SE54" s="123"/>
      <c r="SF54" s="123"/>
      <c r="SG54" s="123"/>
      <c r="SH54" s="123"/>
      <c r="SI54" s="123"/>
      <c r="SJ54" s="123"/>
      <c r="SK54" s="123"/>
      <c r="SL54" s="123"/>
      <c r="SM54" s="123"/>
      <c r="SN54" s="123"/>
      <c r="SO54" s="123"/>
      <c r="SP54" s="123"/>
      <c r="SQ54" s="123"/>
      <c r="SR54" s="123"/>
      <c r="SS54" s="123"/>
      <c r="ST54" s="123"/>
      <c r="SU54" s="123"/>
      <c r="SV54" s="123"/>
      <c r="SW54" s="123"/>
      <c r="SX54" s="123"/>
      <c r="SY54" s="123"/>
      <c r="SZ54" s="123"/>
      <c r="TA54" s="123"/>
      <c r="TB54" s="123"/>
      <c r="TC54" s="123"/>
      <c r="TD54" s="123"/>
      <c r="TE54" s="123"/>
      <c r="TF54" s="123"/>
      <c r="TG54" s="123"/>
      <c r="TH54" s="123"/>
      <c r="TI54" s="123"/>
      <c r="TJ54" s="123"/>
      <c r="TK54" s="123"/>
      <c r="TL54" s="123"/>
      <c r="TM54" s="123"/>
      <c r="TN54" s="123"/>
      <c r="TO54" s="123"/>
      <c r="TP54" s="123"/>
      <c r="TQ54" s="123"/>
      <c r="TR54" s="123"/>
      <c r="TS54" s="123"/>
      <c r="TT54" s="123"/>
      <c r="TU54" s="123"/>
      <c r="TV54" s="123"/>
      <c r="TW54" s="123"/>
      <c r="TX54" s="123"/>
      <c r="TY54" s="123"/>
      <c r="TZ54" s="123"/>
      <c r="UA54" s="123"/>
      <c r="UB54" s="123"/>
      <c r="UC54" s="123"/>
      <c r="UD54" s="123"/>
      <c r="UE54" s="123"/>
      <c r="UF54" s="123"/>
      <c r="UG54" s="123"/>
      <c r="UH54" s="123"/>
      <c r="UI54" s="123"/>
      <c r="UJ54" s="123"/>
      <c r="UK54" s="123"/>
      <c r="UL54" s="123"/>
      <c r="UM54" s="123"/>
      <c r="UN54" s="123"/>
      <c r="UO54" s="123"/>
      <c r="UP54" s="123"/>
      <c r="UQ54" s="123"/>
      <c r="UR54" s="123"/>
      <c r="US54" s="123"/>
      <c r="UT54" s="123"/>
      <c r="UU54" s="123"/>
      <c r="UV54" s="123"/>
      <c r="UW54" s="123"/>
      <c r="UX54" s="123"/>
      <c r="UY54" s="123"/>
      <c r="UZ54" s="123"/>
      <c r="VA54" s="123"/>
      <c r="VB54" s="123"/>
      <c r="VC54" s="123"/>
      <c r="VD54" s="123"/>
      <c r="VE54" s="123"/>
      <c r="VF54" s="123"/>
      <c r="VG54" s="123"/>
      <c r="VH54" s="123"/>
      <c r="VI54" s="123"/>
      <c r="VJ54" s="123"/>
      <c r="VK54" s="123"/>
      <c r="VL54" s="123"/>
      <c r="VM54" s="123"/>
      <c r="VN54" s="123"/>
      <c r="VO54" s="123"/>
      <c r="VP54" s="123"/>
      <c r="VQ54" s="123"/>
      <c r="VR54" s="123"/>
      <c r="VS54" s="123"/>
      <c r="VT54" s="123"/>
      <c r="VU54" s="123"/>
      <c r="VV54" s="123"/>
      <c r="VW54" s="123"/>
      <c r="VX54" s="123"/>
      <c r="VY54" s="123"/>
      <c r="VZ54" s="123"/>
      <c r="WA54" s="123"/>
      <c r="WB54" s="123"/>
      <c r="WC54" s="123"/>
      <c r="WD54" s="123"/>
      <c r="WE54" s="123"/>
      <c r="WF54" s="123"/>
      <c r="WG54" s="123"/>
      <c r="WH54" s="123"/>
      <c r="WI54" s="123"/>
      <c r="WJ54" s="123"/>
      <c r="WK54" s="123"/>
      <c r="WL54" s="123"/>
      <c r="WM54" s="123"/>
      <c r="WN54" s="123"/>
      <c r="WO54" s="123"/>
      <c r="WP54" s="123"/>
      <c r="WQ54" s="123"/>
      <c r="WR54" s="123"/>
      <c r="WS54" s="123"/>
      <c r="WT54" s="123"/>
      <c r="WU54" s="123"/>
      <c r="WV54" s="123"/>
      <c r="WW54" s="123"/>
      <c r="WX54" s="123"/>
      <c r="WY54" s="123"/>
      <c r="WZ54" s="123"/>
      <c r="XA54" s="123"/>
      <c r="XB54" s="123"/>
      <c r="XC54" s="123"/>
      <c r="XD54" s="123"/>
      <c r="XE54" s="123"/>
      <c r="XF54" s="123"/>
      <c r="XG54" s="123"/>
      <c r="XH54" s="123"/>
      <c r="XI54" s="123"/>
      <c r="XJ54" s="123"/>
      <c r="XK54" s="123"/>
      <c r="XL54" s="123"/>
      <c r="XM54" s="123"/>
      <c r="XN54" s="123"/>
      <c r="XO54" s="123"/>
      <c r="XP54" s="123"/>
      <c r="XQ54" s="123"/>
      <c r="XR54" s="123"/>
      <c r="XS54" s="123"/>
      <c r="XT54" s="123"/>
      <c r="XU54" s="123"/>
      <c r="XV54" s="123"/>
      <c r="XW54" s="123"/>
      <c r="XX54" s="123"/>
      <c r="XY54" s="123"/>
      <c r="XZ54" s="123"/>
      <c r="YA54" s="123"/>
      <c r="YB54" s="123"/>
      <c r="YC54" s="123"/>
      <c r="YD54" s="123"/>
      <c r="YE54" s="123"/>
      <c r="YF54" s="123"/>
      <c r="YG54" s="123"/>
      <c r="YH54" s="123"/>
      <c r="YI54" s="123"/>
      <c r="YJ54" s="123"/>
      <c r="YK54" s="123"/>
      <c r="YL54" s="123"/>
      <c r="YM54" s="123"/>
      <c r="YN54" s="123"/>
      <c r="YO54" s="123"/>
      <c r="YP54" s="123"/>
      <c r="YQ54" s="123"/>
      <c r="YR54" s="123"/>
      <c r="YS54" s="123"/>
      <c r="YT54" s="123"/>
      <c r="YU54" s="123"/>
      <c r="YV54" s="123"/>
      <c r="YW54" s="123"/>
      <c r="YX54" s="123"/>
      <c r="YY54" s="123"/>
      <c r="YZ54" s="123"/>
      <c r="ZA54" s="123"/>
      <c r="ZB54" s="123"/>
      <c r="ZC54" s="123"/>
      <c r="ZD54" s="123"/>
      <c r="ZE54" s="123"/>
      <c r="ZF54" s="123"/>
      <c r="ZG54" s="123"/>
      <c r="ZH54" s="123"/>
      <c r="ZI54" s="123"/>
      <c r="ZJ54" s="123"/>
      <c r="ZK54" s="123"/>
      <c r="ZL54" s="123"/>
      <c r="ZM54" s="123"/>
      <c r="ZN54" s="123"/>
      <c r="ZO54" s="123"/>
      <c r="ZP54" s="123"/>
      <c r="ZQ54" s="123"/>
      <c r="ZR54" s="123"/>
      <c r="ZS54" s="123"/>
      <c r="ZT54" s="123"/>
      <c r="ZU54" s="123"/>
      <c r="ZV54" s="123"/>
      <c r="ZW54" s="123"/>
      <c r="ZX54" s="123"/>
      <c r="ZY54" s="123"/>
      <c r="ZZ54" s="123"/>
    </row>
    <row r="55" spans="1:702" hidden="1" outlineLevel="1">
      <c r="A55" s="12">
        <v>41883</v>
      </c>
      <c r="B55" s="123">
        <v>1368.9628089</v>
      </c>
      <c r="C55" s="123">
        <v>66.454570320000002</v>
      </c>
      <c r="D55" s="123">
        <v>2.7775395299999999</v>
      </c>
      <c r="E55" s="123">
        <v>320.83542636999999</v>
      </c>
      <c r="F55" s="123">
        <v>221.12384234000001</v>
      </c>
      <c r="G55" s="123">
        <v>0.49425819999999998</v>
      </c>
      <c r="H55" s="123">
        <v>15.50394983</v>
      </c>
      <c r="I55" s="123">
        <v>609.81804698999997</v>
      </c>
      <c r="J55" s="123">
        <v>55.377878809999999</v>
      </c>
      <c r="K55" s="123">
        <v>39.920923719999998</v>
      </c>
      <c r="L55" s="123">
        <v>2.1739626900000002</v>
      </c>
      <c r="M55" s="177" t="s">
        <v>189</v>
      </c>
      <c r="N55" s="123">
        <v>29.431803410000001</v>
      </c>
      <c r="O55" s="123">
        <v>1.5382020999999999</v>
      </c>
      <c r="P55" s="123">
        <v>0.60614928000000001</v>
      </c>
      <c r="Q55" s="123">
        <v>2.495959E-2</v>
      </c>
      <c r="R55" s="123">
        <v>1.169357</v>
      </c>
      <c r="S55" s="123">
        <v>0.20322724</v>
      </c>
      <c r="T55" s="123">
        <v>1.5087114800000001</v>
      </c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3"/>
      <c r="IZ55" s="123"/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3"/>
      <c r="JO55" s="123"/>
      <c r="JP55" s="123"/>
      <c r="JQ55" s="123"/>
      <c r="JR55" s="123"/>
      <c r="JS55" s="123"/>
      <c r="JT55" s="123"/>
      <c r="JU55" s="123"/>
      <c r="JV55" s="123"/>
      <c r="JW55" s="123"/>
      <c r="JX55" s="123"/>
      <c r="JY55" s="123"/>
      <c r="JZ55" s="123"/>
      <c r="KA55" s="123"/>
      <c r="KB55" s="123"/>
      <c r="KC55" s="123"/>
      <c r="KD55" s="123"/>
      <c r="KE55" s="123"/>
      <c r="KF55" s="123"/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3"/>
      <c r="KU55" s="123"/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3"/>
      <c r="LJ55" s="123"/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3"/>
      <c r="LY55" s="123"/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3"/>
      <c r="MN55" s="123"/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3"/>
      <c r="NC55" s="123"/>
      <c r="ND55" s="123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3"/>
      <c r="NS55" s="123"/>
      <c r="NT55" s="123"/>
      <c r="NU55" s="123"/>
      <c r="NV55" s="123"/>
      <c r="NW55" s="123"/>
      <c r="NX55" s="123"/>
      <c r="NY55" s="123"/>
      <c r="NZ55" s="123"/>
      <c r="OA55" s="123"/>
      <c r="OB55" s="123"/>
      <c r="OC55" s="123"/>
      <c r="OD55" s="123"/>
      <c r="OE55" s="123"/>
      <c r="OF55" s="123"/>
      <c r="OG55" s="123"/>
      <c r="OH55" s="123"/>
      <c r="OI55" s="123"/>
      <c r="OJ55" s="123"/>
      <c r="OK55" s="123"/>
      <c r="OL55" s="123"/>
      <c r="OM55" s="123"/>
      <c r="ON55" s="123"/>
      <c r="OO55" s="123"/>
      <c r="OP55" s="123"/>
      <c r="OQ55" s="123"/>
      <c r="OR55" s="123"/>
      <c r="OS55" s="123"/>
      <c r="OT55" s="123"/>
      <c r="OU55" s="123"/>
      <c r="OV55" s="123"/>
      <c r="OW55" s="123"/>
      <c r="OX55" s="123"/>
      <c r="OY55" s="123"/>
      <c r="OZ55" s="123"/>
      <c r="PA55" s="123"/>
      <c r="PB55" s="123"/>
      <c r="PC55" s="123"/>
      <c r="PD55" s="123"/>
      <c r="PE55" s="123"/>
      <c r="PF55" s="123"/>
      <c r="PG55" s="123"/>
      <c r="PH55" s="123"/>
      <c r="PI55" s="123"/>
      <c r="PJ55" s="123"/>
      <c r="PK55" s="123"/>
      <c r="PL55" s="123"/>
      <c r="PM55" s="123"/>
      <c r="PN55" s="123"/>
      <c r="PO55" s="123"/>
      <c r="PP55" s="123"/>
      <c r="PQ55" s="123"/>
      <c r="PR55" s="123"/>
      <c r="PS55" s="123"/>
      <c r="PT55" s="123"/>
      <c r="PU55" s="123"/>
      <c r="PV55" s="123"/>
      <c r="PW55" s="123"/>
      <c r="PX55" s="123"/>
      <c r="PY55" s="123"/>
      <c r="PZ55" s="123"/>
      <c r="QA55" s="123"/>
      <c r="QB55" s="123"/>
      <c r="QC55" s="123"/>
      <c r="QD55" s="123"/>
      <c r="QE55" s="123"/>
      <c r="QF55" s="123"/>
      <c r="QG55" s="123"/>
      <c r="QH55" s="123"/>
      <c r="QI55" s="123"/>
      <c r="QJ55" s="123"/>
      <c r="QK55" s="123"/>
      <c r="QL55" s="123"/>
      <c r="QM55" s="123"/>
      <c r="QN55" s="123"/>
      <c r="QO55" s="123"/>
      <c r="QP55" s="123"/>
      <c r="QQ55" s="123"/>
      <c r="QR55" s="123"/>
      <c r="QS55" s="123"/>
      <c r="QT55" s="123"/>
      <c r="QU55" s="123"/>
      <c r="QV55" s="123"/>
      <c r="QW55" s="123"/>
      <c r="QX55" s="123"/>
      <c r="QY55" s="123"/>
      <c r="QZ55" s="123"/>
      <c r="RA55" s="123"/>
      <c r="RB55" s="123"/>
      <c r="RC55" s="123"/>
      <c r="RD55" s="123"/>
      <c r="RE55" s="123"/>
      <c r="RF55" s="123"/>
      <c r="RG55" s="123"/>
      <c r="RH55" s="123"/>
      <c r="RI55" s="123"/>
      <c r="RJ55" s="123"/>
      <c r="RK55" s="123"/>
      <c r="RL55" s="123"/>
      <c r="RM55" s="123"/>
      <c r="RN55" s="123"/>
      <c r="RO55" s="123"/>
      <c r="RP55" s="123"/>
      <c r="RQ55" s="123"/>
      <c r="RR55" s="123"/>
      <c r="RS55" s="123"/>
      <c r="RT55" s="123"/>
      <c r="RU55" s="123"/>
      <c r="RV55" s="123"/>
      <c r="RW55" s="123"/>
      <c r="RX55" s="123"/>
      <c r="RY55" s="123"/>
      <c r="RZ55" s="123"/>
      <c r="SA55" s="123"/>
      <c r="SB55" s="123"/>
      <c r="SC55" s="123"/>
      <c r="SD55" s="123"/>
      <c r="SE55" s="123"/>
      <c r="SF55" s="123"/>
      <c r="SG55" s="123"/>
      <c r="SH55" s="123"/>
      <c r="SI55" s="123"/>
      <c r="SJ55" s="123"/>
      <c r="SK55" s="123"/>
      <c r="SL55" s="123"/>
      <c r="SM55" s="123"/>
      <c r="SN55" s="123"/>
      <c r="SO55" s="123"/>
      <c r="SP55" s="123"/>
      <c r="SQ55" s="123"/>
      <c r="SR55" s="123"/>
      <c r="SS55" s="123"/>
      <c r="ST55" s="123"/>
      <c r="SU55" s="123"/>
      <c r="SV55" s="123"/>
      <c r="SW55" s="123"/>
      <c r="SX55" s="123"/>
      <c r="SY55" s="123"/>
      <c r="SZ55" s="123"/>
      <c r="TA55" s="123"/>
      <c r="TB55" s="123"/>
      <c r="TC55" s="123"/>
      <c r="TD55" s="123"/>
      <c r="TE55" s="123"/>
      <c r="TF55" s="123"/>
      <c r="TG55" s="123"/>
      <c r="TH55" s="123"/>
      <c r="TI55" s="123"/>
      <c r="TJ55" s="123"/>
      <c r="TK55" s="123"/>
      <c r="TL55" s="123"/>
      <c r="TM55" s="123"/>
      <c r="TN55" s="123"/>
      <c r="TO55" s="123"/>
      <c r="TP55" s="123"/>
      <c r="TQ55" s="123"/>
      <c r="TR55" s="123"/>
      <c r="TS55" s="123"/>
      <c r="TT55" s="123"/>
      <c r="TU55" s="123"/>
      <c r="TV55" s="123"/>
      <c r="TW55" s="123"/>
      <c r="TX55" s="123"/>
      <c r="TY55" s="123"/>
      <c r="TZ55" s="123"/>
      <c r="UA55" s="123"/>
      <c r="UB55" s="123"/>
      <c r="UC55" s="123"/>
      <c r="UD55" s="123"/>
      <c r="UE55" s="123"/>
      <c r="UF55" s="123"/>
      <c r="UG55" s="123"/>
      <c r="UH55" s="123"/>
      <c r="UI55" s="123"/>
      <c r="UJ55" s="123"/>
      <c r="UK55" s="123"/>
      <c r="UL55" s="123"/>
      <c r="UM55" s="123"/>
      <c r="UN55" s="123"/>
      <c r="UO55" s="123"/>
      <c r="UP55" s="123"/>
      <c r="UQ55" s="123"/>
      <c r="UR55" s="123"/>
      <c r="US55" s="123"/>
      <c r="UT55" s="123"/>
      <c r="UU55" s="123"/>
      <c r="UV55" s="123"/>
      <c r="UW55" s="123"/>
      <c r="UX55" s="123"/>
      <c r="UY55" s="123"/>
      <c r="UZ55" s="123"/>
      <c r="VA55" s="123"/>
      <c r="VB55" s="123"/>
      <c r="VC55" s="123"/>
      <c r="VD55" s="123"/>
      <c r="VE55" s="123"/>
      <c r="VF55" s="123"/>
      <c r="VG55" s="123"/>
      <c r="VH55" s="123"/>
      <c r="VI55" s="123"/>
      <c r="VJ55" s="123"/>
      <c r="VK55" s="123"/>
      <c r="VL55" s="123"/>
      <c r="VM55" s="123"/>
      <c r="VN55" s="123"/>
      <c r="VO55" s="123"/>
      <c r="VP55" s="123"/>
      <c r="VQ55" s="123"/>
      <c r="VR55" s="123"/>
      <c r="VS55" s="123"/>
      <c r="VT55" s="123"/>
      <c r="VU55" s="123"/>
      <c r="VV55" s="123"/>
      <c r="VW55" s="123"/>
      <c r="VX55" s="123"/>
      <c r="VY55" s="123"/>
      <c r="VZ55" s="123"/>
      <c r="WA55" s="123"/>
      <c r="WB55" s="123"/>
      <c r="WC55" s="123"/>
      <c r="WD55" s="123"/>
      <c r="WE55" s="123"/>
      <c r="WF55" s="123"/>
      <c r="WG55" s="123"/>
      <c r="WH55" s="123"/>
      <c r="WI55" s="123"/>
      <c r="WJ55" s="123"/>
      <c r="WK55" s="123"/>
      <c r="WL55" s="123"/>
      <c r="WM55" s="123"/>
      <c r="WN55" s="123"/>
      <c r="WO55" s="123"/>
      <c r="WP55" s="123"/>
      <c r="WQ55" s="123"/>
      <c r="WR55" s="123"/>
      <c r="WS55" s="123"/>
      <c r="WT55" s="123"/>
      <c r="WU55" s="123"/>
      <c r="WV55" s="123"/>
      <c r="WW55" s="123"/>
      <c r="WX55" s="123"/>
      <c r="WY55" s="123"/>
      <c r="WZ55" s="123"/>
      <c r="XA55" s="123"/>
      <c r="XB55" s="123"/>
      <c r="XC55" s="123"/>
      <c r="XD55" s="123"/>
      <c r="XE55" s="123"/>
      <c r="XF55" s="123"/>
      <c r="XG55" s="123"/>
      <c r="XH55" s="123"/>
      <c r="XI55" s="123"/>
      <c r="XJ55" s="123"/>
      <c r="XK55" s="123"/>
      <c r="XL55" s="123"/>
      <c r="XM55" s="123"/>
      <c r="XN55" s="123"/>
      <c r="XO55" s="123"/>
      <c r="XP55" s="123"/>
      <c r="XQ55" s="123"/>
      <c r="XR55" s="123"/>
      <c r="XS55" s="123"/>
      <c r="XT55" s="123"/>
      <c r="XU55" s="123"/>
      <c r="XV55" s="123"/>
      <c r="XW55" s="123"/>
      <c r="XX55" s="123"/>
      <c r="XY55" s="123"/>
      <c r="XZ55" s="123"/>
      <c r="YA55" s="123"/>
      <c r="YB55" s="123"/>
      <c r="YC55" s="123"/>
      <c r="YD55" s="123"/>
      <c r="YE55" s="123"/>
      <c r="YF55" s="123"/>
      <c r="YG55" s="123"/>
      <c r="YH55" s="123"/>
      <c r="YI55" s="123"/>
      <c r="YJ55" s="123"/>
      <c r="YK55" s="123"/>
      <c r="YL55" s="123"/>
      <c r="YM55" s="123"/>
      <c r="YN55" s="123"/>
      <c r="YO55" s="123"/>
      <c r="YP55" s="123"/>
      <c r="YQ55" s="123"/>
      <c r="YR55" s="123"/>
      <c r="YS55" s="123"/>
      <c r="YT55" s="123"/>
      <c r="YU55" s="123"/>
      <c r="YV55" s="123"/>
      <c r="YW55" s="123"/>
      <c r="YX55" s="123"/>
      <c r="YY55" s="123"/>
      <c r="YZ55" s="123"/>
      <c r="ZA55" s="123"/>
      <c r="ZB55" s="123"/>
      <c r="ZC55" s="123"/>
      <c r="ZD55" s="123"/>
      <c r="ZE55" s="123"/>
      <c r="ZF55" s="123"/>
      <c r="ZG55" s="123"/>
      <c r="ZH55" s="123"/>
      <c r="ZI55" s="123"/>
      <c r="ZJ55" s="123"/>
      <c r="ZK55" s="123"/>
      <c r="ZL55" s="123"/>
      <c r="ZM55" s="123"/>
      <c r="ZN55" s="123"/>
      <c r="ZO55" s="123"/>
      <c r="ZP55" s="123"/>
      <c r="ZQ55" s="123"/>
      <c r="ZR55" s="123"/>
      <c r="ZS55" s="123"/>
      <c r="ZT55" s="123"/>
      <c r="ZU55" s="123"/>
      <c r="ZV55" s="123"/>
      <c r="ZW55" s="123"/>
      <c r="ZX55" s="123"/>
      <c r="ZY55" s="123"/>
      <c r="ZZ55" s="123"/>
    </row>
    <row r="56" spans="1:702" hidden="1" outlineLevel="1">
      <c r="A56" s="12">
        <v>41913</v>
      </c>
      <c r="B56" s="123">
        <v>1388.83986852</v>
      </c>
      <c r="C56" s="123">
        <v>64.575063970000002</v>
      </c>
      <c r="D56" s="123">
        <v>2.6479006799999998</v>
      </c>
      <c r="E56" s="123">
        <v>312.41807942000003</v>
      </c>
      <c r="F56" s="123">
        <v>228.02992723</v>
      </c>
      <c r="G56" s="123">
        <v>0.87951427000000004</v>
      </c>
      <c r="H56" s="123">
        <v>14.26949256</v>
      </c>
      <c r="I56" s="123">
        <v>625.41655036999998</v>
      </c>
      <c r="J56" s="123">
        <v>53.348286170000002</v>
      </c>
      <c r="K56" s="123">
        <v>39.892057209999997</v>
      </c>
      <c r="L56" s="123">
        <v>2.0219118699999998</v>
      </c>
      <c r="M56" s="177" t="s">
        <v>189</v>
      </c>
      <c r="N56" s="123">
        <v>36.230382779999999</v>
      </c>
      <c r="O56" s="123">
        <v>0.75132544999999995</v>
      </c>
      <c r="P56" s="123">
        <v>3.6664362700000002</v>
      </c>
      <c r="Q56" s="123">
        <v>2.2363540000000001E-2</v>
      </c>
      <c r="R56" s="123">
        <v>2.5624250000000002</v>
      </c>
      <c r="S56" s="123">
        <v>0.1228204</v>
      </c>
      <c r="T56" s="123">
        <v>1.9853313299999999</v>
      </c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23"/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3"/>
      <c r="JO56" s="123"/>
      <c r="JP56" s="123"/>
      <c r="JQ56" s="123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23"/>
      <c r="KC56" s="123"/>
      <c r="KD56" s="123"/>
      <c r="KE56" s="123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3"/>
      <c r="NY56" s="123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23"/>
      <c r="OK56" s="123"/>
      <c r="OL56" s="123"/>
      <c r="OM56" s="123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23"/>
      <c r="OY56" s="123"/>
      <c r="OZ56" s="123"/>
      <c r="PA56" s="123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23"/>
      <c r="PM56" s="123"/>
      <c r="PN56" s="123"/>
      <c r="PO56" s="123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23"/>
      <c r="QA56" s="123"/>
      <c r="QB56" s="123"/>
      <c r="QC56" s="123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23"/>
      <c r="QO56" s="123"/>
      <c r="QP56" s="123"/>
      <c r="QQ56" s="123"/>
      <c r="QR56" s="123"/>
      <c r="QS56" s="123"/>
      <c r="QT56" s="123"/>
      <c r="QU56" s="123"/>
      <c r="QV56" s="123"/>
      <c r="QW56" s="123"/>
      <c r="QX56" s="123"/>
      <c r="QY56" s="123"/>
      <c r="QZ56" s="123"/>
      <c r="RA56" s="123"/>
      <c r="RB56" s="123"/>
      <c r="RC56" s="123"/>
      <c r="RD56" s="123"/>
      <c r="RE56" s="123"/>
      <c r="RF56" s="123"/>
      <c r="RG56" s="123"/>
      <c r="RH56" s="123"/>
      <c r="RI56" s="123"/>
      <c r="RJ56" s="123"/>
      <c r="RK56" s="123"/>
      <c r="RL56" s="123"/>
      <c r="RM56" s="123"/>
      <c r="RN56" s="123"/>
      <c r="RO56" s="123"/>
      <c r="RP56" s="123"/>
      <c r="RQ56" s="123"/>
      <c r="RR56" s="123"/>
      <c r="RS56" s="123"/>
      <c r="RT56" s="123"/>
      <c r="RU56" s="123"/>
      <c r="RV56" s="123"/>
      <c r="RW56" s="123"/>
      <c r="RX56" s="123"/>
      <c r="RY56" s="123"/>
      <c r="RZ56" s="123"/>
      <c r="SA56" s="123"/>
      <c r="SB56" s="123"/>
      <c r="SC56" s="123"/>
      <c r="SD56" s="123"/>
      <c r="SE56" s="123"/>
      <c r="SF56" s="123"/>
      <c r="SG56" s="123"/>
      <c r="SH56" s="123"/>
      <c r="SI56" s="123"/>
      <c r="SJ56" s="123"/>
      <c r="SK56" s="123"/>
      <c r="SL56" s="123"/>
      <c r="SM56" s="123"/>
      <c r="SN56" s="123"/>
      <c r="SO56" s="123"/>
      <c r="SP56" s="123"/>
      <c r="SQ56" s="123"/>
      <c r="SR56" s="123"/>
      <c r="SS56" s="123"/>
      <c r="ST56" s="123"/>
      <c r="SU56" s="123"/>
      <c r="SV56" s="123"/>
      <c r="SW56" s="123"/>
      <c r="SX56" s="123"/>
      <c r="SY56" s="123"/>
      <c r="SZ56" s="123"/>
      <c r="TA56" s="123"/>
      <c r="TB56" s="123"/>
      <c r="TC56" s="123"/>
      <c r="TD56" s="123"/>
      <c r="TE56" s="123"/>
      <c r="TF56" s="123"/>
      <c r="TG56" s="123"/>
      <c r="TH56" s="123"/>
      <c r="TI56" s="123"/>
      <c r="TJ56" s="123"/>
      <c r="TK56" s="123"/>
      <c r="TL56" s="123"/>
      <c r="TM56" s="123"/>
      <c r="TN56" s="123"/>
      <c r="TO56" s="123"/>
      <c r="TP56" s="123"/>
      <c r="TQ56" s="123"/>
      <c r="TR56" s="123"/>
      <c r="TS56" s="123"/>
      <c r="TT56" s="123"/>
      <c r="TU56" s="123"/>
      <c r="TV56" s="123"/>
      <c r="TW56" s="123"/>
      <c r="TX56" s="123"/>
      <c r="TY56" s="123"/>
      <c r="TZ56" s="123"/>
      <c r="UA56" s="123"/>
      <c r="UB56" s="123"/>
      <c r="UC56" s="123"/>
      <c r="UD56" s="123"/>
      <c r="UE56" s="123"/>
      <c r="UF56" s="123"/>
      <c r="UG56" s="123"/>
      <c r="UH56" s="123"/>
      <c r="UI56" s="123"/>
      <c r="UJ56" s="123"/>
      <c r="UK56" s="123"/>
      <c r="UL56" s="123"/>
      <c r="UM56" s="123"/>
      <c r="UN56" s="123"/>
      <c r="UO56" s="123"/>
      <c r="UP56" s="123"/>
      <c r="UQ56" s="123"/>
      <c r="UR56" s="123"/>
      <c r="US56" s="123"/>
      <c r="UT56" s="123"/>
      <c r="UU56" s="123"/>
      <c r="UV56" s="123"/>
      <c r="UW56" s="123"/>
      <c r="UX56" s="123"/>
      <c r="UY56" s="123"/>
      <c r="UZ56" s="123"/>
      <c r="VA56" s="123"/>
      <c r="VB56" s="123"/>
      <c r="VC56" s="123"/>
      <c r="VD56" s="123"/>
      <c r="VE56" s="123"/>
      <c r="VF56" s="123"/>
      <c r="VG56" s="123"/>
      <c r="VH56" s="123"/>
      <c r="VI56" s="123"/>
      <c r="VJ56" s="123"/>
      <c r="VK56" s="123"/>
      <c r="VL56" s="123"/>
      <c r="VM56" s="123"/>
      <c r="VN56" s="123"/>
      <c r="VO56" s="123"/>
      <c r="VP56" s="123"/>
      <c r="VQ56" s="123"/>
      <c r="VR56" s="123"/>
      <c r="VS56" s="123"/>
      <c r="VT56" s="123"/>
      <c r="VU56" s="123"/>
      <c r="VV56" s="123"/>
      <c r="VW56" s="123"/>
      <c r="VX56" s="123"/>
      <c r="VY56" s="123"/>
      <c r="VZ56" s="123"/>
      <c r="WA56" s="123"/>
      <c r="WB56" s="123"/>
      <c r="WC56" s="123"/>
      <c r="WD56" s="123"/>
      <c r="WE56" s="123"/>
      <c r="WF56" s="123"/>
      <c r="WG56" s="123"/>
      <c r="WH56" s="123"/>
      <c r="WI56" s="123"/>
      <c r="WJ56" s="123"/>
      <c r="WK56" s="123"/>
      <c r="WL56" s="123"/>
      <c r="WM56" s="123"/>
      <c r="WN56" s="123"/>
      <c r="WO56" s="123"/>
      <c r="WP56" s="123"/>
      <c r="WQ56" s="123"/>
      <c r="WR56" s="123"/>
      <c r="WS56" s="123"/>
      <c r="WT56" s="123"/>
      <c r="WU56" s="123"/>
      <c r="WV56" s="123"/>
      <c r="WW56" s="123"/>
      <c r="WX56" s="123"/>
      <c r="WY56" s="123"/>
      <c r="WZ56" s="123"/>
      <c r="XA56" s="123"/>
      <c r="XB56" s="123"/>
      <c r="XC56" s="123"/>
      <c r="XD56" s="123"/>
      <c r="XE56" s="123"/>
      <c r="XF56" s="123"/>
      <c r="XG56" s="123"/>
      <c r="XH56" s="123"/>
      <c r="XI56" s="123"/>
      <c r="XJ56" s="123"/>
      <c r="XK56" s="123"/>
      <c r="XL56" s="123"/>
      <c r="XM56" s="123"/>
      <c r="XN56" s="123"/>
      <c r="XO56" s="123"/>
      <c r="XP56" s="123"/>
      <c r="XQ56" s="123"/>
      <c r="XR56" s="123"/>
      <c r="XS56" s="123"/>
      <c r="XT56" s="123"/>
      <c r="XU56" s="123"/>
      <c r="XV56" s="123"/>
      <c r="XW56" s="123"/>
      <c r="XX56" s="123"/>
      <c r="XY56" s="123"/>
      <c r="XZ56" s="123"/>
      <c r="YA56" s="123"/>
      <c r="YB56" s="123"/>
      <c r="YC56" s="123"/>
      <c r="YD56" s="123"/>
      <c r="YE56" s="123"/>
      <c r="YF56" s="123"/>
      <c r="YG56" s="123"/>
      <c r="YH56" s="123"/>
      <c r="YI56" s="123"/>
      <c r="YJ56" s="123"/>
      <c r="YK56" s="123"/>
      <c r="YL56" s="123"/>
      <c r="YM56" s="123"/>
      <c r="YN56" s="123"/>
      <c r="YO56" s="123"/>
      <c r="YP56" s="123"/>
      <c r="YQ56" s="123"/>
      <c r="YR56" s="123"/>
      <c r="YS56" s="123"/>
      <c r="YT56" s="123"/>
      <c r="YU56" s="123"/>
      <c r="YV56" s="123"/>
      <c r="YW56" s="123"/>
      <c r="YX56" s="123"/>
      <c r="YY56" s="123"/>
      <c r="YZ56" s="123"/>
      <c r="ZA56" s="123"/>
      <c r="ZB56" s="123"/>
      <c r="ZC56" s="123"/>
      <c r="ZD56" s="123"/>
      <c r="ZE56" s="123"/>
      <c r="ZF56" s="123"/>
      <c r="ZG56" s="123"/>
      <c r="ZH56" s="123"/>
      <c r="ZI56" s="123"/>
      <c r="ZJ56" s="123"/>
      <c r="ZK56" s="123"/>
      <c r="ZL56" s="123"/>
      <c r="ZM56" s="123"/>
      <c r="ZN56" s="123"/>
      <c r="ZO56" s="123"/>
      <c r="ZP56" s="123"/>
      <c r="ZQ56" s="123"/>
      <c r="ZR56" s="123"/>
      <c r="ZS56" s="123"/>
      <c r="ZT56" s="123"/>
      <c r="ZU56" s="123"/>
      <c r="ZV56" s="123"/>
      <c r="ZW56" s="123"/>
      <c r="ZX56" s="123"/>
      <c r="ZY56" s="123"/>
      <c r="ZZ56" s="123"/>
    </row>
    <row r="57" spans="1:702" hidden="1" outlineLevel="1">
      <c r="A57" s="12">
        <v>41944</v>
      </c>
      <c r="B57" s="123">
        <v>1543.61840532</v>
      </c>
      <c r="C57" s="123">
        <v>73.834519670000006</v>
      </c>
      <c r="D57" s="123">
        <v>2.8587088700000001</v>
      </c>
      <c r="E57" s="123">
        <v>328.88622891</v>
      </c>
      <c r="F57" s="123">
        <v>275.43636321999998</v>
      </c>
      <c r="G57" s="123">
        <v>0.96514485999999999</v>
      </c>
      <c r="H57" s="123">
        <v>15.27057156</v>
      </c>
      <c r="I57" s="123">
        <v>691.37025040000003</v>
      </c>
      <c r="J57" s="123">
        <v>58.702935510000003</v>
      </c>
      <c r="K57" s="123">
        <v>43.414972300000002</v>
      </c>
      <c r="L57" s="123">
        <v>2.0528202699999998</v>
      </c>
      <c r="M57" s="177" t="s">
        <v>189</v>
      </c>
      <c r="N57" s="123">
        <v>38.701858209999997</v>
      </c>
      <c r="O57" s="123">
        <v>0.64501818</v>
      </c>
      <c r="P57" s="123">
        <v>3.7271615499999999</v>
      </c>
      <c r="Q57" s="123">
        <v>2.3330159999999999E-2</v>
      </c>
      <c r="R57" s="123">
        <v>5.3130266199999996</v>
      </c>
      <c r="S57" s="123">
        <v>3.7370239999999999E-2</v>
      </c>
      <c r="T57" s="123">
        <v>2.3781247900000002</v>
      </c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3"/>
      <c r="NY57" s="123"/>
      <c r="NZ57" s="123"/>
      <c r="OA57" s="123"/>
      <c r="OB57" s="123"/>
      <c r="OC57" s="123"/>
      <c r="OD57" s="123"/>
      <c r="OE57" s="123"/>
      <c r="OF57" s="123"/>
      <c r="OG57" s="123"/>
      <c r="OH57" s="123"/>
      <c r="OI57" s="123"/>
      <c r="OJ57" s="123"/>
      <c r="OK57" s="123"/>
      <c r="OL57" s="123"/>
      <c r="OM57" s="123"/>
      <c r="ON57" s="123"/>
      <c r="OO57" s="123"/>
      <c r="OP57" s="123"/>
      <c r="OQ57" s="123"/>
      <c r="OR57" s="123"/>
      <c r="OS57" s="123"/>
      <c r="OT57" s="123"/>
      <c r="OU57" s="123"/>
      <c r="OV57" s="123"/>
      <c r="OW57" s="123"/>
      <c r="OX57" s="123"/>
      <c r="OY57" s="123"/>
      <c r="OZ57" s="123"/>
      <c r="PA57" s="123"/>
      <c r="PB57" s="123"/>
      <c r="PC57" s="123"/>
      <c r="PD57" s="123"/>
      <c r="PE57" s="123"/>
      <c r="PF57" s="123"/>
      <c r="PG57" s="123"/>
      <c r="PH57" s="123"/>
      <c r="PI57" s="123"/>
      <c r="PJ57" s="123"/>
      <c r="PK57" s="123"/>
      <c r="PL57" s="123"/>
      <c r="PM57" s="123"/>
      <c r="PN57" s="123"/>
      <c r="PO57" s="123"/>
      <c r="PP57" s="123"/>
      <c r="PQ57" s="123"/>
      <c r="PR57" s="123"/>
      <c r="PS57" s="123"/>
      <c r="PT57" s="123"/>
      <c r="PU57" s="123"/>
      <c r="PV57" s="123"/>
      <c r="PW57" s="123"/>
      <c r="PX57" s="123"/>
      <c r="PY57" s="123"/>
      <c r="PZ57" s="123"/>
      <c r="QA57" s="123"/>
      <c r="QB57" s="123"/>
      <c r="QC57" s="123"/>
      <c r="QD57" s="123"/>
      <c r="QE57" s="123"/>
      <c r="QF57" s="123"/>
      <c r="QG57" s="123"/>
      <c r="QH57" s="123"/>
      <c r="QI57" s="123"/>
      <c r="QJ57" s="123"/>
      <c r="QK57" s="123"/>
      <c r="QL57" s="123"/>
      <c r="QM57" s="123"/>
      <c r="QN57" s="123"/>
      <c r="QO57" s="123"/>
      <c r="QP57" s="123"/>
      <c r="QQ57" s="123"/>
      <c r="QR57" s="123"/>
      <c r="QS57" s="123"/>
      <c r="QT57" s="123"/>
      <c r="QU57" s="123"/>
      <c r="QV57" s="123"/>
      <c r="QW57" s="123"/>
      <c r="QX57" s="123"/>
      <c r="QY57" s="123"/>
      <c r="QZ57" s="123"/>
      <c r="RA57" s="123"/>
      <c r="RB57" s="123"/>
      <c r="RC57" s="123"/>
      <c r="RD57" s="123"/>
      <c r="RE57" s="123"/>
      <c r="RF57" s="123"/>
      <c r="RG57" s="123"/>
      <c r="RH57" s="123"/>
      <c r="RI57" s="123"/>
      <c r="RJ57" s="123"/>
      <c r="RK57" s="123"/>
      <c r="RL57" s="123"/>
      <c r="RM57" s="123"/>
      <c r="RN57" s="123"/>
      <c r="RO57" s="123"/>
      <c r="RP57" s="123"/>
      <c r="RQ57" s="123"/>
      <c r="RR57" s="123"/>
      <c r="RS57" s="123"/>
      <c r="RT57" s="123"/>
      <c r="RU57" s="123"/>
      <c r="RV57" s="123"/>
      <c r="RW57" s="123"/>
      <c r="RX57" s="123"/>
      <c r="RY57" s="123"/>
      <c r="RZ57" s="123"/>
      <c r="SA57" s="123"/>
      <c r="SB57" s="123"/>
      <c r="SC57" s="123"/>
      <c r="SD57" s="123"/>
      <c r="SE57" s="123"/>
      <c r="SF57" s="123"/>
      <c r="SG57" s="123"/>
      <c r="SH57" s="123"/>
      <c r="SI57" s="123"/>
      <c r="SJ57" s="123"/>
      <c r="SK57" s="123"/>
      <c r="SL57" s="123"/>
      <c r="SM57" s="123"/>
      <c r="SN57" s="123"/>
      <c r="SO57" s="123"/>
      <c r="SP57" s="123"/>
      <c r="SQ57" s="123"/>
      <c r="SR57" s="123"/>
      <c r="SS57" s="123"/>
      <c r="ST57" s="123"/>
      <c r="SU57" s="123"/>
      <c r="SV57" s="123"/>
      <c r="SW57" s="123"/>
      <c r="SX57" s="123"/>
      <c r="SY57" s="123"/>
      <c r="SZ57" s="123"/>
      <c r="TA57" s="123"/>
      <c r="TB57" s="123"/>
      <c r="TC57" s="123"/>
      <c r="TD57" s="123"/>
      <c r="TE57" s="123"/>
      <c r="TF57" s="123"/>
      <c r="TG57" s="123"/>
      <c r="TH57" s="123"/>
      <c r="TI57" s="123"/>
      <c r="TJ57" s="123"/>
      <c r="TK57" s="123"/>
      <c r="TL57" s="123"/>
      <c r="TM57" s="123"/>
      <c r="TN57" s="123"/>
      <c r="TO57" s="123"/>
      <c r="TP57" s="123"/>
      <c r="TQ57" s="123"/>
      <c r="TR57" s="123"/>
      <c r="TS57" s="123"/>
      <c r="TT57" s="123"/>
      <c r="TU57" s="123"/>
      <c r="TV57" s="123"/>
      <c r="TW57" s="123"/>
      <c r="TX57" s="123"/>
      <c r="TY57" s="123"/>
      <c r="TZ57" s="123"/>
      <c r="UA57" s="123"/>
      <c r="UB57" s="123"/>
      <c r="UC57" s="123"/>
      <c r="UD57" s="123"/>
      <c r="UE57" s="123"/>
      <c r="UF57" s="123"/>
      <c r="UG57" s="123"/>
      <c r="UH57" s="123"/>
      <c r="UI57" s="123"/>
      <c r="UJ57" s="123"/>
      <c r="UK57" s="123"/>
      <c r="UL57" s="123"/>
      <c r="UM57" s="123"/>
      <c r="UN57" s="123"/>
      <c r="UO57" s="123"/>
      <c r="UP57" s="123"/>
      <c r="UQ57" s="123"/>
      <c r="UR57" s="123"/>
      <c r="US57" s="123"/>
      <c r="UT57" s="123"/>
      <c r="UU57" s="123"/>
      <c r="UV57" s="123"/>
      <c r="UW57" s="123"/>
      <c r="UX57" s="123"/>
      <c r="UY57" s="123"/>
      <c r="UZ57" s="123"/>
      <c r="VA57" s="123"/>
      <c r="VB57" s="123"/>
      <c r="VC57" s="123"/>
      <c r="VD57" s="123"/>
      <c r="VE57" s="123"/>
      <c r="VF57" s="123"/>
      <c r="VG57" s="123"/>
      <c r="VH57" s="123"/>
      <c r="VI57" s="123"/>
      <c r="VJ57" s="123"/>
      <c r="VK57" s="123"/>
      <c r="VL57" s="123"/>
      <c r="VM57" s="123"/>
      <c r="VN57" s="123"/>
      <c r="VO57" s="123"/>
      <c r="VP57" s="123"/>
      <c r="VQ57" s="123"/>
      <c r="VR57" s="123"/>
      <c r="VS57" s="123"/>
      <c r="VT57" s="123"/>
      <c r="VU57" s="123"/>
      <c r="VV57" s="123"/>
      <c r="VW57" s="123"/>
      <c r="VX57" s="123"/>
      <c r="VY57" s="123"/>
      <c r="VZ57" s="123"/>
      <c r="WA57" s="123"/>
      <c r="WB57" s="123"/>
      <c r="WC57" s="123"/>
      <c r="WD57" s="123"/>
      <c r="WE57" s="123"/>
      <c r="WF57" s="123"/>
      <c r="WG57" s="123"/>
      <c r="WH57" s="123"/>
      <c r="WI57" s="123"/>
      <c r="WJ57" s="123"/>
      <c r="WK57" s="123"/>
      <c r="WL57" s="123"/>
      <c r="WM57" s="123"/>
      <c r="WN57" s="123"/>
      <c r="WO57" s="123"/>
      <c r="WP57" s="123"/>
      <c r="WQ57" s="123"/>
      <c r="WR57" s="123"/>
      <c r="WS57" s="123"/>
      <c r="WT57" s="123"/>
      <c r="WU57" s="123"/>
      <c r="WV57" s="123"/>
      <c r="WW57" s="123"/>
      <c r="WX57" s="123"/>
      <c r="WY57" s="123"/>
      <c r="WZ57" s="123"/>
      <c r="XA57" s="123"/>
      <c r="XB57" s="123"/>
      <c r="XC57" s="123"/>
      <c r="XD57" s="123"/>
      <c r="XE57" s="123"/>
      <c r="XF57" s="123"/>
      <c r="XG57" s="123"/>
      <c r="XH57" s="123"/>
      <c r="XI57" s="123"/>
      <c r="XJ57" s="123"/>
      <c r="XK57" s="123"/>
      <c r="XL57" s="123"/>
      <c r="XM57" s="123"/>
      <c r="XN57" s="123"/>
      <c r="XO57" s="123"/>
      <c r="XP57" s="123"/>
      <c r="XQ57" s="123"/>
      <c r="XR57" s="123"/>
      <c r="XS57" s="123"/>
      <c r="XT57" s="123"/>
      <c r="XU57" s="123"/>
      <c r="XV57" s="123"/>
      <c r="XW57" s="123"/>
      <c r="XX57" s="123"/>
      <c r="XY57" s="123"/>
      <c r="XZ57" s="123"/>
      <c r="YA57" s="123"/>
      <c r="YB57" s="123"/>
      <c r="YC57" s="123"/>
      <c r="YD57" s="123"/>
      <c r="YE57" s="123"/>
      <c r="YF57" s="123"/>
      <c r="YG57" s="123"/>
      <c r="YH57" s="123"/>
      <c r="YI57" s="123"/>
      <c r="YJ57" s="123"/>
      <c r="YK57" s="123"/>
      <c r="YL57" s="123"/>
      <c r="YM57" s="123"/>
      <c r="YN57" s="123"/>
      <c r="YO57" s="123"/>
      <c r="YP57" s="123"/>
      <c r="YQ57" s="123"/>
      <c r="YR57" s="123"/>
      <c r="YS57" s="123"/>
      <c r="YT57" s="123"/>
      <c r="YU57" s="123"/>
      <c r="YV57" s="123"/>
      <c r="YW57" s="123"/>
      <c r="YX57" s="123"/>
      <c r="YY57" s="123"/>
      <c r="YZ57" s="123"/>
      <c r="ZA57" s="123"/>
      <c r="ZB57" s="123"/>
      <c r="ZC57" s="123"/>
      <c r="ZD57" s="123"/>
      <c r="ZE57" s="123"/>
      <c r="ZF57" s="123"/>
      <c r="ZG57" s="123"/>
      <c r="ZH57" s="123"/>
      <c r="ZI57" s="123"/>
      <c r="ZJ57" s="123"/>
      <c r="ZK57" s="123"/>
      <c r="ZL57" s="123"/>
      <c r="ZM57" s="123"/>
      <c r="ZN57" s="123"/>
      <c r="ZO57" s="123"/>
      <c r="ZP57" s="123"/>
      <c r="ZQ57" s="123"/>
      <c r="ZR57" s="123"/>
      <c r="ZS57" s="123"/>
      <c r="ZT57" s="123"/>
      <c r="ZU57" s="123"/>
      <c r="ZV57" s="123"/>
      <c r="ZW57" s="123"/>
      <c r="ZX57" s="123"/>
      <c r="ZY57" s="123"/>
      <c r="ZZ57" s="123"/>
    </row>
    <row r="58" spans="1:702" hidden="1" outlineLevel="1">
      <c r="A58" s="12">
        <v>41974</v>
      </c>
      <c r="B58" s="123">
        <v>1585.3816435000001</v>
      </c>
      <c r="C58" s="123">
        <v>68.168180759999998</v>
      </c>
      <c r="D58" s="123">
        <v>2.91265719</v>
      </c>
      <c r="E58" s="123">
        <v>335.77196108999999</v>
      </c>
      <c r="F58" s="123">
        <v>271.45913748999999</v>
      </c>
      <c r="G58" s="123">
        <v>0.89330169999999998</v>
      </c>
      <c r="H58" s="123">
        <v>12.710342649999999</v>
      </c>
      <c r="I58" s="123">
        <v>730.44046663999995</v>
      </c>
      <c r="J58" s="123">
        <v>58.170356310000003</v>
      </c>
      <c r="K58" s="123">
        <v>44.233719800000003</v>
      </c>
      <c r="L58" s="123">
        <v>2.3460503899999998</v>
      </c>
      <c r="M58" s="177" t="s">
        <v>189</v>
      </c>
      <c r="N58" s="123">
        <v>46.819368300000001</v>
      </c>
      <c r="O58" s="123">
        <v>0.24056906</v>
      </c>
      <c r="P58" s="123">
        <v>4.5124464199999998</v>
      </c>
      <c r="Q58" s="123">
        <v>1.7796280000000001E-2</v>
      </c>
      <c r="R58" s="123">
        <v>4.0791145000000002</v>
      </c>
      <c r="S58" s="123">
        <v>3.7370239999999999E-2</v>
      </c>
      <c r="T58" s="123">
        <v>2.56880468</v>
      </c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  <c r="IV58" s="123"/>
      <c r="IW58" s="123"/>
      <c r="IX58" s="123"/>
      <c r="IY58" s="123"/>
      <c r="IZ58" s="123"/>
      <c r="JA58" s="123"/>
      <c r="JB58" s="123"/>
      <c r="JC58" s="123"/>
      <c r="JD58" s="123"/>
      <c r="JE58" s="123"/>
      <c r="JF58" s="123"/>
      <c r="JG58" s="123"/>
      <c r="JH58" s="123"/>
      <c r="JI58" s="123"/>
      <c r="JJ58" s="123"/>
      <c r="JK58" s="123"/>
      <c r="JL58" s="123"/>
      <c r="JM58" s="123"/>
      <c r="JN58" s="123"/>
      <c r="JO58" s="123"/>
      <c r="JP58" s="123"/>
      <c r="JQ58" s="123"/>
      <c r="JR58" s="123"/>
      <c r="JS58" s="123"/>
      <c r="JT58" s="123"/>
      <c r="JU58" s="123"/>
      <c r="JV58" s="123"/>
      <c r="JW58" s="123"/>
      <c r="JX58" s="123"/>
      <c r="JY58" s="123"/>
      <c r="JZ58" s="123"/>
      <c r="KA58" s="123"/>
      <c r="KB58" s="123"/>
      <c r="KC58" s="123"/>
      <c r="KD58" s="123"/>
      <c r="KE58" s="123"/>
      <c r="KF58" s="123"/>
      <c r="KG58" s="123"/>
      <c r="KH58" s="123"/>
      <c r="KI58" s="123"/>
      <c r="KJ58" s="123"/>
      <c r="KK58" s="123"/>
      <c r="KL58" s="123"/>
      <c r="KM58" s="123"/>
      <c r="KN58" s="123"/>
      <c r="KO58" s="123"/>
      <c r="KP58" s="123"/>
      <c r="KQ58" s="123"/>
      <c r="KR58" s="123"/>
      <c r="KS58" s="123"/>
      <c r="KT58" s="123"/>
      <c r="KU58" s="123"/>
      <c r="KV58" s="123"/>
      <c r="KW58" s="123"/>
      <c r="KX58" s="123"/>
      <c r="KY58" s="123"/>
      <c r="KZ58" s="123"/>
      <c r="LA58" s="123"/>
      <c r="LB58" s="123"/>
      <c r="LC58" s="123"/>
      <c r="LD58" s="123"/>
      <c r="LE58" s="123"/>
      <c r="LF58" s="123"/>
      <c r="LG58" s="123"/>
      <c r="LH58" s="123"/>
      <c r="LI58" s="123"/>
      <c r="LJ58" s="123"/>
      <c r="LK58" s="123"/>
      <c r="LL58" s="123"/>
      <c r="LM58" s="123"/>
      <c r="LN58" s="123"/>
      <c r="LO58" s="123"/>
      <c r="LP58" s="123"/>
      <c r="LQ58" s="123"/>
      <c r="LR58" s="123"/>
      <c r="LS58" s="123"/>
      <c r="LT58" s="123"/>
      <c r="LU58" s="123"/>
      <c r="LV58" s="123"/>
      <c r="LW58" s="123"/>
      <c r="LX58" s="123"/>
      <c r="LY58" s="123"/>
      <c r="LZ58" s="123"/>
      <c r="MA58" s="123"/>
      <c r="MB58" s="123"/>
      <c r="MC58" s="123"/>
      <c r="MD58" s="123"/>
      <c r="ME58" s="123"/>
      <c r="MF58" s="123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  <c r="OB58" s="123"/>
      <c r="OC58" s="123"/>
      <c r="OD58" s="123"/>
      <c r="OE58" s="123"/>
      <c r="OF58" s="123"/>
      <c r="OG58" s="123"/>
      <c r="OH58" s="123"/>
      <c r="OI58" s="123"/>
      <c r="OJ58" s="123"/>
      <c r="OK58" s="123"/>
      <c r="OL58" s="123"/>
      <c r="OM58" s="123"/>
      <c r="ON58" s="123"/>
      <c r="OO58" s="123"/>
      <c r="OP58" s="123"/>
      <c r="OQ58" s="123"/>
      <c r="OR58" s="123"/>
      <c r="OS58" s="123"/>
      <c r="OT58" s="123"/>
      <c r="OU58" s="123"/>
      <c r="OV58" s="123"/>
      <c r="OW58" s="123"/>
      <c r="OX58" s="123"/>
      <c r="OY58" s="123"/>
      <c r="OZ58" s="123"/>
      <c r="PA58" s="123"/>
      <c r="PB58" s="123"/>
      <c r="PC58" s="123"/>
      <c r="PD58" s="123"/>
      <c r="PE58" s="123"/>
      <c r="PF58" s="123"/>
      <c r="PG58" s="123"/>
      <c r="PH58" s="123"/>
      <c r="PI58" s="123"/>
      <c r="PJ58" s="123"/>
      <c r="PK58" s="123"/>
      <c r="PL58" s="123"/>
      <c r="PM58" s="123"/>
      <c r="PN58" s="123"/>
      <c r="PO58" s="123"/>
      <c r="PP58" s="123"/>
      <c r="PQ58" s="123"/>
      <c r="PR58" s="123"/>
      <c r="PS58" s="123"/>
      <c r="PT58" s="123"/>
      <c r="PU58" s="123"/>
      <c r="PV58" s="123"/>
      <c r="PW58" s="123"/>
      <c r="PX58" s="123"/>
      <c r="PY58" s="123"/>
      <c r="PZ58" s="123"/>
      <c r="QA58" s="123"/>
      <c r="QB58" s="123"/>
      <c r="QC58" s="123"/>
      <c r="QD58" s="123"/>
      <c r="QE58" s="123"/>
      <c r="QF58" s="123"/>
      <c r="QG58" s="123"/>
      <c r="QH58" s="123"/>
      <c r="QI58" s="123"/>
      <c r="QJ58" s="123"/>
      <c r="QK58" s="123"/>
      <c r="QL58" s="123"/>
      <c r="QM58" s="123"/>
      <c r="QN58" s="123"/>
      <c r="QO58" s="123"/>
      <c r="QP58" s="123"/>
      <c r="QQ58" s="123"/>
      <c r="QR58" s="123"/>
      <c r="QS58" s="123"/>
      <c r="QT58" s="123"/>
      <c r="QU58" s="123"/>
      <c r="QV58" s="123"/>
      <c r="QW58" s="123"/>
      <c r="QX58" s="123"/>
      <c r="QY58" s="123"/>
      <c r="QZ58" s="123"/>
      <c r="RA58" s="123"/>
      <c r="RB58" s="123"/>
      <c r="RC58" s="123"/>
      <c r="RD58" s="123"/>
      <c r="RE58" s="123"/>
      <c r="RF58" s="123"/>
      <c r="RG58" s="123"/>
      <c r="RH58" s="123"/>
      <c r="RI58" s="123"/>
      <c r="RJ58" s="123"/>
      <c r="RK58" s="123"/>
      <c r="RL58" s="123"/>
      <c r="RM58" s="123"/>
      <c r="RN58" s="123"/>
      <c r="RO58" s="123"/>
      <c r="RP58" s="123"/>
      <c r="RQ58" s="123"/>
      <c r="RR58" s="123"/>
      <c r="RS58" s="123"/>
      <c r="RT58" s="123"/>
      <c r="RU58" s="123"/>
      <c r="RV58" s="123"/>
      <c r="RW58" s="123"/>
      <c r="RX58" s="123"/>
      <c r="RY58" s="123"/>
      <c r="RZ58" s="123"/>
      <c r="SA58" s="123"/>
      <c r="SB58" s="123"/>
      <c r="SC58" s="123"/>
      <c r="SD58" s="123"/>
      <c r="SE58" s="123"/>
      <c r="SF58" s="123"/>
      <c r="SG58" s="123"/>
      <c r="SH58" s="123"/>
      <c r="SI58" s="123"/>
      <c r="SJ58" s="123"/>
      <c r="SK58" s="123"/>
      <c r="SL58" s="123"/>
      <c r="SM58" s="123"/>
      <c r="SN58" s="123"/>
      <c r="SO58" s="123"/>
      <c r="SP58" s="123"/>
      <c r="SQ58" s="123"/>
      <c r="SR58" s="123"/>
      <c r="SS58" s="123"/>
      <c r="ST58" s="123"/>
      <c r="SU58" s="123"/>
      <c r="SV58" s="123"/>
      <c r="SW58" s="123"/>
      <c r="SX58" s="123"/>
      <c r="SY58" s="123"/>
      <c r="SZ58" s="123"/>
      <c r="TA58" s="123"/>
      <c r="TB58" s="123"/>
      <c r="TC58" s="123"/>
      <c r="TD58" s="123"/>
      <c r="TE58" s="123"/>
      <c r="TF58" s="123"/>
      <c r="TG58" s="123"/>
      <c r="TH58" s="123"/>
      <c r="TI58" s="123"/>
      <c r="TJ58" s="123"/>
      <c r="TK58" s="123"/>
      <c r="TL58" s="123"/>
      <c r="TM58" s="123"/>
      <c r="TN58" s="123"/>
      <c r="TO58" s="123"/>
      <c r="TP58" s="123"/>
      <c r="TQ58" s="123"/>
      <c r="TR58" s="123"/>
      <c r="TS58" s="123"/>
      <c r="TT58" s="123"/>
      <c r="TU58" s="123"/>
      <c r="TV58" s="123"/>
      <c r="TW58" s="123"/>
      <c r="TX58" s="123"/>
      <c r="TY58" s="123"/>
      <c r="TZ58" s="123"/>
      <c r="UA58" s="123"/>
      <c r="UB58" s="123"/>
      <c r="UC58" s="123"/>
      <c r="UD58" s="123"/>
      <c r="UE58" s="123"/>
      <c r="UF58" s="123"/>
      <c r="UG58" s="123"/>
      <c r="UH58" s="123"/>
      <c r="UI58" s="123"/>
      <c r="UJ58" s="123"/>
      <c r="UK58" s="123"/>
      <c r="UL58" s="123"/>
      <c r="UM58" s="123"/>
      <c r="UN58" s="123"/>
      <c r="UO58" s="123"/>
      <c r="UP58" s="123"/>
      <c r="UQ58" s="123"/>
      <c r="UR58" s="123"/>
      <c r="US58" s="123"/>
      <c r="UT58" s="123"/>
      <c r="UU58" s="123"/>
      <c r="UV58" s="123"/>
      <c r="UW58" s="123"/>
      <c r="UX58" s="123"/>
      <c r="UY58" s="123"/>
      <c r="UZ58" s="123"/>
      <c r="VA58" s="123"/>
      <c r="VB58" s="123"/>
      <c r="VC58" s="123"/>
      <c r="VD58" s="123"/>
      <c r="VE58" s="123"/>
      <c r="VF58" s="123"/>
      <c r="VG58" s="123"/>
      <c r="VH58" s="123"/>
      <c r="VI58" s="123"/>
      <c r="VJ58" s="123"/>
      <c r="VK58" s="123"/>
      <c r="VL58" s="123"/>
      <c r="VM58" s="123"/>
      <c r="VN58" s="123"/>
      <c r="VO58" s="123"/>
      <c r="VP58" s="123"/>
      <c r="VQ58" s="123"/>
      <c r="VR58" s="123"/>
      <c r="VS58" s="123"/>
      <c r="VT58" s="123"/>
      <c r="VU58" s="123"/>
      <c r="VV58" s="123"/>
      <c r="VW58" s="123"/>
      <c r="VX58" s="123"/>
      <c r="VY58" s="123"/>
      <c r="VZ58" s="123"/>
      <c r="WA58" s="123"/>
      <c r="WB58" s="123"/>
      <c r="WC58" s="123"/>
      <c r="WD58" s="123"/>
      <c r="WE58" s="123"/>
      <c r="WF58" s="123"/>
      <c r="WG58" s="123"/>
      <c r="WH58" s="123"/>
      <c r="WI58" s="123"/>
      <c r="WJ58" s="123"/>
      <c r="WK58" s="123"/>
      <c r="WL58" s="123"/>
      <c r="WM58" s="123"/>
      <c r="WN58" s="123"/>
      <c r="WO58" s="123"/>
      <c r="WP58" s="123"/>
      <c r="WQ58" s="123"/>
      <c r="WR58" s="123"/>
      <c r="WS58" s="123"/>
      <c r="WT58" s="123"/>
      <c r="WU58" s="123"/>
      <c r="WV58" s="123"/>
      <c r="WW58" s="123"/>
      <c r="WX58" s="123"/>
      <c r="WY58" s="123"/>
      <c r="WZ58" s="123"/>
      <c r="XA58" s="123"/>
      <c r="XB58" s="123"/>
      <c r="XC58" s="123"/>
      <c r="XD58" s="123"/>
      <c r="XE58" s="123"/>
      <c r="XF58" s="123"/>
      <c r="XG58" s="123"/>
      <c r="XH58" s="123"/>
      <c r="XI58" s="123"/>
      <c r="XJ58" s="123"/>
      <c r="XK58" s="123"/>
      <c r="XL58" s="123"/>
      <c r="XM58" s="123"/>
      <c r="XN58" s="123"/>
      <c r="XO58" s="123"/>
      <c r="XP58" s="123"/>
      <c r="XQ58" s="123"/>
      <c r="XR58" s="123"/>
      <c r="XS58" s="123"/>
      <c r="XT58" s="123"/>
      <c r="XU58" s="123"/>
      <c r="XV58" s="123"/>
      <c r="XW58" s="123"/>
      <c r="XX58" s="123"/>
      <c r="XY58" s="123"/>
      <c r="XZ58" s="123"/>
      <c r="YA58" s="123"/>
      <c r="YB58" s="123"/>
      <c r="YC58" s="123"/>
      <c r="YD58" s="123"/>
      <c r="YE58" s="123"/>
      <c r="YF58" s="123"/>
      <c r="YG58" s="123"/>
      <c r="YH58" s="123"/>
      <c r="YI58" s="123"/>
      <c r="YJ58" s="123"/>
      <c r="YK58" s="123"/>
      <c r="YL58" s="123"/>
      <c r="YM58" s="123"/>
      <c r="YN58" s="123"/>
      <c r="YO58" s="123"/>
      <c r="YP58" s="123"/>
      <c r="YQ58" s="123"/>
      <c r="YR58" s="123"/>
      <c r="YS58" s="123"/>
      <c r="YT58" s="123"/>
      <c r="YU58" s="123"/>
      <c r="YV58" s="123"/>
      <c r="YW58" s="123"/>
      <c r="YX58" s="123"/>
      <c r="YY58" s="123"/>
      <c r="YZ58" s="123"/>
      <c r="ZA58" s="123"/>
      <c r="ZB58" s="123"/>
      <c r="ZC58" s="123"/>
      <c r="ZD58" s="123"/>
      <c r="ZE58" s="123"/>
      <c r="ZF58" s="123"/>
      <c r="ZG58" s="123"/>
      <c r="ZH58" s="123"/>
      <c r="ZI58" s="123"/>
      <c r="ZJ58" s="123"/>
      <c r="ZK58" s="123"/>
      <c r="ZL58" s="123"/>
      <c r="ZM58" s="123"/>
      <c r="ZN58" s="123"/>
      <c r="ZO58" s="123"/>
      <c r="ZP58" s="123"/>
      <c r="ZQ58" s="123"/>
      <c r="ZR58" s="123"/>
      <c r="ZS58" s="123"/>
      <c r="ZT58" s="123"/>
      <c r="ZU58" s="123"/>
      <c r="ZV58" s="123"/>
      <c r="ZW58" s="123"/>
      <c r="ZX58" s="123"/>
      <c r="ZY58" s="123"/>
      <c r="ZZ58" s="123"/>
    </row>
    <row r="59" spans="1:702" hidden="1" outlineLevel="1">
      <c r="A59" s="12">
        <v>42005</v>
      </c>
      <c r="B59" s="123">
        <v>1583.7156664300001</v>
      </c>
      <c r="C59" s="123">
        <v>68.311865499999996</v>
      </c>
      <c r="D59" s="123">
        <v>2.9459826900000001</v>
      </c>
      <c r="E59" s="123">
        <v>328.65195798000002</v>
      </c>
      <c r="F59" s="123">
        <v>255.37132738</v>
      </c>
      <c r="G59" s="123">
        <v>1.1413709000000001</v>
      </c>
      <c r="H59" s="123">
        <v>12.13587772</v>
      </c>
      <c r="I59" s="123">
        <v>757.79808233000006</v>
      </c>
      <c r="J59" s="123">
        <v>53.244526999999998</v>
      </c>
      <c r="K59" s="123">
        <v>44.854960130000002</v>
      </c>
      <c r="L59" s="123">
        <v>2.1842965699999999</v>
      </c>
      <c r="M59" s="177" t="s">
        <v>189</v>
      </c>
      <c r="N59" s="123">
        <v>47.122578369999999</v>
      </c>
      <c r="O59" s="123">
        <v>0.67359369999999996</v>
      </c>
      <c r="P59" s="123">
        <v>3.1094331899999998</v>
      </c>
      <c r="Q59" s="123">
        <v>1.425009E-2</v>
      </c>
      <c r="R59" s="123">
        <v>3.1511297100000002</v>
      </c>
      <c r="S59" s="123">
        <v>4.4872240000000001E-2</v>
      </c>
      <c r="T59" s="123">
        <v>2.9595609299999999</v>
      </c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  <c r="IV59" s="123"/>
      <c r="IW59" s="123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3"/>
      <c r="JO59" s="123"/>
      <c r="JP59" s="123"/>
      <c r="JQ59" s="123"/>
      <c r="JR59" s="123"/>
      <c r="JS59" s="123"/>
      <c r="JT59" s="123"/>
      <c r="JU59" s="123"/>
      <c r="JV59" s="123"/>
      <c r="JW59" s="123"/>
      <c r="JX59" s="123"/>
      <c r="JY59" s="123"/>
      <c r="JZ59" s="123"/>
      <c r="KA59" s="123"/>
      <c r="KB59" s="123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3"/>
      <c r="KT59" s="123"/>
      <c r="KU59" s="123"/>
      <c r="KV59" s="123"/>
      <c r="KW59" s="123"/>
      <c r="KX59" s="123"/>
      <c r="KY59" s="123"/>
      <c r="KZ59" s="123"/>
      <c r="LA59" s="123"/>
      <c r="LB59" s="123"/>
      <c r="LC59" s="123"/>
      <c r="LD59" s="123"/>
      <c r="LE59" s="123"/>
      <c r="LF59" s="123"/>
      <c r="LG59" s="123"/>
      <c r="LH59" s="123"/>
      <c r="LI59" s="123"/>
      <c r="LJ59" s="123"/>
      <c r="LK59" s="123"/>
      <c r="LL59" s="123"/>
      <c r="LM59" s="123"/>
      <c r="LN59" s="123"/>
      <c r="LO59" s="123"/>
      <c r="LP59" s="123"/>
      <c r="LQ59" s="123"/>
      <c r="LR59" s="123"/>
      <c r="LS59" s="123"/>
      <c r="LT59" s="123"/>
      <c r="LU59" s="123"/>
      <c r="LV59" s="123"/>
      <c r="LW59" s="123"/>
      <c r="LX59" s="123"/>
      <c r="LY59" s="123"/>
      <c r="LZ59" s="123"/>
      <c r="MA59" s="123"/>
      <c r="MB59" s="123"/>
      <c r="MC59" s="123"/>
      <c r="MD59" s="123"/>
      <c r="ME59" s="123"/>
      <c r="MF59" s="123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  <c r="OB59" s="123"/>
      <c r="OC59" s="123"/>
      <c r="OD59" s="123"/>
      <c r="OE59" s="123"/>
      <c r="OF59" s="123"/>
      <c r="OG59" s="123"/>
      <c r="OH59" s="123"/>
      <c r="OI59" s="123"/>
      <c r="OJ59" s="123"/>
      <c r="OK59" s="123"/>
      <c r="OL59" s="123"/>
      <c r="OM59" s="123"/>
      <c r="ON59" s="123"/>
      <c r="OO59" s="123"/>
      <c r="OP59" s="123"/>
      <c r="OQ59" s="123"/>
      <c r="OR59" s="123"/>
      <c r="OS59" s="123"/>
      <c r="OT59" s="123"/>
      <c r="OU59" s="123"/>
      <c r="OV59" s="123"/>
      <c r="OW59" s="123"/>
      <c r="OX59" s="123"/>
      <c r="OY59" s="123"/>
      <c r="OZ59" s="123"/>
      <c r="PA59" s="123"/>
      <c r="PB59" s="123"/>
      <c r="PC59" s="123"/>
      <c r="PD59" s="123"/>
      <c r="PE59" s="123"/>
      <c r="PF59" s="123"/>
      <c r="PG59" s="123"/>
      <c r="PH59" s="123"/>
      <c r="PI59" s="123"/>
      <c r="PJ59" s="123"/>
      <c r="PK59" s="123"/>
      <c r="PL59" s="123"/>
      <c r="PM59" s="123"/>
      <c r="PN59" s="123"/>
      <c r="PO59" s="123"/>
      <c r="PP59" s="123"/>
      <c r="PQ59" s="123"/>
      <c r="PR59" s="123"/>
      <c r="PS59" s="123"/>
      <c r="PT59" s="123"/>
      <c r="PU59" s="123"/>
      <c r="PV59" s="123"/>
      <c r="PW59" s="123"/>
      <c r="PX59" s="123"/>
      <c r="PY59" s="123"/>
      <c r="PZ59" s="123"/>
      <c r="QA59" s="123"/>
      <c r="QB59" s="123"/>
      <c r="QC59" s="123"/>
      <c r="QD59" s="123"/>
      <c r="QE59" s="123"/>
      <c r="QF59" s="123"/>
      <c r="QG59" s="123"/>
      <c r="QH59" s="123"/>
      <c r="QI59" s="123"/>
      <c r="QJ59" s="123"/>
      <c r="QK59" s="123"/>
      <c r="QL59" s="123"/>
      <c r="QM59" s="123"/>
      <c r="QN59" s="123"/>
      <c r="QO59" s="123"/>
      <c r="QP59" s="123"/>
      <c r="QQ59" s="123"/>
      <c r="QR59" s="123"/>
      <c r="QS59" s="123"/>
      <c r="QT59" s="123"/>
      <c r="QU59" s="123"/>
      <c r="QV59" s="123"/>
      <c r="QW59" s="123"/>
      <c r="QX59" s="123"/>
      <c r="QY59" s="123"/>
      <c r="QZ59" s="123"/>
      <c r="RA59" s="123"/>
      <c r="RB59" s="123"/>
      <c r="RC59" s="123"/>
      <c r="RD59" s="123"/>
      <c r="RE59" s="123"/>
      <c r="RF59" s="123"/>
      <c r="RG59" s="123"/>
      <c r="RH59" s="123"/>
      <c r="RI59" s="123"/>
      <c r="RJ59" s="123"/>
      <c r="RK59" s="123"/>
      <c r="RL59" s="123"/>
      <c r="RM59" s="123"/>
      <c r="RN59" s="123"/>
      <c r="RO59" s="123"/>
      <c r="RP59" s="123"/>
      <c r="RQ59" s="123"/>
      <c r="RR59" s="123"/>
      <c r="RS59" s="123"/>
      <c r="RT59" s="123"/>
      <c r="RU59" s="123"/>
      <c r="RV59" s="123"/>
      <c r="RW59" s="123"/>
      <c r="RX59" s="123"/>
      <c r="RY59" s="123"/>
      <c r="RZ59" s="123"/>
      <c r="SA59" s="123"/>
      <c r="SB59" s="123"/>
      <c r="SC59" s="123"/>
      <c r="SD59" s="123"/>
      <c r="SE59" s="123"/>
      <c r="SF59" s="123"/>
      <c r="SG59" s="123"/>
      <c r="SH59" s="123"/>
      <c r="SI59" s="123"/>
      <c r="SJ59" s="123"/>
      <c r="SK59" s="123"/>
      <c r="SL59" s="123"/>
      <c r="SM59" s="123"/>
      <c r="SN59" s="123"/>
      <c r="SO59" s="123"/>
      <c r="SP59" s="123"/>
      <c r="SQ59" s="123"/>
      <c r="SR59" s="123"/>
      <c r="SS59" s="123"/>
      <c r="ST59" s="123"/>
      <c r="SU59" s="123"/>
      <c r="SV59" s="123"/>
      <c r="SW59" s="123"/>
      <c r="SX59" s="123"/>
      <c r="SY59" s="123"/>
      <c r="SZ59" s="123"/>
      <c r="TA59" s="123"/>
      <c r="TB59" s="123"/>
      <c r="TC59" s="123"/>
      <c r="TD59" s="123"/>
      <c r="TE59" s="123"/>
      <c r="TF59" s="123"/>
      <c r="TG59" s="123"/>
      <c r="TH59" s="123"/>
      <c r="TI59" s="123"/>
      <c r="TJ59" s="123"/>
      <c r="TK59" s="123"/>
      <c r="TL59" s="123"/>
      <c r="TM59" s="123"/>
      <c r="TN59" s="123"/>
      <c r="TO59" s="123"/>
      <c r="TP59" s="123"/>
      <c r="TQ59" s="123"/>
      <c r="TR59" s="123"/>
      <c r="TS59" s="123"/>
      <c r="TT59" s="123"/>
      <c r="TU59" s="123"/>
      <c r="TV59" s="123"/>
      <c r="TW59" s="123"/>
      <c r="TX59" s="123"/>
      <c r="TY59" s="123"/>
      <c r="TZ59" s="123"/>
      <c r="UA59" s="123"/>
      <c r="UB59" s="123"/>
      <c r="UC59" s="123"/>
      <c r="UD59" s="123"/>
      <c r="UE59" s="123"/>
      <c r="UF59" s="123"/>
      <c r="UG59" s="123"/>
      <c r="UH59" s="123"/>
      <c r="UI59" s="123"/>
      <c r="UJ59" s="123"/>
      <c r="UK59" s="123"/>
      <c r="UL59" s="123"/>
      <c r="UM59" s="123"/>
      <c r="UN59" s="123"/>
      <c r="UO59" s="123"/>
      <c r="UP59" s="123"/>
      <c r="UQ59" s="123"/>
      <c r="UR59" s="123"/>
      <c r="US59" s="123"/>
      <c r="UT59" s="123"/>
      <c r="UU59" s="123"/>
      <c r="UV59" s="123"/>
      <c r="UW59" s="123"/>
      <c r="UX59" s="123"/>
      <c r="UY59" s="123"/>
      <c r="UZ59" s="123"/>
      <c r="VA59" s="123"/>
      <c r="VB59" s="123"/>
      <c r="VC59" s="123"/>
      <c r="VD59" s="123"/>
      <c r="VE59" s="123"/>
      <c r="VF59" s="123"/>
      <c r="VG59" s="123"/>
      <c r="VH59" s="123"/>
      <c r="VI59" s="123"/>
      <c r="VJ59" s="123"/>
      <c r="VK59" s="123"/>
      <c r="VL59" s="123"/>
      <c r="VM59" s="123"/>
      <c r="VN59" s="123"/>
      <c r="VO59" s="123"/>
      <c r="VP59" s="123"/>
      <c r="VQ59" s="123"/>
      <c r="VR59" s="123"/>
      <c r="VS59" s="123"/>
      <c r="VT59" s="123"/>
      <c r="VU59" s="123"/>
      <c r="VV59" s="123"/>
      <c r="VW59" s="123"/>
      <c r="VX59" s="123"/>
      <c r="VY59" s="123"/>
      <c r="VZ59" s="123"/>
      <c r="WA59" s="123"/>
      <c r="WB59" s="123"/>
      <c r="WC59" s="123"/>
      <c r="WD59" s="123"/>
      <c r="WE59" s="123"/>
      <c r="WF59" s="123"/>
      <c r="WG59" s="123"/>
      <c r="WH59" s="123"/>
      <c r="WI59" s="123"/>
      <c r="WJ59" s="123"/>
      <c r="WK59" s="123"/>
      <c r="WL59" s="123"/>
      <c r="WM59" s="123"/>
      <c r="WN59" s="123"/>
      <c r="WO59" s="123"/>
      <c r="WP59" s="123"/>
      <c r="WQ59" s="123"/>
      <c r="WR59" s="123"/>
      <c r="WS59" s="123"/>
      <c r="WT59" s="123"/>
      <c r="WU59" s="123"/>
      <c r="WV59" s="123"/>
      <c r="WW59" s="123"/>
      <c r="WX59" s="123"/>
      <c r="WY59" s="123"/>
      <c r="WZ59" s="123"/>
      <c r="XA59" s="123"/>
      <c r="XB59" s="123"/>
      <c r="XC59" s="123"/>
      <c r="XD59" s="123"/>
      <c r="XE59" s="123"/>
      <c r="XF59" s="123"/>
      <c r="XG59" s="123"/>
      <c r="XH59" s="123"/>
      <c r="XI59" s="123"/>
      <c r="XJ59" s="123"/>
      <c r="XK59" s="123"/>
      <c r="XL59" s="123"/>
      <c r="XM59" s="123"/>
      <c r="XN59" s="123"/>
      <c r="XO59" s="123"/>
      <c r="XP59" s="123"/>
      <c r="XQ59" s="123"/>
      <c r="XR59" s="123"/>
      <c r="XS59" s="123"/>
      <c r="XT59" s="123"/>
      <c r="XU59" s="123"/>
      <c r="XV59" s="123"/>
      <c r="XW59" s="123"/>
      <c r="XX59" s="123"/>
      <c r="XY59" s="123"/>
      <c r="XZ59" s="123"/>
      <c r="YA59" s="123"/>
      <c r="YB59" s="123"/>
      <c r="YC59" s="123"/>
      <c r="YD59" s="123"/>
      <c r="YE59" s="123"/>
      <c r="YF59" s="123"/>
      <c r="YG59" s="123"/>
      <c r="YH59" s="123"/>
      <c r="YI59" s="123"/>
      <c r="YJ59" s="123"/>
      <c r="YK59" s="123"/>
      <c r="YL59" s="123"/>
      <c r="YM59" s="123"/>
      <c r="YN59" s="123"/>
      <c r="YO59" s="123"/>
      <c r="YP59" s="123"/>
      <c r="YQ59" s="123"/>
      <c r="YR59" s="123"/>
      <c r="YS59" s="123"/>
      <c r="YT59" s="123"/>
      <c r="YU59" s="123"/>
      <c r="YV59" s="123"/>
      <c r="YW59" s="123"/>
      <c r="YX59" s="123"/>
      <c r="YY59" s="123"/>
      <c r="YZ59" s="123"/>
      <c r="ZA59" s="123"/>
      <c r="ZB59" s="123"/>
      <c r="ZC59" s="123"/>
      <c r="ZD59" s="123"/>
      <c r="ZE59" s="123"/>
      <c r="ZF59" s="123"/>
      <c r="ZG59" s="123"/>
      <c r="ZH59" s="123"/>
      <c r="ZI59" s="123"/>
      <c r="ZJ59" s="123"/>
      <c r="ZK59" s="123"/>
      <c r="ZL59" s="123"/>
      <c r="ZM59" s="123"/>
      <c r="ZN59" s="123"/>
      <c r="ZO59" s="123"/>
      <c r="ZP59" s="123"/>
      <c r="ZQ59" s="123"/>
      <c r="ZR59" s="123"/>
      <c r="ZS59" s="123"/>
      <c r="ZT59" s="123"/>
      <c r="ZU59" s="123"/>
      <c r="ZV59" s="123"/>
      <c r="ZW59" s="123"/>
      <c r="ZX59" s="123"/>
      <c r="ZY59" s="123"/>
      <c r="ZZ59" s="123"/>
    </row>
    <row r="60" spans="1:702" hidden="1" outlineLevel="1">
      <c r="A60" s="12">
        <v>42036</v>
      </c>
      <c r="B60" s="123">
        <v>2064.4461299599998</v>
      </c>
      <c r="C60" s="123">
        <v>81.292246230000003</v>
      </c>
      <c r="D60" s="123">
        <v>2.8720064199999999</v>
      </c>
      <c r="E60" s="123">
        <v>318.90294577999998</v>
      </c>
      <c r="F60" s="123">
        <v>385.65196839999999</v>
      </c>
      <c r="G60" s="123">
        <v>0.89940553999999995</v>
      </c>
      <c r="H60" s="123">
        <v>12.6738274</v>
      </c>
      <c r="I60" s="123">
        <v>1040.3102087300001</v>
      </c>
      <c r="J60" s="123">
        <v>82.489395079999994</v>
      </c>
      <c r="K60" s="123">
        <v>64.063642380000005</v>
      </c>
      <c r="L60" s="123">
        <v>2.1785886099999998</v>
      </c>
      <c r="M60" s="177" t="s">
        <v>189</v>
      </c>
      <c r="N60" s="123">
        <v>61.70877187</v>
      </c>
      <c r="O60" s="123">
        <v>0.68716551999999997</v>
      </c>
      <c r="P60" s="123">
        <v>3.9738721699999999</v>
      </c>
      <c r="Q60" s="123">
        <v>4.6984000000000001E-4</v>
      </c>
      <c r="R60" s="123">
        <v>1.9174762599999999</v>
      </c>
      <c r="S60" s="123">
        <v>4.4889030000000003E-2</v>
      </c>
      <c r="T60" s="123">
        <v>4.7792507000000004</v>
      </c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  <c r="IV60" s="123"/>
      <c r="IW60" s="123"/>
      <c r="IX60" s="123"/>
      <c r="IY60" s="123"/>
      <c r="IZ60" s="123"/>
      <c r="JA60" s="123"/>
      <c r="JB60" s="123"/>
      <c r="JC60" s="123"/>
      <c r="JD60" s="123"/>
      <c r="JE60" s="123"/>
      <c r="JF60" s="123"/>
      <c r="JG60" s="123"/>
      <c r="JH60" s="123"/>
      <c r="JI60" s="123"/>
      <c r="JJ60" s="123"/>
      <c r="JK60" s="123"/>
      <c r="JL60" s="123"/>
      <c r="JM60" s="123"/>
      <c r="JN60" s="123"/>
      <c r="JO60" s="123"/>
      <c r="JP60" s="123"/>
      <c r="JQ60" s="123"/>
      <c r="JR60" s="123"/>
      <c r="JS60" s="123"/>
      <c r="JT60" s="123"/>
      <c r="JU60" s="123"/>
      <c r="JV60" s="123"/>
      <c r="JW60" s="123"/>
      <c r="JX60" s="123"/>
      <c r="JY60" s="123"/>
      <c r="JZ60" s="123"/>
      <c r="KA60" s="123"/>
      <c r="KB60" s="123"/>
      <c r="KC60" s="123"/>
      <c r="KD60" s="123"/>
      <c r="KE60" s="123"/>
      <c r="KF60" s="123"/>
      <c r="KG60" s="123"/>
      <c r="KH60" s="123"/>
      <c r="KI60" s="123"/>
      <c r="KJ60" s="123"/>
      <c r="KK60" s="123"/>
      <c r="KL60" s="123"/>
      <c r="KM60" s="123"/>
      <c r="KN60" s="123"/>
      <c r="KO60" s="123"/>
      <c r="KP60" s="123"/>
      <c r="KQ60" s="123"/>
      <c r="KR60" s="123"/>
      <c r="KS60" s="123"/>
      <c r="KT60" s="123"/>
      <c r="KU60" s="123"/>
      <c r="KV60" s="123"/>
      <c r="KW60" s="123"/>
      <c r="KX60" s="123"/>
      <c r="KY60" s="123"/>
      <c r="KZ60" s="123"/>
      <c r="LA60" s="123"/>
      <c r="LB60" s="123"/>
      <c r="LC60" s="123"/>
      <c r="LD60" s="123"/>
      <c r="LE60" s="123"/>
      <c r="LF60" s="123"/>
      <c r="LG60" s="123"/>
      <c r="LH60" s="123"/>
      <c r="LI60" s="123"/>
      <c r="LJ60" s="123"/>
      <c r="LK60" s="123"/>
      <c r="LL60" s="123"/>
      <c r="LM60" s="123"/>
      <c r="LN60" s="123"/>
      <c r="LO60" s="123"/>
      <c r="LP60" s="123"/>
      <c r="LQ60" s="123"/>
      <c r="LR60" s="123"/>
      <c r="LS60" s="123"/>
      <c r="LT60" s="123"/>
      <c r="LU60" s="123"/>
      <c r="LV60" s="123"/>
      <c r="LW60" s="123"/>
      <c r="LX60" s="123"/>
      <c r="LY60" s="123"/>
      <c r="LZ60" s="123"/>
      <c r="MA60" s="123"/>
      <c r="MB60" s="123"/>
      <c r="MC60" s="123"/>
      <c r="MD60" s="123"/>
      <c r="ME60" s="123"/>
      <c r="MF60" s="123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  <c r="OB60" s="123"/>
      <c r="OC60" s="123"/>
      <c r="OD60" s="123"/>
      <c r="OE60" s="123"/>
      <c r="OF60" s="123"/>
      <c r="OG60" s="123"/>
      <c r="OH60" s="123"/>
      <c r="OI60" s="123"/>
      <c r="OJ60" s="123"/>
      <c r="OK60" s="123"/>
      <c r="OL60" s="123"/>
      <c r="OM60" s="123"/>
      <c r="ON60" s="123"/>
      <c r="OO60" s="123"/>
      <c r="OP60" s="123"/>
      <c r="OQ60" s="123"/>
      <c r="OR60" s="123"/>
      <c r="OS60" s="123"/>
      <c r="OT60" s="123"/>
      <c r="OU60" s="123"/>
      <c r="OV60" s="123"/>
      <c r="OW60" s="123"/>
      <c r="OX60" s="123"/>
      <c r="OY60" s="123"/>
      <c r="OZ60" s="123"/>
      <c r="PA60" s="123"/>
      <c r="PB60" s="123"/>
      <c r="PC60" s="123"/>
      <c r="PD60" s="123"/>
      <c r="PE60" s="123"/>
      <c r="PF60" s="123"/>
      <c r="PG60" s="123"/>
      <c r="PH60" s="123"/>
      <c r="PI60" s="123"/>
      <c r="PJ60" s="123"/>
      <c r="PK60" s="123"/>
      <c r="PL60" s="123"/>
      <c r="PM60" s="123"/>
      <c r="PN60" s="123"/>
      <c r="PO60" s="123"/>
      <c r="PP60" s="123"/>
      <c r="PQ60" s="123"/>
      <c r="PR60" s="123"/>
      <c r="PS60" s="123"/>
      <c r="PT60" s="123"/>
      <c r="PU60" s="123"/>
      <c r="PV60" s="123"/>
      <c r="PW60" s="123"/>
      <c r="PX60" s="123"/>
      <c r="PY60" s="123"/>
      <c r="PZ60" s="123"/>
      <c r="QA60" s="123"/>
      <c r="QB60" s="123"/>
      <c r="QC60" s="123"/>
      <c r="QD60" s="123"/>
      <c r="QE60" s="123"/>
      <c r="QF60" s="123"/>
      <c r="QG60" s="123"/>
      <c r="QH60" s="123"/>
      <c r="QI60" s="123"/>
      <c r="QJ60" s="123"/>
      <c r="QK60" s="123"/>
      <c r="QL60" s="123"/>
      <c r="QM60" s="123"/>
      <c r="QN60" s="123"/>
      <c r="QO60" s="123"/>
      <c r="QP60" s="123"/>
      <c r="QQ60" s="123"/>
      <c r="QR60" s="123"/>
      <c r="QS60" s="123"/>
      <c r="QT60" s="123"/>
      <c r="QU60" s="123"/>
      <c r="QV60" s="123"/>
      <c r="QW60" s="123"/>
      <c r="QX60" s="123"/>
      <c r="QY60" s="123"/>
      <c r="QZ60" s="123"/>
      <c r="RA60" s="123"/>
      <c r="RB60" s="123"/>
      <c r="RC60" s="123"/>
      <c r="RD60" s="123"/>
      <c r="RE60" s="123"/>
      <c r="RF60" s="123"/>
      <c r="RG60" s="123"/>
      <c r="RH60" s="123"/>
      <c r="RI60" s="123"/>
      <c r="RJ60" s="123"/>
      <c r="RK60" s="123"/>
      <c r="RL60" s="123"/>
      <c r="RM60" s="123"/>
      <c r="RN60" s="123"/>
      <c r="RO60" s="123"/>
      <c r="RP60" s="123"/>
      <c r="RQ60" s="123"/>
      <c r="RR60" s="123"/>
      <c r="RS60" s="123"/>
      <c r="RT60" s="123"/>
      <c r="RU60" s="123"/>
      <c r="RV60" s="123"/>
      <c r="RW60" s="123"/>
      <c r="RX60" s="123"/>
      <c r="RY60" s="123"/>
      <c r="RZ60" s="123"/>
      <c r="SA60" s="123"/>
      <c r="SB60" s="123"/>
      <c r="SC60" s="123"/>
      <c r="SD60" s="123"/>
      <c r="SE60" s="123"/>
      <c r="SF60" s="123"/>
      <c r="SG60" s="123"/>
      <c r="SH60" s="123"/>
      <c r="SI60" s="123"/>
      <c r="SJ60" s="123"/>
      <c r="SK60" s="123"/>
      <c r="SL60" s="123"/>
      <c r="SM60" s="123"/>
      <c r="SN60" s="123"/>
      <c r="SO60" s="123"/>
      <c r="SP60" s="123"/>
      <c r="SQ60" s="123"/>
      <c r="SR60" s="123"/>
      <c r="SS60" s="123"/>
      <c r="ST60" s="123"/>
      <c r="SU60" s="123"/>
      <c r="SV60" s="123"/>
      <c r="SW60" s="123"/>
      <c r="SX60" s="123"/>
      <c r="SY60" s="123"/>
      <c r="SZ60" s="123"/>
      <c r="TA60" s="123"/>
      <c r="TB60" s="123"/>
      <c r="TC60" s="123"/>
      <c r="TD60" s="123"/>
      <c r="TE60" s="123"/>
      <c r="TF60" s="123"/>
      <c r="TG60" s="123"/>
      <c r="TH60" s="123"/>
      <c r="TI60" s="123"/>
      <c r="TJ60" s="123"/>
      <c r="TK60" s="123"/>
      <c r="TL60" s="123"/>
      <c r="TM60" s="123"/>
      <c r="TN60" s="123"/>
      <c r="TO60" s="123"/>
      <c r="TP60" s="123"/>
      <c r="TQ60" s="123"/>
      <c r="TR60" s="123"/>
      <c r="TS60" s="123"/>
      <c r="TT60" s="123"/>
      <c r="TU60" s="123"/>
      <c r="TV60" s="123"/>
      <c r="TW60" s="123"/>
      <c r="TX60" s="123"/>
      <c r="TY60" s="123"/>
      <c r="TZ60" s="123"/>
      <c r="UA60" s="123"/>
      <c r="UB60" s="123"/>
      <c r="UC60" s="123"/>
      <c r="UD60" s="123"/>
      <c r="UE60" s="123"/>
      <c r="UF60" s="123"/>
      <c r="UG60" s="123"/>
      <c r="UH60" s="123"/>
      <c r="UI60" s="123"/>
      <c r="UJ60" s="123"/>
      <c r="UK60" s="123"/>
      <c r="UL60" s="123"/>
      <c r="UM60" s="123"/>
      <c r="UN60" s="123"/>
      <c r="UO60" s="123"/>
      <c r="UP60" s="123"/>
      <c r="UQ60" s="123"/>
      <c r="UR60" s="123"/>
      <c r="US60" s="123"/>
      <c r="UT60" s="123"/>
      <c r="UU60" s="123"/>
      <c r="UV60" s="123"/>
      <c r="UW60" s="123"/>
      <c r="UX60" s="123"/>
      <c r="UY60" s="123"/>
      <c r="UZ60" s="123"/>
      <c r="VA60" s="123"/>
      <c r="VB60" s="123"/>
      <c r="VC60" s="123"/>
      <c r="VD60" s="123"/>
      <c r="VE60" s="123"/>
      <c r="VF60" s="123"/>
      <c r="VG60" s="123"/>
      <c r="VH60" s="123"/>
      <c r="VI60" s="123"/>
      <c r="VJ60" s="123"/>
      <c r="VK60" s="123"/>
      <c r="VL60" s="123"/>
      <c r="VM60" s="123"/>
      <c r="VN60" s="123"/>
      <c r="VO60" s="123"/>
      <c r="VP60" s="123"/>
      <c r="VQ60" s="123"/>
      <c r="VR60" s="123"/>
      <c r="VS60" s="123"/>
      <c r="VT60" s="123"/>
      <c r="VU60" s="123"/>
      <c r="VV60" s="123"/>
      <c r="VW60" s="123"/>
      <c r="VX60" s="123"/>
      <c r="VY60" s="123"/>
      <c r="VZ60" s="123"/>
      <c r="WA60" s="123"/>
      <c r="WB60" s="123"/>
      <c r="WC60" s="123"/>
      <c r="WD60" s="123"/>
      <c r="WE60" s="123"/>
      <c r="WF60" s="123"/>
      <c r="WG60" s="123"/>
      <c r="WH60" s="123"/>
      <c r="WI60" s="123"/>
      <c r="WJ60" s="123"/>
      <c r="WK60" s="123"/>
      <c r="WL60" s="123"/>
      <c r="WM60" s="123"/>
      <c r="WN60" s="123"/>
      <c r="WO60" s="123"/>
      <c r="WP60" s="123"/>
      <c r="WQ60" s="123"/>
      <c r="WR60" s="123"/>
      <c r="WS60" s="123"/>
      <c r="WT60" s="123"/>
      <c r="WU60" s="123"/>
      <c r="WV60" s="123"/>
      <c r="WW60" s="123"/>
      <c r="WX60" s="123"/>
      <c r="WY60" s="123"/>
      <c r="WZ60" s="123"/>
      <c r="XA60" s="123"/>
      <c r="XB60" s="123"/>
      <c r="XC60" s="123"/>
      <c r="XD60" s="123"/>
      <c r="XE60" s="123"/>
      <c r="XF60" s="123"/>
      <c r="XG60" s="123"/>
      <c r="XH60" s="123"/>
      <c r="XI60" s="123"/>
      <c r="XJ60" s="123"/>
      <c r="XK60" s="123"/>
      <c r="XL60" s="123"/>
      <c r="XM60" s="123"/>
      <c r="XN60" s="123"/>
      <c r="XO60" s="123"/>
      <c r="XP60" s="123"/>
      <c r="XQ60" s="123"/>
      <c r="XR60" s="123"/>
      <c r="XS60" s="123"/>
      <c r="XT60" s="123"/>
      <c r="XU60" s="123"/>
      <c r="XV60" s="123"/>
      <c r="XW60" s="123"/>
      <c r="XX60" s="123"/>
      <c r="XY60" s="123"/>
      <c r="XZ60" s="123"/>
      <c r="YA60" s="123"/>
      <c r="YB60" s="123"/>
      <c r="YC60" s="123"/>
      <c r="YD60" s="123"/>
      <c r="YE60" s="123"/>
      <c r="YF60" s="123"/>
      <c r="YG60" s="123"/>
      <c r="YH60" s="123"/>
      <c r="YI60" s="123"/>
      <c r="YJ60" s="123"/>
      <c r="YK60" s="123"/>
      <c r="YL60" s="123"/>
      <c r="YM60" s="123"/>
      <c r="YN60" s="123"/>
      <c r="YO60" s="123"/>
      <c r="YP60" s="123"/>
      <c r="YQ60" s="123"/>
      <c r="YR60" s="123"/>
      <c r="YS60" s="123"/>
      <c r="YT60" s="123"/>
      <c r="YU60" s="123"/>
      <c r="YV60" s="123"/>
      <c r="YW60" s="123"/>
      <c r="YX60" s="123"/>
      <c r="YY60" s="123"/>
      <c r="YZ60" s="123"/>
      <c r="ZA60" s="123"/>
      <c r="ZB60" s="123"/>
      <c r="ZC60" s="123"/>
      <c r="ZD60" s="123"/>
      <c r="ZE60" s="123"/>
      <c r="ZF60" s="123"/>
      <c r="ZG60" s="123"/>
      <c r="ZH60" s="123"/>
      <c r="ZI60" s="123"/>
      <c r="ZJ60" s="123"/>
      <c r="ZK60" s="123"/>
      <c r="ZL60" s="123"/>
      <c r="ZM60" s="123"/>
      <c r="ZN60" s="123"/>
      <c r="ZO60" s="123"/>
      <c r="ZP60" s="123"/>
      <c r="ZQ60" s="123"/>
      <c r="ZR60" s="123"/>
      <c r="ZS60" s="123"/>
      <c r="ZT60" s="123"/>
      <c r="ZU60" s="123"/>
      <c r="ZV60" s="123"/>
      <c r="ZW60" s="123"/>
      <c r="ZX60" s="123"/>
      <c r="ZY60" s="123"/>
      <c r="ZZ60" s="123"/>
    </row>
    <row r="61" spans="1:702" hidden="1" outlineLevel="1">
      <c r="A61" s="12">
        <v>42064</v>
      </c>
      <c r="B61" s="123">
        <v>1799.1703486500001</v>
      </c>
      <c r="C61" s="123">
        <v>77.950032710000002</v>
      </c>
      <c r="D61" s="123">
        <v>2.8698566200000002</v>
      </c>
      <c r="E61" s="123">
        <v>269.40550257000001</v>
      </c>
      <c r="F61" s="123">
        <v>329.09835594999998</v>
      </c>
      <c r="G61" s="123">
        <v>0.72360493000000004</v>
      </c>
      <c r="H61" s="123">
        <v>13.3556931</v>
      </c>
      <c r="I61" s="123">
        <v>913.69459428000005</v>
      </c>
      <c r="J61" s="123">
        <v>68.839426610000004</v>
      </c>
      <c r="K61" s="123">
        <v>56.902989060000003</v>
      </c>
      <c r="L61" s="123">
        <v>2.19274353</v>
      </c>
      <c r="M61" s="177" t="s">
        <v>189</v>
      </c>
      <c r="N61" s="123">
        <v>52.8172985</v>
      </c>
      <c r="O61" s="123">
        <v>0.70696502999999999</v>
      </c>
      <c r="P61" s="123">
        <v>3.94175882</v>
      </c>
      <c r="Q61" s="123">
        <v>4.8963000000000001E-4</v>
      </c>
      <c r="R61" s="123">
        <v>2.7004150899999999</v>
      </c>
      <c r="S61" s="123">
        <v>3.75179E-2</v>
      </c>
      <c r="T61" s="123">
        <v>3.93310432</v>
      </c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  <c r="OB61" s="123"/>
      <c r="OC61" s="123"/>
      <c r="OD61" s="123"/>
      <c r="OE61" s="123"/>
      <c r="OF61" s="123"/>
      <c r="OG61" s="123"/>
      <c r="OH61" s="123"/>
      <c r="OI61" s="123"/>
      <c r="OJ61" s="123"/>
      <c r="OK61" s="123"/>
      <c r="OL61" s="123"/>
      <c r="OM61" s="123"/>
      <c r="ON61" s="123"/>
      <c r="OO61" s="123"/>
      <c r="OP61" s="123"/>
      <c r="OQ61" s="123"/>
      <c r="OR61" s="123"/>
      <c r="OS61" s="123"/>
      <c r="OT61" s="123"/>
      <c r="OU61" s="123"/>
      <c r="OV61" s="123"/>
      <c r="OW61" s="123"/>
      <c r="OX61" s="123"/>
      <c r="OY61" s="123"/>
      <c r="OZ61" s="123"/>
      <c r="PA61" s="123"/>
      <c r="PB61" s="123"/>
      <c r="PC61" s="123"/>
      <c r="PD61" s="123"/>
      <c r="PE61" s="123"/>
      <c r="PF61" s="123"/>
      <c r="PG61" s="123"/>
      <c r="PH61" s="123"/>
      <c r="PI61" s="123"/>
      <c r="PJ61" s="123"/>
      <c r="PK61" s="123"/>
      <c r="PL61" s="123"/>
      <c r="PM61" s="123"/>
      <c r="PN61" s="123"/>
      <c r="PO61" s="123"/>
      <c r="PP61" s="123"/>
      <c r="PQ61" s="123"/>
      <c r="PR61" s="123"/>
      <c r="PS61" s="123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  <c r="QU61" s="123"/>
      <c r="QV61" s="123"/>
      <c r="QW61" s="123"/>
      <c r="QX61" s="123"/>
      <c r="QY61" s="123"/>
      <c r="QZ61" s="123"/>
      <c r="RA61" s="123"/>
      <c r="RB61" s="123"/>
      <c r="RC61" s="123"/>
      <c r="RD61" s="123"/>
      <c r="RE61" s="123"/>
      <c r="RF61" s="123"/>
      <c r="RG61" s="123"/>
      <c r="RH61" s="123"/>
      <c r="RI61" s="123"/>
      <c r="RJ61" s="123"/>
      <c r="RK61" s="123"/>
      <c r="RL61" s="123"/>
      <c r="RM61" s="123"/>
      <c r="RN61" s="123"/>
      <c r="RO61" s="123"/>
      <c r="RP61" s="123"/>
      <c r="RQ61" s="123"/>
      <c r="RR61" s="123"/>
      <c r="RS61" s="123"/>
      <c r="RT61" s="123"/>
      <c r="RU61" s="123"/>
      <c r="RV61" s="123"/>
      <c r="RW61" s="123"/>
      <c r="RX61" s="123"/>
      <c r="RY61" s="123"/>
      <c r="RZ61" s="123"/>
      <c r="SA61" s="123"/>
      <c r="SB61" s="123"/>
      <c r="SC61" s="123"/>
      <c r="SD61" s="123"/>
      <c r="SE61" s="123"/>
      <c r="SF61" s="123"/>
      <c r="SG61" s="123"/>
      <c r="SH61" s="123"/>
      <c r="SI61" s="123"/>
      <c r="SJ61" s="123"/>
      <c r="SK61" s="123"/>
      <c r="SL61" s="123"/>
      <c r="SM61" s="123"/>
      <c r="SN61" s="123"/>
      <c r="SO61" s="123"/>
      <c r="SP61" s="123"/>
      <c r="SQ61" s="123"/>
      <c r="SR61" s="123"/>
      <c r="SS61" s="123"/>
      <c r="ST61" s="123"/>
      <c r="SU61" s="123"/>
      <c r="SV61" s="123"/>
      <c r="SW61" s="123"/>
      <c r="SX61" s="123"/>
      <c r="SY61" s="123"/>
      <c r="SZ61" s="123"/>
      <c r="TA61" s="123"/>
      <c r="TB61" s="123"/>
      <c r="TC61" s="123"/>
      <c r="TD61" s="123"/>
      <c r="TE61" s="123"/>
      <c r="TF61" s="123"/>
      <c r="TG61" s="123"/>
      <c r="TH61" s="123"/>
      <c r="TI61" s="123"/>
      <c r="TJ61" s="123"/>
      <c r="TK61" s="123"/>
      <c r="TL61" s="123"/>
      <c r="TM61" s="123"/>
      <c r="TN61" s="123"/>
      <c r="TO61" s="123"/>
      <c r="TP61" s="123"/>
      <c r="TQ61" s="123"/>
      <c r="TR61" s="123"/>
      <c r="TS61" s="123"/>
      <c r="TT61" s="123"/>
      <c r="TU61" s="123"/>
      <c r="TV61" s="123"/>
      <c r="TW61" s="123"/>
      <c r="TX61" s="123"/>
      <c r="TY61" s="123"/>
      <c r="TZ61" s="123"/>
      <c r="UA61" s="123"/>
      <c r="UB61" s="123"/>
      <c r="UC61" s="123"/>
      <c r="UD61" s="123"/>
      <c r="UE61" s="123"/>
      <c r="UF61" s="123"/>
      <c r="UG61" s="123"/>
      <c r="UH61" s="123"/>
      <c r="UI61" s="123"/>
      <c r="UJ61" s="123"/>
      <c r="UK61" s="123"/>
      <c r="UL61" s="123"/>
      <c r="UM61" s="123"/>
      <c r="UN61" s="123"/>
      <c r="UO61" s="123"/>
      <c r="UP61" s="123"/>
      <c r="UQ61" s="123"/>
      <c r="UR61" s="123"/>
      <c r="US61" s="123"/>
      <c r="UT61" s="123"/>
      <c r="UU61" s="123"/>
      <c r="UV61" s="123"/>
      <c r="UW61" s="123"/>
      <c r="UX61" s="123"/>
      <c r="UY61" s="123"/>
      <c r="UZ61" s="123"/>
      <c r="VA61" s="123"/>
      <c r="VB61" s="123"/>
      <c r="VC61" s="123"/>
      <c r="VD61" s="123"/>
      <c r="VE61" s="123"/>
      <c r="VF61" s="123"/>
      <c r="VG61" s="123"/>
      <c r="VH61" s="123"/>
      <c r="VI61" s="123"/>
      <c r="VJ61" s="123"/>
      <c r="VK61" s="123"/>
      <c r="VL61" s="123"/>
      <c r="VM61" s="123"/>
      <c r="VN61" s="123"/>
      <c r="VO61" s="123"/>
      <c r="VP61" s="123"/>
      <c r="VQ61" s="123"/>
      <c r="VR61" s="123"/>
      <c r="VS61" s="123"/>
      <c r="VT61" s="123"/>
      <c r="VU61" s="123"/>
      <c r="VV61" s="123"/>
      <c r="VW61" s="123"/>
      <c r="VX61" s="123"/>
      <c r="VY61" s="123"/>
      <c r="VZ61" s="123"/>
      <c r="WA61" s="123"/>
      <c r="WB61" s="123"/>
      <c r="WC61" s="123"/>
      <c r="WD61" s="123"/>
      <c r="WE61" s="123"/>
      <c r="WF61" s="123"/>
      <c r="WG61" s="123"/>
      <c r="WH61" s="123"/>
      <c r="WI61" s="123"/>
      <c r="WJ61" s="123"/>
      <c r="WK61" s="123"/>
      <c r="WL61" s="123"/>
      <c r="WM61" s="123"/>
      <c r="WN61" s="123"/>
      <c r="WO61" s="123"/>
      <c r="WP61" s="123"/>
      <c r="WQ61" s="123"/>
      <c r="WR61" s="123"/>
      <c r="WS61" s="123"/>
      <c r="WT61" s="123"/>
      <c r="WU61" s="123"/>
      <c r="WV61" s="123"/>
      <c r="WW61" s="123"/>
      <c r="WX61" s="123"/>
      <c r="WY61" s="123"/>
      <c r="WZ61" s="123"/>
      <c r="XA61" s="123"/>
      <c r="XB61" s="123"/>
      <c r="XC61" s="123"/>
      <c r="XD61" s="123"/>
      <c r="XE61" s="123"/>
      <c r="XF61" s="123"/>
      <c r="XG61" s="123"/>
      <c r="XH61" s="123"/>
      <c r="XI61" s="123"/>
      <c r="XJ61" s="123"/>
      <c r="XK61" s="123"/>
      <c r="XL61" s="123"/>
      <c r="XM61" s="123"/>
      <c r="XN61" s="123"/>
      <c r="XO61" s="123"/>
      <c r="XP61" s="123"/>
      <c r="XQ61" s="123"/>
      <c r="XR61" s="123"/>
      <c r="XS61" s="123"/>
      <c r="XT61" s="123"/>
      <c r="XU61" s="123"/>
      <c r="XV61" s="123"/>
      <c r="XW61" s="123"/>
      <c r="XX61" s="123"/>
      <c r="XY61" s="123"/>
      <c r="XZ61" s="123"/>
      <c r="YA61" s="123"/>
      <c r="YB61" s="123"/>
      <c r="YC61" s="123"/>
      <c r="YD61" s="123"/>
      <c r="YE61" s="123"/>
      <c r="YF61" s="123"/>
      <c r="YG61" s="123"/>
      <c r="YH61" s="123"/>
      <c r="YI61" s="123"/>
      <c r="YJ61" s="123"/>
      <c r="YK61" s="123"/>
      <c r="YL61" s="123"/>
      <c r="YM61" s="123"/>
      <c r="YN61" s="123"/>
      <c r="YO61" s="123"/>
      <c r="YP61" s="123"/>
      <c r="YQ61" s="123"/>
      <c r="YR61" s="123"/>
      <c r="YS61" s="123"/>
      <c r="YT61" s="123"/>
      <c r="YU61" s="123"/>
      <c r="YV61" s="123"/>
      <c r="YW61" s="123"/>
      <c r="YX61" s="123"/>
      <c r="YY61" s="123"/>
      <c r="YZ61" s="123"/>
      <c r="ZA61" s="123"/>
      <c r="ZB61" s="123"/>
      <c r="ZC61" s="123"/>
      <c r="ZD61" s="123"/>
      <c r="ZE61" s="123"/>
      <c r="ZF61" s="123"/>
      <c r="ZG61" s="123"/>
      <c r="ZH61" s="123"/>
      <c r="ZI61" s="123"/>
      <c r="ZJ61" s="123"/>
      <c r="ZK61" s="123"/>
      <c r="ZL61" s="123"/>
      <c r="ZM61" s="123"/>
      <c r="ZN61" s="123"/>
      <c r="ZO61" s="123"/>
      <c r="ZP61" s="123"/>
      <c r="ZQ61" s="123"/>
      <c r="ZR61" s="123"/>
      <c r="ZS61" s="123"/>
      <c r="ZT61" s="123"/>
      <c r="ZU61" s="123"/>
      <c r="ZV61" s="123"/>
      <c r="ZW61" s="123"/>
      <c r="ZX61" s="123"/>
      <c r="ZY61" s="123"/>
      <c r="ZZ61" s="123"/>
    </row>
    <row r="62" spans="1:702" hidden="1" outlineLevel="1">
      <c r="A62" s="12">
        <v>42095</v>
      </c>
      <c r="B62" s="123">
        <v>1654.2261047500001</v>
      </c>
      <c r="C62" s="123">
        <v>64.793932510000005</v>
      </c>
      <c r="D62" s="123">
        <v>2.8712572999999999</v>
      </c>
      <c r="E62" s="123">
        <v>259.95913210999998</v>
      </c>
      <c r="F62" s="123">
        <v>288.67645700000003</v>
      </c>
      <c r="G62" s="123">
        <v>0.65425749</v>
      </c>
      <c r="H62" s="123">
        <v>12.34464779</v>
      </c>
      <c r="I62" s="123">
        <v>847.15179174000002</v>
      </c>
      <c r="J62" s="123">
        <v>62.168600390000002</v>
      </c>
      <c r="K62" s="123">
        <v>52.95391395</v>
      </c>
      <c r="L62" s="123">
        <v>2.1446182199999999</v>
      </c>
      <c r="M62" s="177" t="s">
        <v>189</v>
      </c>
      <c r="N62" s="123">
        <v>50.885254750000001</v>
      </c>
      <c r="O62" s="123">
        <v>0.59229007</v>
      </c>
      <c r="P62" s="123">
        <v>2.4344099899999998</v>
      </c>
      <c r="Q62" s="123">
        <v>1.4098E-4</v>
      </c>
      <c r="R62" s="123">
        <v>3.07706429</v>
      </c>
      <c r="S62" s="123">
        <v>3.7694859999999997E-2</v>
      </c>
      <c r="T62" s="123">
        <v>3.4806413100000002</v>
      </c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  <c r="IV62" s="123"/>
      <c r="IW62" s="123"/>
      <c r="IX62" s="123"/>
      <c r="IY62" s="123"/>
      <c r="IZ62" s="123"/>
      <c r="JA62" s="123"/>
      <c r="JB62" s="123"/>
      <c r="JC62" s="123"/>
      <c r="JD62" s="123"/>
      <c r="JE62" s="123"/>
      <c r="JF62" s="123"/>
      <c r="JG62" s="123"/>
      <c r="JH62" s="123"/>
      <c r="JI62" s="123"/>
      <c r="JJ62" s="123"/>
      <c r="JK62" s="123"/>
      <c r="JL62" s="123"/>
      <c r="JM62" s="123"/>
      <c r="JN62" s="123"/>
      <c r="JO62" s="123"/>
      <c r="JP62" s="123"/>
      <c r="JQ62" s="123"/>
      <c r="JR62" s="123"/>
      <c r="JS62" s="123"/>
      <c r="JT62" s="123"/>
      <c r="JU62" s="123"/>
      <c r="JV62" s="123"/>
      <c r="JW62" s="123"/>
      <c r="JX62" s="123"/>
      <c r="JY62" s="123"/>
      <c r="JZ62" s="123"/>
      <c r="KA62" s="123"/>
      <c r="KB62" s="123"/>
      <c r="KC62" s="123"/>
      <c r="KD62" s="123"/>
      <c r="KE62" s="123"/>
      <c r="KF62" s="123"/>
      <c r="KG62" s="123"/>
      <c r="KH62" s="123"/>
      <c r="KI62" s="123"/>
      <c r="KJ62" s="123"/>
      <c r="KK62" s="123"/>
      <c r="KL62" s="123"/>
      <c r="KM62" s="123"/>
      <c r="KN62" s="123"/>
      <c r="KO62" s="123"/>
      <c r="KP62" s="123"/>
      <c r="KQ62" s="123"/>
      <c r="KR62" s="123"/>
      <c r="KS62" s="123"/>
      <c r="KT62" s="123"/>
      <c r="KU62" s="123"/>
      <c r="KV62" s="123"/>
      <c r="KW62" s="123"/>
      <c r="KX62" s="123"/>
      <c r="KY62" s="123"/>
      <c r="KZ62" s="123"/>
      <c r="LA62" s="123"/>
      <c r="LB62" s="123"/>
      <c r="LC62" s="123"/>
      <c r="LD62" s="123"/>
      <c r="LE62" s="123"/>
      <c r="LF62" s="123"/>
      <c r="LG62" s="123"/>
      <c r="LH62" s="123"/>
      <c r="LI62" s="123"/>
      <c r="LJ62" s="123"/>
      <c r="LK62" s="123"/>
      <c r="LL62" s="123"/>
      <c r="LM62" s="123"/>
      <c r="LN62" s="123"/>
      <c r="LO62" s="123"/>
      <c r="LP62" s="123"/>
      <c r="LQ62" s="123"/>
      <c r="LR62" s="123"/>
      <c r="LS62" s="123"/>
      <c r="LT62" s="123"/>
      <c r="LU62" s="123"/>
      <c r="LV62" s="123"/>
      <c r="LW62" s="123"/>
      <c r="LX62" s="123"/>
      <c r="LY62" s="123"/>
      <c r="LZ62" s="123"/>
      <c r="MA62" s="123"/>
      <c r="MB62" s="123"/>
      <c r="MC62" s="123"/>
      <c r="MD62" s="123"/>
      <c r="ME62" s="123"/>
      <c r="MF62" s="123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  <c r="OB62" s="123"/>
      <c r="OC62" s="123"/>
      <c r="OD62" s="123"/>
      <c r="OE62" s="123"/>
      <c r="OF62" s="123"/>
      <c r="OG62" s="123"/>
      <c r="OH62" s="123"/>
      <c r="OI62" s="123"/>
      <c r="OJ62" s="123"/>
      <c r="OK62" s="123"/>
      <c r="OL62" s="123"/>
      <c r="OM62" s="123"/>
      <c r="ON62" s="123"/>
      <c r="OO62" s="123"/>
      <c r="OP62" s="123"/>
      <c r="OQ62" s="123"/>
      <c r="OR62" s="123"/>
      <c r="OS62" s="123"/>
      <c r="OT62" s="123"/>
      <c r="OU62" s="123"/>
      <c r="OV62" s="123"/>
      <c r="OW62" s="123"/>
      <c r="OX62" s="123"/>
      <c r="OY62" s="123"/>
      <c r="OZ62" s="123"/>
      <c r="PA62" s="123"/>
      <c r="PB62" s="123"/>
      <c r="PC62" s="123"/>
      <c r="PD62" s="123"/>
      <c r="PE62" s="123"/>
      <c r="PF62" s="123"/>
      <c r="PG62" s="123"/>
      <c r="PH62" s="123"/>
      <c r="PI62" s="123"/>
      <c r="PJ62" s="123"/>
      <c r="PK62" s="123"/>
      <c r="PL62" s="123"/>
      <c r="PM62" s="123"/>
      <c r="PN62" s="123"/>
      <c r="PO62" s="123"/>
      <c r="PP62" s="123"/>
      <c r="PQ62" s="123"/>
      <c r="PR62" s="123"/>
      <c r="PS62" s="123"/>
      <c r="PT62" s="123"/>
      <c r="PU62" s="123"/>
      <c r="PV62" s="123"/>
      <c r="PW62" s="123"/>
      <c r="PX62" s="123"/>
      <c r="PY62" s="123"/>
      <c r="PZ62" s="123"/>
      <c r="QA62" s="123"/>
      <c r="QB62" s="123"/>
      <c r="QC62" s="123"/>
      <c r="QD62" s="123"/>
      <c r="QE62" s="123"/>
      <c r="QF62" s="123"/>
      <c r="QG62" s="123"/>
      <c r="QH62" s="123"/>
      <c r="QI62" s="123"/>
      <c r="QJ62" s="123"/>
      <c r="QK62" s="123"/>
      <c r="QL62" s="123"/>
      <c r="QM62" s="123"/>
      <c r="QN62" s="123"/>
      <c r="QO62" s="123"/>
      <c r="QP62" s="123"/>
      <c r="QQ62" s="123"/>
      <c r="QR62" s="123"/>
      <c r="QS62" s="123"/>
      <c r="QT62" s="123"/>
      <c r="QU62" s="123"/>
      <c r="QV62" s="123"/>
      <c r="QW62" s="123"/>
      <c r="QX62" s="123"/>
      <c r="QY62" s="123"/>
      <c r="QZ62" s="123"/>
      <c r="RA62" s="123"/>
      <c r="RB62" s="123"/>
      <c r="RC62" s="123"/>
      <c r="RD62" s="123"/>
      <c r="RE62" s="123"/>
      <c r="RF62" s="123"/>
      <c r="RG62" s="123"/>
      <c r="RH62" s="123"/>
      <c r="RI62" s="123"/>
      <c r="RJ62" s="123"/>
      <c r="RK62" s="123"/>
      <c r="RL62" s="123"/>
      <c r="RM62" s="123"/>
      <c r="RN62" s="123"/>
      <c r="RO62" s="123"/>
      <c r="RP62" s="123"/>
      <c r="RQ62" s="123"/>
      <c r="RR62" s="123"/>
      <c r="RS62" s="123"/>
      <c r="RT62" s="123"/>
      <c r="RU62" s="123"/>
      <c r="RV62" s="123"/>
      <c r="RW62" s="123"/>
      <c r="RX62" s="123"/>
      <c r="RY62" s="123"/>
      <c r="RZ62" s="123"/>
      <c r="SA62" s="123"/>
      <c r="SB62" s="123"/>
      <c r="SC62" s="123"/>
      <c r="SD62" s="123"/>
      <c r="SE62" s="123"/>
      <c r="SF62" s="123"/>
      <c r="SG62" s="123"/>
      <c r="SH62" s="123"/>
      <c r="SI62" s="123"/>
      <c r="SJ62" s="123"/>
      <c r="SK62" s="123"/>
      <c r="SL62" s="123"/>
      <c r="SM62" s="123"/>
      <c r="SN62" s="123"/>
      <c r="SO62" s="123"/>
      <c r="SP62" s="123"/>
      <c r="SQ62" s="123"/>
      <c r="SR62" s="123"/>
      <c r="SS62" s="123"/>
      <c r="ST62" s="123"/>
      <c r="SU62" s="123"/>
      <c r="SV62" s="123"/>
      <c r="SW62" s="123"/>
      <c r="SX62" s="123"/>
      <c r="SY62" s="123"/>
      <c r="SZ62" s="123"/>
      <c r="TA62" s="123"/>
      <c r="TB62" s="123"/>
      <c r="TC62" s="123"/>
      <c r="TD62" s="123"/>
      <c r="TE62" s="123"/>
      <c r="TF62" s="123"/>
      <c r="TG62" s="123"/>
      <c r="TH62" s="123"/>
      <c r="TI62" s="123"/>
      <c r="TJ62" s="123"/>
      <c r="TK62" s="123"/>
      <c r="TL62" s="123"/>
      <c r="TM62" s="123"/>
      <c r="TN62" s="123"/>
      <c r="TO62" s="123"/>
      <c r="TP62" s="123"/>
      <c r="TQ62" s="123"/>
      <c r="TR62" s="123"/>
      <c r="TS62" s="123"/>
      <c r="TT62" s="123"/>
      <c r="TU62" s="123"/>
      <c r="TV62" s="123"/>
      <c r="TW62" s="123"/>
      <c r="TX62" s="123"/>
      <c r="TY62" s="123"/>
      <c r="TZ62" s="123"/>
      <c r="UA62" s="123"/>
      <c r="UB62" s="123"/>
      <c r="UC62" s="123"/>
      <c r="UD62" s="123"/>
      <c r="UE62" s="123"/>
      <c r="UF62" s="123"/>
      <c r="UG62" s="123"/>
      <c r="UH62" s="123"/>
      <c r="UI62" s="123"/>
      <c r="UJ62" s="123"/>
      <c r="UK62" s="123"/>
      <c r="UL62" s="123"/>
      <c r="UM62" s="123"/>
      <c r="UN62" s="123"/>
      <c r="UO62" s="123"/>
      <c r="UP62" s="123"/>
      <c r="UQ62" s="123"/>
      <c r="UR62" s="123"/>
      <c r="US62" s="123"/>
      <c r="UT62" s="123"/>
      <c r="UU62" s="123"/>
      <c r="UV62" s="123"/>
      <c r="UW62" s="123"/>
      <c r="UX62" s="123"/>
      <c r="UY62" s="123"/>
      <c r="UZ62" s="123"/>
      <c r="VA62" s="123"/>
      <c r="VB62" s="123"/>
      <c r="VC62" s="123"/>
      <c r="VD62" s="123"/>
      <c r="VE62" s="123"/>
      <c r="VF62" s="123"/>
      <c r="VG62" s="123"/>
      <c r="VH62" s="123"/>
      <c r="VI62" s="123"/>
      <c r="VJ62" s="123"/>
      <c r="VK62" s="123"/>
      <c r="VL62" s="123"/>
      <c r="VM62" s="123"/>
      <c r="VN62" s="123"/>
      <c r="VO62" s="123"/>
      <c r="VP62" s="123"/>
      <c r="VQ62" s="123"/>
      <c r="VR62" s="123"/>
      <c r="VS62" s="123"/>
      <c r="VT62" s="123"/>
      <c r="VU62" s="123"/>
      <c r="VV62" s="123"/>
      <c r="VW62" s="123"/>
      <c r="VX62" s="123"/>
      <c r="VY62" s="123"/>
      <c r="VZ62" s="123"/>
      <c r="WA62" s="123"/>
      <c r="WB62" s="123"/>
      <c r="WC62" s="123"/>
      <c r="WD62" s="123"/>
      <c r="WE62" s="123"/>
      <c r="WF62" s="123"/>
      <c r="WG62" s="123"/>
      <c r="WH62" s="123"/>
      <c r="WI62" s="123"/>
      <c r="WJ62" s="123"/>
      <c r="WK62" s="123"/>
      <c r="WL62" s="123"/>
      <c r="WM62" s="123"/>
      <c r="WN62" s="123"/>
      <c r="WO62" s="123"/>
      <c r="WP62" s="123"/>
      <c r="WQ62" s="123"/>
      <c r="WR62" s="123"/>
      <c r="WS62" s="123"/>
      <c r="WT62" s="123"/>
      <c r="WU62" s="123"/>
      <c r="WV62" s="123"/>
      <c r="WW62" s="123"/>
      <c r="WX62" s="123"/>
      <c r="WY62" s="123"/>
      <c r="WZ62" s="123"/>
      <c r="XA62" s="123"/>
      <c r="XB62" s="123"/>
      <c r="XC62" s="123"/>
      <c r="XD62" s="123"/>
      <c r="XE62" s="123"/>
      <c r="XF62" s="123"/>
      <c r="XG62" s="123"/>
      <c r="XH62" s="123"/>
      <c r="XI62" s="123"/>
      <c r="XJ62" s="123"/>
      <c r="XK62" s="123"/>
      <c r="XL62" s="123"/>
      <c r="XM62" s="123"/>
      <c r="XN62" s="123"/>
      <c r="XO62" s="123"/>
      <c r="XP62" s="123"/>
      <c r="XQ62" s="123"/>
      <c r="XR62" s="123"/>
      <c r="XS62" s="123"/>
      <c r="XT62" s="123"/>
      <c r="XU62" s="123"/>
      <c r="XV62" s="123"/>
      <c r="XW62" s="123"/>
      <c r="XX62" s="123"/>
      <c r="XY62" s="123"/>
      <c r="XZ62" s="123"/>
      <c r="YA62" s="123"/>
      <c r="YB62" s="123"/>
      <c r="YC62" s="123"/>
      <c r="YD62" s="123"/>
      <c r="YE62" s="123"/>
      <c r="YF62" s="123"/>
      <c r="YG62" s="123"/>
      <c r="YH62" s="123"/>
      <c r="YI62" s="123"/>
      <c r="YJ62" s="123"/>
      <c r="YK62" s="123"/>
      <c r="YL62" s="123"/>
      <c r="YM62" s="123"/>
      <c r="YN62" s="123"/>
      <c r="YO62" s="123"/>
      <c r="YP62" s="123"/>
      <c r="YQ62" s="123"/>
      <c r="YR62" s="123"/>
      <c r="YS62" s="123"/>
      <c r="YT62" s="123"/>
      <c r="YU62" s="123"/>
      <c r="YV62" s="123"/>
      <c r="YW62" s="123"/>
      <c r="YX62" s="123"/>
      <c r="YY62" s="123"/>
      <c r="YZ62" s="123"/>
      <c r="ZA62" s="123"/>
      <c r="ZB62" s="123"/>
      <c r="ZC62" s="123"/>
      <c r="ZD62" s="123"/>
      <c r="ZE62" s="123"/>
      <c r="ZF62" s="123"/>
      <c r="ZG62" s="123"/>
      <c r="ZH62" s="123"/>
      <c r="ZI62" s="123"/>
      <c r="ZJ62" s="123"/>
      <c r="ZK62" s="123"/>
      <c r="ZL62" s="123"/>
      <c r="ZM62" s="123"/>
      <c r="ZN62" s="123"/>
      <c r="ZO62" s="123"/>
      <c r="ZP62" s="123"/>
      <c r="ZQ62" s="123"/>
      <c r="ZR62" s="123"/>
      <c r="ZS62" s="123"/>
      <c r="ZT62" s="123"/>
      <c r="ZU62" s="123"/>
      <c r="ZV62" s="123"/>
      <c r="ZW62" s="123"/>
      <c r="ZX62" s="123"/>
      <c r="ZY62" s="123"/>
      <c r="ZZ62" s="123"/>
    </row>
    <row r="63" spans="1:702" hidden="1" outlineLevel="1">
      <c r="A63" s="12">
        <v>42125</v>
      </c>
      <c r="B63" s="123">
        <v>1503.8423679099999</v>
      </c>
      <c r="C63" s="123">
        <v>68.323714749999994</v>
      </c>
      <c r="D63" s="123">
        <v>2.7987219400000001</v>
      </c>
      <c r="E63" s="123">
        <v>250.27831781</v>
      </c>
      <c r="F63" s="123">
        <v>268.84259606000001</v>
      </c>
      <c r="G63" s="123">
        <v>0.79825603000000001</v>
      </c>
      <c r="H63" s="123">
        <v>12.204152730000001</v>
      </c>
      <c r="I63" s="123">
        <v>728.13699999999994</v>
      </c>
      <c r="J63" s="123">
        <v>58.323607060000001</v>
      </c>
      <c r="K63" s="123">
        <v>52.277004679999997</v>
      </c>
      <c r="L63" s="123">
        <v>2.1579706999999999</v>
      </c>
      <c r="M63" s="177" t="s">
        <v>189</v>
      </c>
      <c r="N63" s="123">
        <v>50.966389730000003</v>
      </c>
      <c r="O63" s="123">
        <v>0.59944940000000002</v>
      </c>
      <c r="P63" s="123">
        <v>1.98873356</v>
      </c>
      <c r="Q63" s="123">
        <v>1.4872999999999999E-4</v>
      </c>
      <c r="R63" s="123">
        <v>2.7204948600000001</v>
      </c>
      <c r="S63" s="123">
        <v>1.7500000000000002E-2</v>
      </c>
      <c r="T63" s="123">
        <v>3.4083098700000001</v>
      </c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  <c r="IW63" s="123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3"/>
      <c r="JO63" s="123"/>
      <c r="JP63" s="123"/>
      <c r="JQ63" s="123"/>
      <c r="JR63" s="123"/>
      <c r="JS63" s="123"/>
      <c r="JT63" s="123"/>
      <c r="JU63" s="123"/>
      <c r="JV63" s="123"/>
      <c r="JW63" s="123"/>
      <c r="JX63" s="123"/>
      <c r="JY63" s="123"/>
      <c r="JZ63" s="123"/>
      <c r="KA63" s="123"/>
      <c r="KB63" s="123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3"/>
      <c r="KT63" s="123"/>
      <c r="KU63" s="123"/>
      <c r="KV63" s="123"/>
      <c r="KW63" s="123"/>
      <c r="KX63" s="123"/>
      <c r="KY63" s="123"/>
      <c r="KZ63" s="123"/>
      <c r="LA63" s="123"/>
      <c r="LB63" s="123"/>
      <c r="LC63" s="123"/>
      <c r="LD63" s="123"/>
      <c r="LE63" s="123"/>
      <c r="LF63" s="123"/>
      <c r="LG63" s="123"/>
      <c r="LH63" s="123"/>
      <c r="LI63" s="123"/>
      <c r="LJ63" s="123"/>
      <c r="LK63" s="123"/>
      <c r="LL63" s="123"/>
      <c r="LM63" s="123"/>
      <c r="LN63" s="123"/>
      <c r="LO63" s="123"/>
      <c r="LP63" s="123"/>
      <c r="LQ63" s="123"/>
      <c r="LR63" s="123"/>
      <c r="LS63" s="123"/>
      <c r="LT63" s="123"/>
      <c r="LU63" s="123"/>
      <c r="LV63" s="123"/>
      <c r="LW63" s="123"/>
      <c r="LX63" s="123"/>
      <c r="LY63" s="123"/>
      <c r="LZ63" s="123"/>
      <c r="MA63" s="123"/>
      <c r="MB63" s="123"/>
      <c r="MC63" s="123"/>
      <c r="MD63" s="123"/>
      <c r="ME63" s="123"/>
      <c r="MF63" s="123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  <c r="OB63" s="123"/>
      <c r="OC63" s="123"/>
      <c r="OD63" s="123"/>
      <c r="OE63" s="123"/>
      <c r="OF63" s="123"/>
      <c r="OG63" s="123"/>
      <c r="OH63" s="123"/>
      <c r="OI63" s="123"/>
      <c r="OJ63" s="123"/>
      <c r="OK63" s="123"/>
      <c r="OL63" s="123"/>
      <c r="OM63" s="123"/>
      <c r="ON63" s="123"/>
      <c r="OO63" s="123"/>
      <c r="OP63" s="123"/>
      <c r="OQ63" s="123"/>
      <c r="OR63" s="123"/>
      <c r="OS63" s="123"/>
      <c r="OT63" s="123"/>
      <c r="OU63" s="123"/>
      <c r="OV63" s="123"/>
      <c r="OW63" s="123"/>
      <c r="OX63" s="123"/>
      <c r="OY63" s="123"/>
      <c r="OZ63" s="123"/>
      <c r="PA63" s="123"/>
      <c r="PB63" s="123"/>
      <c r="PC63" s="123"/>
      <c r="PD63" s="123"/>
      <c r="PE63" s="123"/>
      <c r="PF63" s="123"/>
      <c r="PG63" s="123"/>
      <c r="PH63" s="123"/>
      <c r="PI63" s="123"/>
      <c r="PJ63" s="123"/>
      <c r="PK63" s="123"/>
      <c r="PL63" s="123"/>
      <c r="PM63" s="123"/>
      <c r="PN63" s="123"/>
      <c r="PO63" s="123"/>
      <c r="PP63" s="123"/>
      <c r="PQ63" s="123"/>
      <c r="PR63" s="123"/>
      <c r="PS63" s="123"/>
      <c r="PT63" s="123"/>
      <c r="PU63" s="123"/>
      <c r="PV63" s="123"/>
      <c r="PW63" s="123"/>
      <c r="PX63" s="123"/>
      <c r="PY63" s="123"/>
      <c r="PZ63" s="123"/>
      <c r="QA63" s="123"/>
      <c r="QB63" s="123"/>
      <c r="QC63" s="123"/>
      <c r="QD63" s="123"/>
      <c r="QE63" s="123"/>
      <c r="QF63" s="123"/>
      <c r="QG63" s="123"/>
      <c r="QH63" s="123"/>
      <c r="QI63" s="123"/>
      <c r="QJ63" s="123"/>
      <c r="QK63" s="123"/>
      <c r="QL63" s="123"/>
      <c r="QM63" s="123"/>
      <c r="QN63" s="123"/>
      <c r="QO63" s="123"/>
      <c r="QP63" s="123"/>
      <c r="QQ63" s="123"/>
      <c r="QR63" s="123"/>
      <c r="QS63" s="123"/>
      <c r="QT63" s="123"/>
      <c r="QU63" s="123"/>
      <c r="QV63" s="123"/>
      <c r="QW63" s="123"/>
      <c r="QX63" s="123"/>
      <c r="QY63" s="123"/>
      <c r="QZ63" s="123"/>
      <c r="RA63" s="123"/>
      <c r="RB63" s="123"/>
      <c r="RC63" s="123"/>
      <c r="RD63" s="123"/>
      <c r="RE63" s="123"/>
      <c r="RF63" s="123"/>
      <c r="RG63" s="123"/>
      <c r="RH63" s="123"/>
      <c r="RI63" s="123"/>
      <c r="RJ63" s="123"/>
      <c r="RK63" s="123"/>
      <c r="RL63" s="123"/>
      <c r="RM63" s="123"/>
      <c r="RN63" s="123"/>
      <c r="RO63" s="123"/>
      <c r="RP63" s="123"/>
      <c r="RQ63" s="123"/>
      <c r="RR63" s="123"/>
      <c r="RS63" s="123"/>
      <c r="RT63" s="123"/>
      <c r="RU63" s="123"/>
      <c r="RV63" s="123"/>
      <c r="RW63" s="123"/>
      <c r="RX63" s="123"/>
      <c r="RY63" s="123"/>
      <c r="RZ63" s="123"/>
      <c r="SA63" s="123"/>
      <c r="SB63" s="123"/>
      <c r="SC63" s="123"/>
      <c r="SD63" s="123"/>
      <c r="SE63" s="123"/>
      <c r="SF63" s="123"/>
      <c r="SG63" s="123"/>
      <c r="SH63" s="123"/>
      <c r="SI63" s="123"/>
      <c r="SJ63" s="123"/>
      <c r="SK63" s="123"/>
      <c r="SL63" s="123"/>
      <c r="SM63" s="123"/>
      <c r="SN63" s="123"/>
      <c r="SO63" s="123"/>
      <c r="SP63" s="123"/>
      <c r="SQ63" s="123"/>
      <c r="SR63" s="123"/>
      <c r="SS63" s="123"/>
      <c r="ST63" s="123"/>
      <c r="SU63" s="123"/>
      <c r="SV63" s="123"/>
      <c r="SW63" s="123"/>
      <c r="SX63" s="123"/>
      <c r="SY63" s="123"/>
      <c r="SZ63" s="123"/>
      <c r="TA63" s="123"/>
      <c r="TB63" s="123"/>
      <c r="TC63" s="123"/>
      <c r="TD63" s="123"/>
      <c r="TE63" s="123"/>
      <c r="TF63" s="123"/>
      <c r="TG63" s="123"/>
      <c r="TH63" s="123"/>
      <c r="TI63" s="123"/>
      <c r="TJ63" s="123"/>
      <c r="TK63" s="123"/>
      <c r="TL63" s="123"/>
      <c r="TM63" s="123"/>
      <c r="TN63" s="123"/>
      <c r="TO63" s="123"/>
      <c r="TP63" s="123"/>
      <c r="TQ63" s="123"/>
      <c r="TR63" s="123"/>
      <c r="TS63" s="123"/>
      <c r="TT63" s="123"/>
      <c r="TU63" s="123"/>
      <c r="TV63" s="123"/>
      <c r="TW63" s="123"/>
      <c r="TX63" s="123"/>
      <c r="TY63" s="123"/>
      <c r="TZ63" s="123"/>
      <c r="UA63" s="123"/>
      <c r="UB63" s="123"/>
      <c r="UC63" s="123"/>
      <c r="UD63" s="123"/>
      <c r="UE63" s="123"/>
      <c r="UF63" s="123"/>
      <c r="UG63" s="123"/>
      <c r="UH63" s="123"/>
      <c r="UI63" s="123"/>
      <c r="UJ63" s="123"/>
      <c r="UK63" s="123"/>
      <c r="UL63" s="123"/>
      <c r="UM63" s="123"/>
      <c r="UN63" s="123"/>
      <c r="UO63" s="123"/>
      <c r="UP63" s="123"/>
      <c r="UQ63" s="123"/>
      <c r="UR63" s="123"/>
      <c r="US63" s="123"/>
      <c r="UT63" s="123"/>
      <c r="UU63" s="123"/>
      <c r="UV63" s="123"/>
      <c r="UW63" s="123"/>
      <c r="UX63" s="123"/>
      <c r="UY63" s="123"/>
      <c r="UZ63" s="123"/>
      <c r="VA63" s="123"/>
      <c r="VB63" s="123"/>
      <c r="VC63" s="123"/>
      <c r="VD63" s="123"/>
      <c r="VE63" s="123"/>
      <c r="VF63" s="123"/>
      <c r="VG63" s="123"/>
      <c r="VH63" s="123"/>
      <c r="VI63" s="123"/>
      <c r="VJ63" s="123"/>
      <c r="VK63" s="123"/>
      <c r="VL63" s="123"/>
      <c r="VM63" s="123"/>
      <c r="VN63" s="123"/>
      <c r="VO63" s="123"/>
      <c r="VP63" s="123"/>
      <c r="VQ63" s="123"/>
      <c r="VR63" s="123"/>
      <c r="VS63" s="123"/>
      <c r="VT63" s="123"/>
      <c r="VU63" s="123"/>
      <c r="VV63" s="123"/>
      <c r="VW63" s="123"/>
      <c r="VX63" s="123"/>
      <c r="VY63" s="123"/>
      <c r="VZ63" s="123"/>
      <c r="WA63" s="123"/>
      <c r="WB63" s="123"/>
      <c r="WC63" s="123"/>
      <c r="WD63" s="123"/>
      <c r="WE63" s="123"/>
      <c r="WF63" s="123"/>
      <c r="WG63" s="123"/>
      <c r="WH63" s="123"/>
      <c r="WI63" s="123"/>
      <c r="WJ63" s="123"/>
      <c r="WK63" s="123"/>
      <c r="WL63" s="123"/>
      <c r="WM63" s="123"/>
      <c r="WN63" s="123"/>
      <c r="WO63" s="123"/>
      <c r="WP63" s="123"/>
      <c r="WQ63" s="123"/>
      <c r="WR63" s="123"/>
      <c r="WS63" s="123"/>
      <c r="WT63" s="123"/>
      <c r="WU63" s="123"/>
      <c r="WV63" s="123"/>
      <c r="WW63" s="123"/>
      <c r="WX63" s="123"/>
      <c r="WY63" s="123"/>
      <c r="WZ63" s="123"/>
      <c r="XA63" s="123"/>
      <c r="XB63" s="123"/>
      <c r="XC63" s="123"/>
      <c r="XD63" s="123"/>
      <c r="XE63" s="123"/>
      <c r="XF63" s="123"/>
      <c r="XG63" s="123"/>
      <c r="XH63" s="123"/>
      <c r="XI63" s="123"/>
      <c r="XJ63" s="123"/>
      <c r="XK63" s="123"/>
      <c r="XL63" s="123"/>
      <c r="XM63" s="123"/>
      <c r="XN63" s="123"/>
      <c r="XO63" s="123"/>
      <c r="XP63" s="123"/>
      <c r="XQ63" s="123"/>
      <c r="XR63" s="123"/>
      <c r="XS63" s="123"/>
      <c r="XT63" s="123"/>
      <c r="XU63" s="123"/>
      <c r="XV63" s="123"/>
      <c r="XW63" s="123"/>
      <c r="XX63" s="123"/>
      <c r="XY63" s="123"/>
      <c r="XZ63" s="123"/>
      <c r="YA63" s="123"/>
      <c r="YB63" s="123"/>
      <c r="YC63" s="123"/>
      <c r="YD63" s="123"/>
      <c r="YE63" s="123"/>
      <c r="YF63" s="123"/>
      <c r="YG63" s="123"/>
      <c r="YH63" s="123"/>
      <c r="YI63" s="123"/>
      <c r="YJ63" s="123"/>
      <c r="YK63" s="123"/>
      <c r="YL63" s="123"/>
      <c r="YM63" s="123"/>
      <c r="YN63" s="123"/>
      <c r="YO63" s="123"/>
      <c r="YP63" s="123"/>
      <c r="YQ63" s="123"/>
      <c r="YR63" s="123"/>
      <c r="YS63" s="123"/>
      <c r="YT63" s="123"/>
      <c r="YU63" s="123"/>
      <c r="YV63" s="123"/>
      <c r="YW63" s="123"/>
      <c r="YX63" s="123"/>
      <c r="YY63" s="123"/>
      <c r="YZ63" s="123"/>
      <c r="ZA63" s="123"/>
      <c r="ZB63" s="123"/>
      <c r="ZC63" s="123"/>
      <c r="ZD63" s="123"/>
      <c r="ZE63" s="123"/>
      <c r="ZF63" s="123"/>
      <c r="ZG63" s="123"/>
      <c r="ZH63" s="123"/>
      <c r="ZI63" s="123"/>
      <c r="ZJ63" s="123"/>
      <c r="ZK63" s="123"/>
      <c r="ZL63" s="123"/>
      <c r="ZM63" s="123"/>
      <c r="ZN63" s="123"/>
      <c r="ZO63" s="123"/>
      <c r="ZP63" s="123"/>
      <c r="ZQ63" s="123"/>
      <c r="ZR63" s="123"/>
      <c r="ZS63" s="123"/>
      <c r="ZT63" s="123"/>
      <c r="ZU63" s="123"/>
      <c r="ZV63" s="123"/>
      <c r="ZW63" s="123"/>
      <c r="ZX63" s="123"/>
      <c r="ZY63" s="123"/>
      <c r="ZZ63" s="123"/>
    </row>
    <row r="64" spans="1:702" hidden="1" outlineLevel="1">
      <c r="A64" s="12">
        <v>42156</v>
      </c>
      <c r="B64" s="123">
        <v>1515.6467584300001</v>
      </c>
      <c r="C64" s="123">
        <v>67.912067519999994</v>
      </c>
      <c r="D64" s="123">
        <v>2.6980642100000001</v>
      </c>
      <c r="E64" s="123">
        <v>234.05399217999999</v>
      </c>
      <c r="F64" s="123">
        <v>254.27336353999999</v>
      </c>
      <c r="G64" s="123">
        <v>0.74993911999999996</v>
      </c>
      <c r="H64" s="123">
        <v>11.91501905</v>
      </c>
      <c r="I64" s="123">
        <v>730.99435670000003</v>
      </c>
      <c r="J64" s="123">
        <v>59.258086910000003</v>
      </c>
      <c r="K64" s="123">
        <v>51.994818270000003</v>
      </c>
      <c r="L64" s="123">
        <v>2.1418426300000002</v>
      </c>
      <c r="M64" s="177" t="s">
        <v>189</v>
      </c>
      <c r="N64" s="123">
        <v>78.016493969999999</v>
      </c>
      <c r="O64" s="123">
        <v>0.57365085999999998</v>
      </c>
      <c r="P64" s="123">
        <v>1.1549935099999999</v>
      </c>
      <c r="Q64" s="123">
        <v>1.5432999999999999E-4</v>
      </c>
      <c r="R64" s="123">
        <v>16.5721949</v>
      </c>
      <c r="S64" s="123">
        <v>1.750028E-2</v>
      </c>
      <c r="T64" s="123">
        <v>3.3202204499999999</v>
      </c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  <c r="IV64" s="123"/>
      <c r="IW64" s="123"/>
      <c r="IX64" s="123"/>
      <c r="IY64" s="123"/>
      <c r="IZ64" s="123"/>
      <c r="JA64" s="123"/>
      <c r="JB64" s="123"/>
      <c r="JC64" s="123"/>
      <c r="JD64" s="123"/>
      <c r="JE64" s="123"/>
      <c r="JF64" s="123"/>
      <c r="JG64" s="123"/>
      <c r="JH64" s="123"/>
      <c r="JI64" s="123"/>
      <c r="JJ64" s="123"/>
      <c r="JK64" s="123"/>
      <c r="JL64" s="123"/>
      <c r="JM64" s="123"/>
      <c r="JN64" s="123"/>
      <c r="JO64" s="123"/>
      <c r="JP64" s="123"/>
      <c r="JQ64" s="123"/>
      <c r="JR64" s="123"/>
      <c r="JS64" s="123"/>
      <c r="JT64" s="123"/>
      <c r="JU64" s="123"/>
      <c r="JV64" s="123"/>
      <c r="JW64" s="123"/>
      <c r="JX64" s="123"/>
      <c r="JY64" s="123"/>
      <c r="JZ64" s="123"/>
      <c r="KA64" s="123"/>
      <c r="KB64" s="123"/>
      <c r="KC64" s="123"/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3"/>
      <c r="ME64" s="123"/>
      <c r="MF64" s="123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  <c r="OB64" s="123"/>
      <c r="OC64" s="123"/>
      <c r="OD64" s="123"/>
      <c r="OE64" s="123"/>
      <c r="OF64" s="123"/>
      <c r="OG64" s="123"/>
      <c r="OH64" s="123"/>
      <c r="OI64" s="123"/>
      <c r="OJ64" s="123"/>
      <c r="OK64" s="123"/>
      <c r="OL64" s="123"/>
      <c r="OM64" s="123"/>
      <c r="ON64" s="123"/>
      <c r="OO64" s="123"/>
      <c r="OP64" s="123"/>
      <c r="OQ64" s="123"/>
      <c r="OR64" s="123"/>
      <c r="OS64" s="123"/>
      <c r="OT64" s="123"/>
      <c r="OU64" s="123"/>
      <c r="OV64" s="123"/>
      <c r="OW64" s="123"/>
      <c r="OX64" s="123"/>
      <c r="OY64" s="123"/>
      <c r="OZ64" s="123"/>
      <c r="PA64" s="123"/>
      <c r="PB64" s="123"/>
      <c r="PC64" s="123"/>
      <c r="PD64" s="123"/>
      <c r="PE64" s="123"/>
      <c r="PF64" s="123"/>
      <c r="PG64" s="123"/>
      <c r="PH64" s="123"/>
      <c r="PI64" s="123"/>
      <c r="PJ64" s="123"/>
      <c r="PK64" s="123"/>
      <c r="PL64" s="123"/>
      <c r="PM64" s="123"/>
      <c r="PN64" s="123"/>
      <c r="PO64" s="123"/>
      <c r="PP64" s="123"/>
      <c r="PQ64" s="123"/>
      <c r="PR64" s="123"/>
      <c r="PS64" s="123"/>
      <c r="PT64" s="123"/>
      <c r="PU64" s="123"/>
      <c r="PV64" s="123"/>
      <c r="PW64" s="123"/>
      <c r="PX64" s="123"/>
      <c r="PY64" s="123"/>
      <c r="PZ64" s="123"/>
      <c r="QA64" s="123"/>
      <c r="QB64" s="123"/>
      <c r="QC64" s="123"/>
      <c r="QD64" s="123"/>
      <c r="QE64" s="123"/>
      <c r="QF64" s="123"/>
      <c r="QG64" s="123"/>
      <c r="QH64" s="123"/>
      <c r="QI64" s="123"/>
      <c r="QJ64" s="123"/>
      <c r="QK64" s="123"/>
      <c r="QL64" s="123"/>
      <c r="QM64" s="123"/>
      <c r="QN64" s="123"/>
      <c r="QO64" s="123"/>
      <c r="QP64" s="123"/>
      <c r="QQ64" s="123"/>
      <c r="QR64" s="123"/>
      <c r="QS64" s="123"/>
      <c r="QT64" s="123"/>
      <c r="QU64" s="123"/>
      <c r="QV64" s="123"/>
      <c r="QW64" s="123"/>
      <c r="QX64" s="123"/>
      <c r="QY64" s="123"/>
      <c r="QZ64" s="123"/>
      <c r="RA64" s="123"/>
      <c r="RB64" s="123"/>
      <c r="RC64" s="123"/>
      <c r="RD64" s="123"/>
      <c r="RE64" s="123"/>
      <c r="RF64" s="123"/>
      <c r="RG64" s="123"/>
      <c r="RH64" s="123"/>
      <c r="RI64" s="123"/>
      <c r="RJ64" s="123"/>
      <c r="RK64" s="123"/>
      <c r="RL64" s="123"/>
      <c r="RM64" s="123"/>
      <c r="RN64" s="123"/>
      <c r="RO64" s="123"/>
      <c r="RP64" s="123"/>
      <c r="RQ64" s="123"/>
      <c r="RR64" s="123"/>
      <c r="RS64" s="123"/>
      <c r="RT64" s="123"/>
      <c r="RU64" s="123"/>
      <c r="RV64" s="123"/>
      <c r="RW64" s="123"/>
      <c r="RX64" s="123"/>
      <c r="RY64" s="123"/>
      <c r="RZ64" s="123"/>
      <c r="SA64" s="123"/>
      <c r="SB64" s="123"/>
      <c r="SC64" s="123"/>
      <c r="SD64" s="123"/>
      <c r="SE64" s="123"/>
      <c r="SF64" s="123"/>
      <c r="SG64" s="123"/>
      <c r="SH64" s="123"/>
      <c r="SI64" s="123"/>
      <c r="SJ64" s="123"/>
      <c r="SK64" s="123"/>
      <c r="SL64" s="123"/>
      <c r="SM64" s="123"/>
      <c r="SN64" s="123"/>
      <c r="SO64" s="123"/>
      <c r="SP64" s="123"/>
      <c r="SQ64" s="123"/>
      <c r="SR64" s="123"/>
      <c r="SS64" s="123"/>
      <c r="ST64" s="123"/>
      <c r="SU64" s="123"/>
      <c r="SV64" s="123"/>
      <c r="SW64" s="123"/>
      <c r="SX64" s="123"/>
      <c r="SY64" s="123"/>
      <c r="SZ64" s="123"/>
      <c r="TA64" s="123"/>
      <c r="TB64" s="123"/>
      <c r="TC64" s="123"/>
      <c r="TD64" s="123"/>
      <c r="TE64" s="123"/>
      <c r="TF64" s="123"/>
      <c r="TG64" s="123"/>
      <c r="TH64" s="123"/>
      <c r="TI64" s="123"/>
      <c r="TJ64" s="123"/>
      <c r="TK64" s="123"/>
      <c r="TL64" s="123"/>
      <c r="TM64" s="123"/>
      <c r="TN64" s="123"/>
      <c r="TO64" s="123"/>
      <c r="TP64" s="123"/>
      <c r="TQ64" s="123"/>
      <c r="TR64" s="123"/>
      <c r="TS64" s="123"/>
      <c r="TT64" s="123"/>
      <c r="TU64" s="123"/>
      <c r="TV64" s="123"/>
      <c r="TW64" s="123"/>
      <c r="TX64" s="123"/>
      <c r="TY64" s="123"/>
      <c r="TZ64" s="123"/>
      <c r="UA64" s="123"/>
      <c r="UB64" s="123"/>
      <c r="UC64" s="123"/>
      <c r="UD64" s="123"/>
      <c r="UE64" s="123"/>
      <c r="UF64" s="123"/>
      <c r="UG64" s="123"/>
      <c r="UH64" s="123"/>
      <c r="UI64" s="123"/>
      <c r="UJ64" s="123"/>
      <c r="UK64" s="123"/>
      <c r="UL64" s="123"/>
      <c r="UM64" s="123"/>
      <c r="UN64" s="123"/>
      <c r="UO64" s="123"/>
      <c r="UP64" s="123"/>
      <c r="UQ64" s="123"/>
      <c r="UR64" s="123"/>
      <c r="US64" s="123"/>
      <c r="UT64" s="123"/>
      <c r="UU64" s="123"/>
      <c r="UV64" s="123"/>
      <c r="UW64" s="123"/>
      <c r="UX64" s="123"/>
      <c r="UY64" s="123"/>
      <c r="UZ64" s="123"/>
      <c r="VA64" s="123"/>
      <c r="VB64" s="123"/>
      <c r="VC64" s="123"/>
      <c r="VD64" s="123"/>
      <c r="VE64" s="123"/>
      <c r="VF64" s="123"/>
      <c r="VG64" s="123"/>
      <c r="VH64" s="123"/>
      <c r="VI64" s="123"/>
      <c r="VJ64" s="123"/>
      <c r="VK64" s="123"/>
      <c r="VL64" s="123"/>
      <c r="VM64" s="123"/>
      <c r="VN64" s="123"/>
      <c r="VO64" s="123"/>
      <c r="VP64" s="123"/>
      <c r="VQ64" s="123"/>
      <c r="VR64" s="123"/>
      <c r="VS64" s="123"/>
      <c r="VT64" s="123"/>
      <c r="VU64" s="123"/>
      <c r="VV64" s="123"/>
      <c r="VW64" s="123"/>
      <c r="VX64" s="123"/>
      <c r="VY64" s="123"/>
      <c r="VZ64" s="123"/>
      <c r="WA64" s="123"/>
      <c r="WB64" s="123"/>
      <c r="WC64" s="123"/>
      <c r="WD64" s="123"/>
      <c r="WE64" s="123"/>
      <c r="WF64" s="123"/>
      <c r="WG64" s="123"/>
      <c r="WH64" s="123"/>
      <c r="WI64" s="123"/>
      <c r="WJ64" s="123"/>
      <c r="WK64" s="123"/>
      <c r="WL64" s="123"/>
      <c r="WM64" s="123"/>
      <c r="WN64" s="123"/>
      <c r="WO64" s="123"/>
      <c r="WP64" s="123"/>
      <c r="WQ64" s="123"/>
      <c r="WR64" s="123"/>
      <c r="WS64" s="123"/>
      <c r="WT64" s="123"/>
      <c r="WU64" s="123"/>
      <c r="WV64" s="123"/>
      <c r="WW64" s="123"/>
      <c r="WX64" s="123"/>
      <c r="WY64" s="123"/>
      <c r="WZ64" s="123"/>
      <c r="XA64" s="123"/>
      <c r="XB64" s="123"/>
      <c r="XC64" s="123"/>
      <c r="XD64" s="123"/>
      <c r="XE64" s="123"/>
      <c r="XF64" s="123"/>
      <c r="XG64" s="123"/>
      <c r="XH64" s="123"/>
      <c r="XI64" s="123"/>
      <c r="XJ64" s="123"/>
      <c r="XK64" s="123"/>
      <c r="XL64" s="123"/>
      <c r="XM64" s="123"/>
      <c r="XN64" s="123"/>
      <c r="XO64" s="123"/>
      <c r="XP64" s="123"/>
      <c r="XQ64" s="123"/>
      <c r="XR64" s="123"/>
      <c r="XS64" s="123"/>
      <c r="XT64" s="123"/>
      <c r="XU64" s="123"/>
      <c r="XV64" s="123"/>
      <c r="XW64" s="123"/>
      <c r="XX64" s="123"/>
      <c r="XY64" s="123"/>
      <c r="XZ64" s="123"/>
      <c r="YA64" s="123"/>
      <c r="YB64" s="123"/>
      <c r="YC64" s="123"/>
      <c r="YD64" s="123"/>
      <c r="YE64" s="123"/>
      <c r="YF64" s="123"/>
      <c r="YG64" s="123"/>
      <c r="YH64" s="123"/>
      <c r="YI64" s="123"/>
      <c r="YJ64" s="123"/>
      <c r="YK64" s="123"/>
      <c r="YL64" s="123"/>
      <c r="YM64" s="123"/>
      <c r="YN64" s="123"/>
      <c r="YO64" s="123"/>
      <c r="YP64" s="123"/>
      <c r="YQ64" s="123"/>
      <c r="YR64" s="123"/>
      <c r="YS64" s="123"/>
      <c r="YT64" s="123"/>
      <c r="YU64" s="123"/>
      <c r="YV64" s="123"/>
      <c r="YW64" s="123"/>
      <c r="YX64" s="123"/>
      <c r="YY64" s="123"/>
      <c r="YZ64" s="123"/>
      <c r="ZA64" s="123"/>
      <c r="ZB64" s="123"/>
      <c r="ZC64" s="123"/>
      <c r="ZD64" s="123"/>
      <c r="ZE64" s="123"/>
      <c r="ZF64" s="123"/>
      <c r="ZG64" s="123"/>
      <c r="ZH64" s="123"/>
      <c r="ZI64" s="123"/>
      <c r="ZJ64" s="123"/>
      <c r="ZK64" s="123"/>
      <c r="ZL64" s="123"/>
      <c r="ZM64" s="123"/>
      <c r="ZN64" s="123"/>
      <c r="ZO64" s="123"/>
      <c r="ZP64" s="123"/>
      <c r="ZQ64" s="123"/>
      <c r="ZR64" s="123"/>
      <c r="ZS64" s="123"/>
      <c r="ZT64" s="123"/>
      <c r="ZU64" s="123"/>
      <c r="ZV64" s="123"/>
      <c r="ZW64" s="123"/>
      <c r="ZX64" s="123"/>
      <c r="ZY64" s="123"/>
      <c r="ZZ64" s="123"/>
    </row>
    <row r="65" spans="1:702" hidden="1" outlineLevel="1">
      <c r="A65" s="12">
        <v>42186</v>
      </c>
      <c r="B65" s="123">
        <v>1604.21208226</v>
      </c>
      <c r="C65" s="123">
        <v>72.991714470000005</v>
      </c>
      <c r="D65" s="123">
        <v>2.6113264699999998</v>
      </c>
      <c r="E65" s="123">
        <v>239.96198190000001</v>
      </c>
      <c r="F65" s="123">
        <v>248.33387167000001</v>
      </c>
      <c r="G65" s="123">
        <v>0.88569876000000003</v>
      </c>
      <c r="H65" s="123">
        <v>11.477316160000001</v>
      </c>
      <c r="I65" s="123">
        <v>819.23888417000001</v>
      </c>
      <c r="J65" s="123">
        <v>55.604478649999997</v>
      </c>
      <c r="K65" s="123">
        <v>52.864422759999997</v>
      </c>
      <c r="L65" s="123">
        <v>2.0355648899999998</v>
      </c>
      <c r="M65" s="177" t="s">
        <v>189</v>
      </c>
      <c r="N65" s="123">
        <v>78.922228529999998</v>
      </c>
      <c r="O65" s="123">
        <v>0.51379255000000001</v>
      </c>
      <c r="P65" s="123">
        <v>1.0196019300000001</v>
      </c>
      <c r="Q65" s="123">
        <v>1.5974000000000001E-4</v>
      </c>
      <c r="R65" s="123">
        <v>15.47546026</v>
      </c>
      <c r="S65" s="123">
        <v>2.8880860000000001E-2</v>
      </c>
      <c r="T65" s="123">
        <v>2.24669849</v>
      </c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  <c r="IV65" s="123"/>
      <c r="IW65" s="123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3"/>
      <c r="JO65" s="123"/>
      <c r="JP65" s="123"/>
      <c r="JQ65" s="123"/>
      <c r="JR65" s="123"/>
      <c r="JS65" s="123"/>
      <c r="JT65" s="123"/>
      <c r="JU65" s="123"/>
      <c r="JV65" s="123"/>
      <c r="JW65" s="123"/>
      <c r="JX65" s="123"/>
      <c r="JY65" s="123"/>
      <c r="JZ65" s="123"/>
      <c r="KA65" s="123"/>
      <c r="KB65" s="123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3"/>
      <c r="ME65" s="123"/>
      <c r="MF65" s="123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  <c r="OB65" s="123"/>
      <c r="OC65" s="123"/>
      <c r="OD65" s="123"/>
      <c r="OE65" s="123"/>
      <c r="OF65" s="123"/>
      <c r="OG65" s="123"/>
      <c r="OH65" s="123"/>
      <c r="OI65" s="123"/>
      <c r="OJ65" s="123"/>
      <c r="OK65" s="123"/>
      <c r="OL65" s="123"/>
      <c r="OM65" s="123"/>
      <c r="ON65" s="123"/>
      <c r="OO65" s="123"/>
      <c r="OP65" s="123"/>
      <c r="OQ65" s="123"/>
      <c r="OR65" s="123"/>
      <c r="OS65" s="123"/>
      <c r="OT65" s="123"/>
      <c r="OU65" s="123"/>
      <c r="OV65" s="123"/>
      <c r="OW65" s="123"/>
      <c r="OX65" s="123"/>
      <c r="OY65" s="123"/>
      <c r="OZ65" s="123"/>
      <c r="PA65" s="123"/>
      <c r="PB65" s="123"/>
      <c r="PC65" s="123"/>
      <c r="PD65" s="123"/>
      <c r="PE65" s="123"/>
      <c r="PF65" s="123"/>
      <c r="PG65" s="123"/>
      <c r="PH65" s="123"/>
      <c r="PI65" s="123"/>
      <c r="PJ65" s="123"/>
      <c r="PK65" s="123"/>
      <c r="PL65" s="123"/>
      <c r="PM65" s="123"/>
      <c r="PN65" s="123"/>
      <c r="PO65" s="123"/>
      <c r="PP65" s="123"/>
      <c r="PQ65" s="123"/>
      <c r="PR65" s="123"/>
      <c r="PS65" s="123"/>
      <c r="PT65" s="123"/>
      <c r="PU65" s="123"/>
      <c r="PV65" s="123"/>
      <c r="PW65" s="123"/>
      <c r="PX65" s="123"/>
      <c r="PY65" s="123"/>
      <c r="PZ65" s="123"/>
      <c r="QA65" s="123"/>
      <c r="QB65" s="123"/>
      <c r="QC65" s="123"/>
      <c r="QD65" s="123"/>
      <c r="QE65" s="123"/>
      <c r="QF65" s="123"/>
      <c r="QG65" s="123"/>
      <c r="QH65" s="123"/>
      <c r="QI65" s="123"/>
      <c r="QJ65" s="123"/>
      <c r="QK65" s="123"/>
      <c r="QL65" s="123"/>
      <c r="QM65" s="123"/>
      <c r="QN65" s="123"/>
      <c r="QO65" s="123"/>
      <c r="QP65" s="123"/>
      <c r="QQ65" s="123"/>
      <c r="QR65" s="123"/>
      <c r="QS65" s="123"/>
      <c r="QT65" s="123"/>
      <c r="QU65" s="123"/>
      <c r="QV65" s="123"/>
      <c r="QW65" s="123"/>
      <c r="QX65" s="123"/>
      <c r="QY65" s="123"/>
      <c r="QZ65" s="123"/>
      <c r="RA65" s="123"/>
      <c r="RB65" s="123"/>
      <c r="RC65" s="123"/>
      <c r="RD65" s="123"/>
      <c r="RE65" s="123"/>
      <c r="RF65" s="123"/>
      <c r="RG65" s="123"/>
      <c r="RH65" s="123"/>
      <c r="RI65" s="123"/>
      <c r="RJ65" s="123"/>
      <c r="RK65" s="123"/>
      <c r="RL65" s="123"/>
      <c r="RM65" s="123"/>
      <c r="RN65" s="123"/>
      <c r="RO65" s="123"/>
      <c r="RP65" s="123"/>
      <c r="RQ65" s="123"/>
      <c r="RR65" s="123"/>
      <c r="RS65" s="123"/>
      <c r="RT65" s="123"/>
      <c r="RU65" s="123"/>
      <c r="RV65" s="123"/>
      <c r="RW65" s="123"/>
      <c r="RX65" s="123"/>
      <c r="RY65" s="123"/>
      <c r="RZ65" s="123"/>
      <c r="SA65" s="123"/>
      <c r="SB65" s="123"/>
      <c r="SC65" s="123"/>
      <c r="SD65" s="123"/>
      <c r="SE65" s="123"/>
      <c r="SF65" s="123"/>
      <c r="SG65" s="123"/>
      <c r="SH65" s="123"/>
      <c r="SI65" s="123"/>
      <c r="SJ65" s="123"/>
      <c r="SK65" s="123"/>
      <c r="SL65" s="123"/>
      <c r="SM65" s="123"/>
      <c r="SN65" s="123"/>
      <c r="SO65" s="123"/>
      <c r="SP65" s="123"/>
      <c r="SQ65" s="123"/>
      <c r="SR65" s="123"/>
      <c r="SS65" s="123"/>
      <c r="ST65" s="123"/>
      <c r="SU65" s="123"/>
      <c r="SV65" s="123"/>
      <c r="SW65" s="123"/>
      <c r="SX65" s="123"/>
      <c r="SY65" s="123"/>
      <c r="SZ65" s="123"/>
      <c r="TA65" s="123"/>
      <c r="TB65" s="123"/>
      <c r="TC65" s="123"/>
      <c r="TD65" s="123"/>
      <c r="TE65" s="123"/>
      <c r="TF65" s="123"/>
      <c r="TG65" s="123"/>
      <c r="TH65" s="123"/>
      <c r="TI65" s="123"/>
      <c r="TJ65" s="123"/>
      <c r="TK65" s="123"/>
      <c r="TL65" s="123"/>
      <c r="TM65" s="123"/>
      <c r="TN65" s="123"/>
      <c r="TO65" s="123"/>
      <c r="TP65" s="123"/>
      <c r="TQ65" s="123"/>
      <c r="TR65" s="123"/>
      <c r="TS65" s="123"/>
      <c r="TT65" s="123"/>
      <c r="TU65" s="123"/>
      <c r="TV65" s="123"/>
      <c r="TW65" s="123"/>
      <c r="TX65" s="123"/>
      <c r="TY65" s="123"/>
      <c r="TZ65" s="123"/>
      <c r="UA65" s="123"/>
      <c r="UB65" s="123"/>
      <c r="UC65" s="123"/>
      <c r="UD65" s="123"/>
      <c r="UE65" s="123"/>
      <c r="UF65" s="123"/>
      <c r="UG65" s="123"/>
      <c r="UH65" s="123"/>
      <c r="UI65" s="123"/>
      <c r="UJ65" s="123"/>
      <c r="UK65" s="123"/>
      <c r="UL65" s="123"/>
      <c r="UM65" s="123"/>
      <c r="UN65" s="123"/>
      <c r="UO65" s="123"/>
      <c r="UP65" s="123"/>
      <c r="UQ65" s="123"/>
      <c r="UR65" s="123"/>
      <c r="US65" s="123"/>
      <c r="UT65" s="123"/>
      <c r="UU65" s="123"/>
      <c r="UV65" s="123"/>
      <c r="UW65" s="123"/>
      <c r="UX65" s="123"/>
      <c r="UY65" s="123"/>
      <c r="UZ65" s="123"/>
      <c r="VA65" s="123"/>
      <c r="VB65" s="123"/>
      <c r="VC65" s="123"/>
      <c r="VD65" s="123"/>
      <c r="VE65" s="123"/>
      <c r="VF65" s="123"/>
      <c r="VG65" s="123"/>
      <c r="VH65" s="123"/>
      <c r="VI65" s="123"/>
      <c r="VJ65" s="123"/>
      <c r="VK65" s="123"/>
      <c r="VL65" s="123"/>
      <c r="VM65" s="123"/>
      <c r="VN65" s="123"/>
      <c r="VO65" s="123"/>
      <c r="VP65" s="123"/>
      <c r="VQ65" s="123"/>
      <c r="VR65" s="123"/>
      <c r="VS65" s="123"/>
      <c r="VT65" s="123"/>
      <c r="VU65" s="123"/>
      <c r="VV65" s="123"/>
      <c r="VW65" s="123"/>
      <c r="VX65" s="123"/>
      <c r="VY65" s="123"/>
      <c r="VZ65" s="123"/>
      <c r="WA65" s="123"/>
      <c r="WB65" s="123"/>
      <c r="WC65" s="123"/>
      <c r="WD65" s="123"/>
      <c r="WE65" s="123"/>
      <c r="WF65" s="123"/>
      <c r="WG65" s="123"/>
      <c r="WH65" s="123"/>
      <c r="WI65" s="123"/>
      <c r="WJ65" s="123"/>
      <c r="WK65" s="123"/>
      <c r="WL65" s="123"/>
      <c r="WM65" s="123"/>
      <c r="WN65" s="123"/>
      <c r="WO65" s="123"/>
      <c r="WP65" s="123"/>
      <c r="WQ65" s="123"/>
      <c r="WR65" s="123"/>
      <c r="WS65" s="123"/>
      <c r="WT65" s="123"/>
      <c r="WU65" s="123"/>
      <c r="WV65" s="123"/>
      <c r="WW65" s="123"/>
      <c r="WX65" s="123"/>
      <c r="WY65" s="123"/>
      <c r="WZ65" s="123"/>
      <c r="XA65" s="123"/>
      <c r="XB65" s="123"/>
      <c r="XC65" s="123"/>
      <c r="XD65" s="123"/>
      <c r="XE65" s="123"/>
      <c r="XF65" s="123"/>
      <c r="XG65" s="123"/>
      <c r="XH65" s="123"/>
      <c r="XI65" s="123"/>
      <c r="XJ65" s="123"/>
      <c r="XK65" s="123"/>
      <c r="XL65" s="123"/>
      <c r="XM65" s="123"/>
      <c r="XN65" s="123"/>
      <c r="XO65" s="123"/>
      <c r="XP65" s="123"/>
      <c r="XQ65" s="123"/>
      <c r="XR65" s="123"/>
      <c r="XS65" s="123"/>
      <c r="XT65" s="123"/>
      <c r="XU65" s="123"/>
      <c r="XV65" s="123"/>
      <c r="XW65" s="123"/>
      <c r="XX65" s="123"/>
      <c r="XY65" s="123"/>
      <c r="XZ65" s="123"/>
      <c r="YA65" s="123"/>
      <c r="YB65" s="123"/>
      <c r="YC65" s="123"/>
      <c r="YD65" s="123"/>
      <c r="YE65" s="123"/>
      <c r="YF65" s="123"/>
      <c r="YG65" s="123"/>
      <c r="YH65" s="123"/>
      <c r="YI65" s="123"/>
      <c r="YJ65" s="123"/>
      <c r="YK65" s="123"/>
      <c r="YL65" s="123"/>
      <c r="YM65" s="123"/>
      <c r="YN65" s="123"/>
      <c r="YO65" s="123"/>
      <c r="YP65" s="123"/>
      <c r="YQ65" s="123"/>
      <c r="YR65" s="123"/>
      <c r="YS65" s="123"/>
      <c r="YT65" s="123"/>
      <c r="YU65" s="123"/>
      <c r="YV65" s="123"/>
      <c r="YW65" s="123"/>
      <c r="YX65" s="123"/>
      <c r="YY65" s="123"/>
      <c r="YZ65" s="123"/>
      <c r="ZA65" s="123"/>
      <c r="ZB65" s="123"/>
      <c r="ZC65" s="123"/>
      <c r="ZD65" s="123"/>
      <c r="ZE65" s="123"/>
      <c r="ZF65" s="123"/>
      <c r="ZG65" s="123"/>
      <c r="ZH65" s="123"/>
      <c r="ZI65" s="123"/>
      <c r="ZJ65" s="123"/>
      <c r="ZK65" s="123"/>
      <c r="ZL65" s="123"/>
      <c r="ZM65" s="123"/>
      <c r="ZN65" s="123"/>
      <c r="ZO65" s="123"/>
      <c r="ZP65" s="123"/>
      <c r="ZQ65" s="123"/>
      <c r="ZR65" s="123"/>
      <c r="ZS65" s="123"/>
      <c r="ZT65" s="123"/>
      <c r="ZU65" s="123"/>
      <c r="ZV65" s="123"/>
      <c r="ZW65" s="123"/>
      <c r="ZX65" s="123"/>
      <c r="ZY65" s="123"/>
      <c r="ZZ65" s="123"/>
    </row>
    <row r="66" spans="1:702" hidden="1" outlineLevel="1">
      <c r="A66" s="12">
        <v>42217</v>
      </c>
      <c r="B66" s="123">
        <v>1552.0416800099999</v>
      </c>
      <c r="C66" s="123">
        <v>80.642946820000006</v>
      </c>
      <c r="D66" s="123">
        <v>2.5406070299999999</v>
      </c>
      <c r="E66" s="123">
        <v>235.73174445000001</v>
      </c>
      <c r="F66" s="123">
        <v>222.14852440000001</v>
      </c>
      <c r="G66" s="123">
        <v>0.81368815999999999</v>
      </c>
      <c r="H66" s="123">
        <v>11.255367010000001</v>
      </c>
      <c r="I66" s="123">
        <v>795.15019722</v>
      </c>
      <c r="J66" s="123">
        <v>53.260782429999999</v>
      </c>
      <c r="K66" s="123">
        <v>52.227188339999998</v>
      </c>
      <c r="L66" s="123">
        <v>2.0479877399999999</v>
      </c>
      <c r="M66" s="177" t="s">
        <v>189</v>
      </c>
      <c r="N66" s="123">
        <v>77.942300009999997</v>
      </c>
      <c r="O66" s="123">
        <v>0.53069279000000003</v>
      </c>
      <c r="P66" s="123">
        <v>0.98011102000000005</v>
      </c>
      <c r="Q66" s="123">
        <v>1.6516E-4</v>
      </c>
      <c r="R66" s="123">
        <v>15.681097149999999</v>
      </c>
      <c r="S66" s="123">
        <v>1.7622720000000001E-2</v>
      </c>
      <c r="T66" s="123">
        <v>1.0706575599999999</v>
      </c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  <c r="HY66" s="123"/>
      <c r="HZ66" s="123"/>
      <c r="IA66" s="123"/>
      <c r="IB66" s="123"/>
      <c r="IC66" s="123"/>
      <c r="ID66" s="123"/>
      <c r="IE66" s="123"/>
      <c r="IF66" s="123"/>
      <c r="IG66" s="123"/>
      <c r="IH66" s="123"/>
      <c r="II66" s="123"/>
      <c r="IJ66" s="123"/>
      <c r="IK66" s="123"/>
      <c r="IL66" s="123"/>
      <c r="IM66" s="123"/>
      <c r="IN66" s="123"/>
      <c r="IO66" s="123"/>
      <c r="IP66" s="123"/>
      <c r="IQ66" s="123"/>
      <c r="IR66" s="123"/>
      <c r="IS66" s="123"/>
      <c r="IT66" s="123"/>
      <c r="IU66" s="123"/>
      <c r="IV66" s="123"/>
      <c r="IW66" s="123"/>
      <c r="IX66" s="123"/>
      <c r="IY66" s="123"/>
      <c r="IZ66" s="123"/>
      <c r="JA66" s="123"/>
      <c r="JB66" s="123"/>
      <c r="JC66" s="123"/>
      <c r="JD66" s="123"/>
      <c r="JE66" s="123"/>
      <c r="JF66" s="123"/>
      <c r="JG66" s="123"/>
      <c r="JH66" s="123"/>
      <c r="JI66" s="123"/>
      <c r="JJ66" s="123"/>
      <c r="JK66" s="123"/>
      <c r="JL66" s="123"/>
      <c r="JM66" s="123"/>
      <c r="JN66" s="123"/>
      <c r="JO66" s="123"/>
      <c r="JP66" s="123"/>
      <c r="JQ66" s="123"/>
      <c r="JR66" s="123"/>
      <c r="JS66" s="123"/>
      <c r="JT66" s="123"/>
      <c r="JU66" s="123"/>
      <c r="JV66" s="123"/>
      <c r="JW66" s="123"/>
      <c r="JX66" s="123"/>
      <c r="JY66" s="123"/>
      <c r="JZ66" s="123"/>
      <c r="KA66" s="123"/>
      <c r="KB66" s="123"/>
      <c r="KC66" s="123"/>
      <c r="KD66" s="123"/>
      <c r="KE66" s="123"/>
      <c r="KF66" s="123"/>
      <c r="KG66" s="123"/>
      <c r="KH66" s="123"/>
      <c r="KI66" s="123"/>
      <c r="KJ66" s="123"/>
      <c r="KK66" s="123"/>
      <c r="KL66" s="123"/>
      <c r="KM66" s="123"/>
      <c r="KN66" s="123"/>
      <c r="KO66" s="123"/>
      <c r="KP66" s="123"/>
      <c r="KQ66" s="123"/>
      <c r="KR66" s="123"/>
      <c r="KS66" s="123"/>
      <c r="KT66" s="123"/>
      <c r="KU66" s="123"/>
      <c r="KV66" s="123"/>
      <c r="KW66" s="123"/>
      <c r="KX66" s="123"/>
      <c r="KY66" s="123"/>
      <c r="KZ66" s="123"/>
      <c r="LA66" s="123"/>
      <c r="LB66" s="123"/>
      <c r="LC66" s="123"/>
      <c r="LD66" s="123"/>
      <c r="LE66" s="123"/>
      <c r="LF66" s="123"/>
      <c r="LG66" s="123"/>
      <c r="LH66" s="123"/>
      <c r="LI66" s="123"/>
      <c r="LJ66" s="123"/>
      <c r="LK66" s="123"/>
      <c r="LL66" s="123"/>
      <c r="LM66" s="123"/>
      <c r="LN66" s="123"/>
      <c r="LO66" s="123"/>
      <c r="LP66" s="123"/>
      <c r="LQ66" s="123"/>
      <c r="LR66" s="123"/>
      <c r="LS66" s="123"/>
      <c r="LT66" s="123"/>
      <c r="LU66" s="123"/>
      <c r="LV66" s="123"/>
      <c r="LW66" s="123"/>
      <c r="LX66" s="123"/>
      <c r="LY66" s="123"/>
      <c r="LZ66" s="123"/>
      <c r="MA66" s="123"/>
      <c r="MB66" s="123"/>
      <c r="MC66" s="123"/>
      <c r="MD66" s="123"/>
      <c r="ME66" s="123"/>
      <c r="MF66" s="123"/>
      <c r="MG66" s="123"/>
      <c r="MH66" s="123"/>
      <c r="MI66" s="123"/>
      <c r="MJ66" s="123"/>
      <c r="MK66" s="123"/>
      <c r="ML66" s="123"/>
      <c r="MM66" s="123"/>
      <c r="MN66" s="123"/>
      <c r="MO66" s="123"/>
      <c r="MP66" s="123"/>
      <c r="MQ66" s="123"/>
      <c r="MR66" s="123"/>
      <c r="MS66" s="123"/>
      <c r="MT66" s="123"/>
      <c r="MU66" s="123"/>
      <c r="MV66" s="123"/>
      <c r="MW66" s="123"/>
      <c r="MX66" s="123"/>
      <c r="MY66" s="123"/>
      <c r="MZ66" s="123"/>
      <c r="NA66" s="123"/>
      <c r="NB66" s="123"/>
      <c r="NC66" s="123"/>
      <c r="ND66" s="123"/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3"/>
      <c r="NY66" s="123"/>
      <c r="NZ66" s="123"/>
      <c r="OA66" s="123"/>
      <c r="OB66" s="123"/>
      <c r="OC66" s="123"/>
      <c r="OD66" s="123"/>
      <c r="OE66" s="123"/>
      <c r="OF66" s="123"/>
      <c r="OG66" s="123"/>
      <c r="OH66" s="123"/>
      <c r="OI66" s="123"/>
      <c r="OJ66" s="123"/>
      <c r="OK66" s="123"/>
      <c r="OL66" s="123"/>
      <c r="OM66" s="123"/>
      <c r="ON66" s="123"/>
      <c r="OO66" s="123"/>
      <c r="OP66" s="123"/>
      <c r="OQ66" s="123"/>
      <c r="OR66" s="123"/>
      <c r="OS66" s="123"/>
      <c r="OT66" s="123"/>
      <c r="OU66" s="123"/>
      <c r="OV66" s="123"/>
      <c r="OW66" s="123"/>
      <c r="OX66" s="123"/>
      <c r="OY66" s="123"/>
      <c r="OZ66" s="123"/>
      <c r="PA66" s="123"/>
      <c r="PB66" s="123"/>
      <c r="PC66" s="123"/>
      <c r="PD66" s="123"/>
      <c r="PE66" s="123"/>
      <c r="PF66" s="123"/>
      <c r="PG66" s="123"/>
      <c r="PH66" s="123"/>
      <c r="PI66" s="123"/>
      <c r="PJ66" s="123"/>
      <c r="PK66" s="123"/>
      <c r="PL66" s="123"/>
      <c r="PM66" s="123"/>
      <c r="PN66" s="123"/>
      <c r="PO66" s="123"/>
      <c r="PP66" s="123"/>
      <c r="PQ66" s="123"/>
      <c r="PR66" s="123"/>
      <c r="PS66" s="123"/>
      <c r="PT66" s="123"/>
      <c r="PU66" s="123"/>
      <c r="PV66" s="123"/>
      <c r="PW66" s="123"/>
      <c r="PX66" s="123"/>
      <c r="PY66" s="123"/>
      <c r="PZ66" s="123"/>
      <c r="QA66" s="123"/>
      <c r="QB66" s="123"/>
      <c r="QC66" s="123"/>
      <c r="QD66" s="123"/>
      <c r="QE66" s="123"/>
      <c r="QF66" s="123"/>
      <c r="QG66" s="123"/>
      <c r="QH66" s="123"/>
      <c r="QI66" s="123"/>
      <c r="QJ66" s="123"/>
      <c r="QK66" s="123"/>
      <c r="QL66" s="123"/>
      <c r="QM66" s="123"/>
      <c r="QN66" s="123"/>
      <c r="QO66" s="123"/>
      <c r="QP66" s="123"/>
      <c r="QQ66" s="123"/>
      <c r="QR66" s="123"/>
      <c r="QS66" s="123"/>
      <c r="QT66" s="123"/>
      <c r="QU66" s="123"/>
      <c r="QV66" s="123"/>
      <c r="QW66" s="123"/>
      <c r="QX66" s="123"/>
      <c r="QY66" s="123"/>
      <c r="QZ66" s="123"/>
      <c r="RA66" s="123"/>
      <c r="RB66" s="123"/>
      <c r="RC66" s="123"/>
      <c r="RD66" s="123"/>
      <c r="RE66" s="123"/>
      <c r="RF66" s="123"/>
      <c r="RG66" s="123"/>
      <c r="RH66" s="123"/>
      <c r="RI66" s="123"/>
      <c r="RJ66" s="123"/>
      <c r="RK66" s="123"/>
      <c r="RL66" s="123"/>
      <c r="RM66" s="123"/>
      <c r="RN66" s="123"/>
      <c r="RO66" s="123"/>
      <c r="RP66" s="123"/>
      <c r="RQ66" s="123"/>
      <c r="RR66" s="123"/>
      <c r="RS66" s="123"/>
      <c r="RT66" s="123"/>
      <c r="RU66" s="123"/>
      <c r="RV66" s="123"/>
      <c r="RW66" s="123"/>
      <c r="RX66" s="123"/>
      <c r="RY66" s="123"/>
      <c r="RZ66" s="123"/>
      <c r="SA66" s="123"/>
      <c r="SB66" s="123"/>
      <c r="SC66" s="123"/>
      <c r="SD66" s="123"/>
      <c r="SE66" s="123"/>
      <c r="SF66" s="123"/>
      <c r="SG66" s="123"/>
      <c r="SH66" s="123"/>
      <c r="SI66" s="123"/>
      <c r="SJ66" s="123"/>
      <c r="SK66" s="123"/>
      <c r="SL66" s="123"/>
      <c r="SM66" s="123"/>
      <c r="SN66" s="123"/>
      <c r="SO66" s="123"/>
      <c r="SP66" s="123"/>
      <c r="SQ66" s="123"/>
      <c r="SR66" s="123"/>
      <c r="SS66" s="123"/>
      <c r="ST66" s="123"/>
      <c r="SU66" s="123"/>
      <c r="SV66" s="123"/>
      <c r="SW66" s="123"/>
      <c r="SX66" s="123"/>
      <c r="SY66" s="123"/>
      <c r="SZ66" s="123"/>
      <c r="TA66" s="123"/>
      <c r="TB66" s="123"/>
      <c r="TC66" s="123"/>
      <c r="TD66" s="123"/>
      <c r="TE66" s="123"/>
      <c r="TF66" s="123"/>
      <c r="TG66" s="123"/>
      <c r="TH66" s="123"/>
      <c r="TI66" s="123"/>
      <c r="TJ66" s="123"/>
      <c r="TK66" s="123"/>
      <c r="TL66" s="123"/>
      <c r="TM66" s="123"/>
      <c r="TN66" s="123"/>
      <c r="TO66" s="123"/>
      <c r="TP66" s="123"/>
      <c r="TQ66" s="123"/>
      <c r="TR66" s="123"/>
      <c r="TS66" s="123"/>
      <c r="TT66" s="123"/>
      <c r="TU66" s="123"/>
      <c r="TV66" s="123"/>
      <c r="TW66" s="123"/>
      <c r="TX66" s="123"/>
      <c r="TY66" s="123"/>
      <c r="TZ66" s="123"/>
      <c r="UA66" s="123"/>
      <c r="UB66" s="123"/>
      <c r="UC66" s="123"/>
      <c r="UD66" s="123"/>
      <c r="UE66" s="123"/>
      <c r="UF66" s="123"/>
      <c r="UG66" s="123"/>
      <c r="UH66" s="123"/>
      <c r="UI66" s="123"/>
      <c r="UJ66" s="123"/>
      <c r="UK66" s="123"/>
      <c r="UL66" s="123"/>
      <c r="UM66" s="123"/>
      <c r="UN66" s="123"/>
      <c r="UO66" s="123"/>
      <c r="UP66" s="123"/>
      <c r="UQ66" s="123"/>
      <c r="UR66" s="123"/>
      <c r="US66" s="123"/>
      <c r="UT66" s="123"/>
      <c r="UU66" s="123"/>
      <c r="UV66" s="123"/>
      <c r="UW66" s="123"/>
      <c r="UX66" s="123"/>
      <c r="UY66" s="123"/>
      <c r="UZ66" s="123"/>
      <c r="VA66" s="123"/>
      <c r="VB66" s="123"/>
      <c r="VC66" s="123"/>
      <c r="VD66" s="123"/>
      <c r="VE66" s="123"/>
      <c r="VF66" s="123"/>
      <c r="VG66" s="123"/>
      <c r="VH66" s="123"/>
      <c r="VI66" s="123"/>
      <c r="VJ66" s="123"/>
      <c r="VK66" s="123"/>
      <c r="VL66" s="123"/>
      <c r="VM66" s="123"/>
      <c r="VN66" s="123"/>
      <c r="VO66" s="123"/>
      <c r="VP66" s="123"/>
      <c r="VQ66" s="123"/>
      <c r="VR66" s="123"/>
      <c r="VS66" s="123"/>
      <c r="VT66" s="123"/>
      <c r="VU66" s="123"/>
      <c r="VV66" s="123"/>
      <c r="VW66" s="123"/>
      <c r="VX66" s="123"/>
      <c r="VY66" s="123"/>
      <c r="VZ66" s="123"/>
      <c r="WA66" s="123"/>
      <c r="WB66" s="123"/>
      <c r="WC66" s="123"/>
      <c r="WD66" s="123"/>
      <c r="WE66" s="123"/>
      <c r="WF66" s="123"/>
      <c r="WG66" s="123"/>
      <c r="WH66" s="123"/>
      <c r="WI66" s="123"/>
      <c r="WJ66" s="123"/>
      <c r="WK66" s="123"/>
      <c r="WL66" s="123"/>
      <c r="WM66" s="123"/>
      <c r="WN66" s="123"/>
      <c r="WO66" s="123"/>
      <c r="WP66" s="123"/>
      <c r="WQ66" s="123"/>
      <c r="WR66" s="123"/>
      <c r="WS66" s="123"/>
      <c r="WT66" s="123"/>
      <c r="WU66" s="123"/>
      <c r="WV66" s="123"/>
      <c r="WW66" s="123"/>
      <c r="WX66" s="123"/>
      <c r="WY66" s="123"/>
      <c r="WZ66" s="123"/>
      <c r="XA66" s="123"/>
      <c r="XB66" s="123"/>
      <c r="XC66" s="123"/>
      <c r="XD66" s="123"/>
      <c r="XE66" s="123"/>
      <c r="XF66" s="123"/>
      <c r="XG66" s="123"/>
      <c r="XH66" s="123"/>
      <c r="XI66" s="123"/>
      <c r="XJ66" s="123"/>
      <c r="XK66" s="123"/>
      <c r="XL66" s="123"/>
      <c r="XM66" s="123"/>
      <c r="XN66" s="123"/>
      <c r="XO66" s="123"/>
      <c r="XP66" s="123"/>
      <c r="XQ66" s="123"/>
      <c r="XR66" s="123"/>
      <c r="XS66" s="123"/>
      <c r="XT66" s="123"/>
      <c r="XU66" s="123"/>
      <c r="XV66" s="123"/>
      <c r="XW66" s="123"/>
      <c r="XX66" s="123"/>
      <c r="XY66" s="123"/>
      <c r="XZ66" s="123"/>
      <c r="YA66" s="123"/>
      <c r="YB66" s="123"/>
      <c r="YC66" s="123"/>
      <c r="YD66" s="123"/>
      <c r="YE66" s="123"/>
      <c r="YF66" s="123"/>
      <c r="YG66" s="123"/>
      <c r="YH66" s="123"/>
      <c r="YI66" s="123"/>
      <c r="YJ66" s="123"/>
      <c r="YK66" s="123"/>
      <c r="YL66" s="123"/>
      <c r="YM66" s="123"/>
      <c r="YN66" s="123"/>
      <c r="YO66" s="123"/>
      <c r="YP66" s="123"/>
      <c r="YQ66" s="123"/>
      <c r="YR66" s="123"/>
      <c r="YS66" s="123"/>
      <c r="YT66" s="123"/>
      <c r="YU66" s="123"/>
      <c r="YV66" s="123"/>
      <c r="YW66" s="123"/>
      <c r="YX66" s="123"/>
      <c r="YY66" s="123"/>
      <c r="YZ66" s="123"/>
      <c r="ZA66" s="123"/>
      <c r="ZB66" s="123"/>
      <c r="ZC66" s="123"/>
      <c r="ZD66" s="123"/>
      <c r="ZE66" s="123"/>
      <c r="ZF66" s="123"/>
      <c r="ZG66" s="123"/>
      <c r="ZH66" s="123"/>
      <c r="ZI66" s="123"/>
      <c r="ZJ66" s="123"/>
      <c r="ZK66" s="123"/>
      <c r="ZL66" s="123"/>
      <c r="ZM66" s="123"/>
      <c r="ZN66" s="123"/>
      <c r="ZO66" s="123"/>
      <c r="ZP66" s="123"/>
      <c r="ZQ66" s="123"/>
      <c r="ZR66" s="123"/>
      <c r="ZS66" s="123"/>
      <c r="ZT66" s="123"/>
      <c r="ZU66" s="123"/>
      <c r="ZV66" s="123"/>
      <c r="ZW66" s="123"/>
      <c r="ZX66" s="123"/>
      <c r="ZY66" s="123"/>
      <c r="ZZ66" s="123"/>
    </row>
    <row r="67" spans="1:702" hidden="1" outlineLevel="1">
      <c r="A67" s="12">
        <v>42248</v>
      </c>
      <c r="B67" s="123">
        <v>1544.5951099700001</v>
      </c>
      <c r="C67" s="123">
        <v>75.430595920000002</v>
      </c>
      <c r="D67" s="123">
        <v>2.44563087</v>
      </c>
      <c r="E67" s="123">
        <v>243.08504604999999</v>
      </c>
      <c r="F67" s="123">
        <v>197.26580758</v>
      </c>
      <c r="G67" s="123">
        <v>0.81693895999999999</v>
      </c>
      <c r="H67" s="123">
        <v>11.146286809999999</v>
      </c>
      <c r="I67" s="123">
        <v>815.09934709000004</v>
      </c>
      <c r="J67" s="123">
        <v>49.903703520000001</v>
      </c>
      <c r="K67" s="123">
        <v>51.82267392</v>
      </c>
      <c r="L67" s="123">
        <v>2.08263036</v>
      </c>
      <c r="M67" s="177" t="s">
        <v>189</v>
      </c>
      <c r="N67" s="123">
        <v>78.283662739999997</v>
      </c>
      <c r="O67" s="123">
        <v>0.50813286999999996</v>
      </c>
      <c r="P67" s="123">
        <v>0.85666200000000003</v>
      </c>
      <c r="Q67" s="123">
        <v>1.7039999999999999E-4</v>
      </c>
      <c r="R67" s="123">
        <v>14.826112849999999</v>
      </c>
      <c r="S67" s="123">
        <v>1.7558399999999998E-2</v>
      </c>
      <c r="T67" s="123">
        <v>1.0041496299999999</v>
      </c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  <c r="IV67" s="123"/>
      <c r="IW67" s="123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3"/>
      <c r="JO67" s="123"/>
      <c r="JP67" s="123"/>
      <c r="JQ67" s="123"/>
      <c r="JR67" s="123"/>
      <c r="JS67" s="123"/>
      <c r="JT67" s="123"/>
      <c r="JU67" s="123"/>
      <c r="JV67" s="123"/>
      <c r="JW67" s="123"/>
      <c r="JX67" s="123"/>
      <c r="JY67" s="123"/>
      <c r="JZ67" s="123"/>
      <c r="KA67" s="123"/>
      <c r="KB67" s="123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3"/>
      <c r="ME67" s="123"/>
      <c r="MF67" s="123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  <c r="OB67" s="123"/>
      <c r="OC67" s="123"/>
      <c r="OD67" s="123"/>
      <c r="OE67" s="123"/>
      <c r="OF67" s="123"/>
      <c r="OG67" s="123"/>
      <c r="OH67" s="123"/>
      <c r="OI67" s="123"/>
      <c r="OJ67" s="123"/>
      <c r="OK67" s="123"/>
      <c r="OL67" s="123"/>
      <c r="OM67" s="123"/>
      <c r="ON67" s="123"/>
      <c r="OO67" s="123"/>
      <c r="OP67" s="123"/>
      <c r="OQ67" s="123"/>
      <c r="OR67" s="123"/>
      <c r="OS67" s="123"/>
      <c r="OT67" s="123"/>
      <c r="OU67" s="123"/>
      <c r="OV67" s="123"/>
      <c r="OW67" s="123"/>
      <c r="OX67" s="123"/>
      <c r="OY67" s="123"/>
      <c r="OZ67" s="123"/>
      <c r="PA67" s="123"/>
      <c r="PB67" s="123"/>
      <c r="PC67" s="123"/>
      <c r="PD67" s="123"/>
      <c r="PE67" s="123"/>
      <c r="PF67" s="123"/>
      <c r="PG67" s="123"/>
      <c r="PH67" s="123"/>
      <c r="PI67" s="123"/>
      <c r="PJ67" s="123"/>
      <c r="PK67" s="123"/>
      <c r="PL67" s="123"/>
      <c r="PM67" s="123"/>
      <c r="PN67" s="123"/>
      <c r="PO67" s="123"/>
      <c r="PP67" s="123"/>
      <c r="PQ67" s="123"/>
      <c r="PR67" s="123"/>
      <c r="PS67" s="123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  <c r="QU67" s="123"/>
      <c r="QV67" s="123"/>
      <c r="QW67" s="123"/>
      <c r="QX67" s="123"/>
      <c r="QY67" s="123"/>
      <c r="QZ67" s="123"/>
      <c r="RA67" s="123"/>
      <c r="RB67" s="123"/>
      <c r="RC67" s="123"/>
      <c r="RD67" s="123"/>
      <c r="RE67" s="123"/>
      <c r="RF67" s="123"/>
      <c r="RG67" s="123"/>
      <c r="RH67" s="123"/>
      <c r="RI67" s="123"/>
      <c r="RJ67" s="123"/>
      <c r="RK67" s="123"/>
      <c r="RL67" s="123"/>
      <c r="RM67" s="123"/>
      <c r="RN67" s="123"/>
      <c r="RO67" s="123"/>
      <c r="RP67" s="123"/>
      <c r="RQ67" s="123"/>
      <c r="RR67" s="123"/>
      <c r="RS67" s="123"/>
      <c r="RT67" s="123"/>
      <c r="RU67" s="123"/>
      <c r="RV67" s="123"/>
      <c r="RW67" s="123"/>
      <c r="RX67" s="123"/>
      <c r="RY67" s="123"/>
      <c r="RZ67" s="123"/>
      <c r="SA67" s="123"/>
      <c r="SB67" s="123"/>
      <c r="SC67" s="123"/>
      <c r="SD67" s="123"/>
      <c r="SE67" s="123"/>
      <c r="SF67" s="123"/>
      <c r="SG67" s="123"/>
      <c r="SH67" s="123"/>
      <c r="SI67" s="123"/>
      <c r="SJ67" s="123"/>
      <c r="SK67" s="123"/>
      <c r="SL67" s="123"/>
      <c r="SM67" s="123"/>
      <c r="SN67" s="123"/>
      <c r="SO67" s="123"/>
      <c r="SP67" s="123"/>
      <c r="SQ67" s="123"/>
      <c r="SR67" s="123"/>
      <c r="SS67" s="123"/>
      <c r="ST67" s="123"/>
      <c r="SU67" s="123"/>
      <c r="SV67" s="123"/>
      <c r="SW67" s="123"/>
      <c r="SX67" s="123"/>
      <c r="SY67" s="123"/>
      <c r="SZ67" s="123"/>
      <c r="TA67" s="123"/>
      <c r="TB67" s="123"/>
      <c r="TC67" s="123"/>
      <c r="TD67" s="123"/>
      <c r="TE67" s="123"/>
      <c r="TF67" s="123"/>
      <c r="TG67" s="123"/>
      <c r="TH67" s="123"/>
      <c r="TI67" s="123"/>
      <c r="TJ67" s="123"/>
      <c r="TK67" s="123"/>
      <c r="TL67" s="123"/>
      <c r="TM67" s="123"/>
      <c r="TN67" s="123"/>
      <c r="TO67" s="123"/>
      <c r="TP67" s="123"/>
      <c r="TQ67" s="123"/>
      <c r="TR67" s="123"/>
      <c r="TS67" s="123"/>
      <c r="TT67" s="123"/>
      <c r="TU67" s="123"/>
      <c r="TV67" s="123"/>
      <c r="TW67" s="123"/>
      <c r="TX67" s="123"/>
      <c r="TY67" s="123"/>
      <c r="TZ67" s="123"/>
      <c r="UA67" s="123"/>
      <c r="UB67" s="123"/>
      <c r="UC67" s="123"/>
      <c r="UD67" s="123"/>
      <c r="UE67" s="123"/>
      <c r="UF67" s="123"/>
      <c r="UG67" s="123"/>
      <c r="UH67" s="123"/>
      <c r="UI67" s="123"/>
      <c r="UJ67" s="123"/>
      <c r="UK67" s="123"/>
      <c r="UL67" s="123"/>
      <c r="UM67" s="123"/>
      <c r="UN67" s="123"/>
      <c r="UO67" s="123"/>
      <c r="UP67" s="123"/>
      <c r="UQ67" s="123"/>
      <c r="UR67" s="123"/>
      <c r="US67" s="123"/>
      <c r="UT67" s="123"/>
      <c r="UU67" s="123"/>
      <c r="UV67" s="123"/>
      <c r="UW67" s="123"/>
      <c r="UX67" s="123"/>
      <c r="UY67" s="123"/>
      <c r="UZ67" s="123"/>
      <c r="VA67" s="123"/>
      <c r="VB67" s="123"/>
      <c r="VC67" s="123"/>
      <c r="VD67" s="123"/>
      <c r="VE67" s="123"/>
      <c r="VF67" s="123"/>
      <c r="VG67" s="123"/>
      <c r="VH67" s="123"/>
      <c r="VI67" s="123"/>
      <c r="VJ67" s="123"/>
      <c r="VK67" s="123"/>
      <c r="VL67" s="123"/>
      <c r="VM67" s="123"/>
      <c r="VN67" s="123"/>
      <c r="VO67" s="123"/>
      <c r="VP67" s="123"/>
      <c r="VQ67" s="123"/>
      <c r="VR67" s="123"/>
      <c r="VS67" s="123"/>
      <c r="VT67" s="123"/>
      <c r="VU67" s="123"/>
      <c r="VV67" s="123"/>
      <c r="VW67" s="123"/>
      <c r="VX67" s="123"/>
      <c r="VY67" s="123"/>
      <c r="VZ67" s="123"/>
      <c r="WA67" s="123"/>
      <c r="WB67" s="123"/>
      <c r="WC67" s="123"/>
      <c r="WD67" s="123"/>
      <c r="WE67" s="123"/>
      <c r="WF67" s="123"/>
      <c r="WG67" s="123"/>
      <c r="WH67" s="123"/>
      <c r="WI67" s="123"/>
      <c r="WJ67" s="123"/>
      <c r="WK67" s="123"/>
      <c r="WL67" s="123"/>
      <c r="WM67" s="123"/>
      <c r="WN67" s="123"/>
      <c r="WO67" s="123"/>
      <c r="WP67" s="123"/>
      <c r="WQ67" s="123"/>
      <c r="WR67" s="123"/>
      <c r="WS67" s="123"/>
      <c r="WT67" s="123"/>
      <c r="WU67" s="123"/>
      <c r="WV67" s="123"/>
      <c r="WW67" s="123"/>
      <c r="WX67" s="123"/>
      <c r="WY67" s="123"/>
      <c r="WZ67" s="123"/>
      <c r="XA67" s="123"/>
      <c r="XB67" s="123"/>
      <c r="XC67" s="123"/>
      <c r="XD67" s="123"/>
      <c r="XE67" s="123"/>
      <c r="XF67" s="123"/>
      <c r="XG67" s="123"/>
      <c r="XH67" s="123"/>
      <c r="XI67" s="123"/>
      <c r="XJ67" s="123"/>
      <c r="XK67" s="123"/>
      <c r="XL67" s="123"/>
      <c r="XM67" s="123"/>
      <c r="XN67" s="123"/>
      <c r="XO67" s="123"/>
      <c r="XP67" s="123"/>
      <c r="XQ67" s="123"/>
      <c r="XR67" s="123"/>
      <c r="XS67" s="123"/>
      <c r="XT67" s="123"/>
      <c r="XU67" s="123"/>
      <c r="XV67" s="123"/>
      <c r="XW67" s="123"/>
      <c r="XX67" s="123"/>
      <c r="XY67" s="123"/>
      <c r="XZ67" s="123"/>
      <c r="YA67" s="123"/>
      <c r="YB67" s="123"/>
      <c r="YC67" s="123"/>
      <c r="YD67" s="123"/>
      <c r="YE67" s="123"/>
      <c r="YF67" s="123"/>
      <c r="YG67" s="123"/>
      <c r="YH67" s="123"/>
      <c r="YI67" s="123"/>
      <c r="YJ67" s="123"/>
      <c r="YK67" s="123"/>
      <c r="YL67" s="123"/>
      <c r="YM67" s="123"/>
      <c r="YN67" s="123"/>
      <c r="YO67" s="123"/>
      <c r="YP67" s="123"/>
      <c r="YQ67" s="123"/>
      <c r="YR67" s="123"/>
      <c r="YS67" s="123"/>
      <c r="YT67" s="123"/>
      <c r="YU67" s="123"/>
      <c r="YV67" s="123"/>
      <c r="YW67" s="123"/>
      <c r="YX67" s="123"/>
      <c r="YY67" s="123"/>
      <c r="YZ67" s="123"/>
      <c r="ZA67" s="123"/>
      <c r="ZB67" s="123"/>
      <c r="ZC67" s="123"/>
      <c r="ZD67" s="123"/>
      <c r="ZE67" s="123"/>
      <c r="ZF67" s="123"/>
      <c r="ZG67" s="123"/>
      <c r="ZH67" s="123"/>
      <c r="ZI67" s="123"/>
      <c r="ZJ67" s="123"/>
      <c r="ZK67" s="123"/>
      <c r="ZL67" s="123"/>
      <c r="ZM67" s="123"/>
      <c r="ZN67" s="123"/>
      <c r="ZO67" s="123"/>
      <c r="ZP67" s="123"/>
      <c r="ZQ67" s="123"/>
      <c r="ZR67" s="123"/>
      <c r="ZS67" s="123"/>
      <c r="ZT67" s="123"/>
      <c r="ZU67" s="123"/>
      <c r="ZV67" s="123"/>
      <c r="ZW67" s="123"/>
      <c r="ZX67" s="123"/>
      <c r="ZY67" s="123"/>
      <c r="ZZ67" s="123"/>
    </row>
    <row r="68" spans="1:702" hidden="1" outlineLevel="1">
      <c r="A68" s="12">
        <v>42278</v>
      </c>
      <c r="B68" s="123">
        <v>1781.6300584200001</v>
      </c>
      <c r="C68" s="123">
        <v>73.752425059999993</v>
      </c>
      <c r="D68" s="123">
        <v>1.26940103</v>
      </c>
      <c r="E68" s="123">
        <v>246.05597413000001</v>
      </c>
      <c r="F68" s="123">
        <v>224.34740034000001</v>
      </c>
      <c r="G68" s="123">
        <v>0.72862112000000001</v>
      </c>
      <c r="H68" s="123">
        <v>10.96708389</v>
      </c>
      <c r="I68" s="123">
        <v>1019.97951983</v>
      </c>
      <c r="J68" s="123">
        <v>49.446543869999999</v>
      </c>
      <c r="K68" s="123">
        <v>53.913456250000003</v>
      </c>
      <c r="L68" s="123">
        <v>2.0944486000000002</v>
      </c>
      <c r="M68" s="177" t="s">
        <v>189</v>
      </c>
      <c r="N68" s="123">
        <v>81.810103490000003</v>
      </c>
      <c r="O68" s="123">
        <v>0.50215050999999999</v>
      </c>
      <c r="P68" s="123">
        <v>0.68510035000000002</v>
      </c>
      <c r="Q68" s="123">
        <v>1.7563999999999999E-4</v>
      </c>
      <c r="R68" s="123">
        <v>15.097754200000001</v>
      </c>
      <c r="S68" s="123">
        <v>1.7500020000000002E-2</v>
      </c>
      <c r="T68" s="123">
        <v>0.96240009000000004</v>
      </c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  <c r="IV68" s="123"/>
      <c r="IW68" s="123"/>
      <c r="IX68" s="123"/>
      <c r="IY68" s="123"/>
      <c r="IZ68" s="123"/>
      <c r="JA68" s="123"/>
      <c r="JB68" s="123"/>
      <c r="JC68" s="123"/>
      <c r="JD68" s="123"/>
      <c r="JE68" s="123"/>
      <c r="JF68" s="123"/>
      <c r="JG68" s="123"/>
      <c r="JH68" s="123"/>
      <c r="JI68" s="123"/>
      <c r="JJ68" s="123"/>
      <c r="JK68" s="123"/>
      <c r="JL68" s="123"/>
      <c r="JM68" s="123"/>
      <c r="JN68" s="123"/>
      <c r="JO68" s="123"/>
      <c r="JP68" s="123"/>
      <c r="JQ68" s="123"/>
      <c r="JR68" s="123"/>
      <c r="JS68" s="123"/>
      <c r="JT68" s="123"/>
      <c r="JU68" s="123"/>
      <c r="JV68" s="123"/>
      <c r="JW68" s="123"/>
      <c r="JX68" s="123"/>
      <c r="JY68" s="123"/>
      <c r="JZ68" s="123"/>
      <c r="KA68" s="123"/>
      <c r="KB68" s="123"/>
      <c r="KC68" s="123"/>
      <c r="KD68" s="123"/>
      <c r="KE68" s="123"/>
      <c r="KF68" s="123"/>
      <c r="KG68" s="123"/>
      <c r="KH68" s="123"/>
      <c r="KI68" s="123"/>
      <c r="KJ68" s="123"/>
      <c r="KK68" s="123"/>
      <c r="KL68" s="123"/>
      <c r="KM68" s="123"/>
      <c r="KN68" s="123"/>
      <c r="KO68" s="123"/>
      <c r="KP68" s="123"/>
      <c r="KQ68" s="123"/>
      <c r="KR68" s="123"/>
      <c r="KS68" s="123"/>
      <c r="KT68" s="123"/>
      <c r="KU68" s="123"/>
      <c r="KV68" s="123"/>
      <c r="KW68" s="123"/>
      <c r="KX68" s="123"/>
      <c r="KY68" s="123"/>
      <c r="KZ68" s="123"/>
      <c r="LA68" s="123"/>
      <c r="LB68" s="123"/>
      <c r="LC68" s="123"/>
      <c r="LD68" s="123"/>
      <c r="LE68" s="123"/>
      <c r="LF68" s="123"/>
      <c r="LG68" s="123"/>
      <c r="LH68" s="123"/>
      <c r="LI68" s="123"/>
      <c r="LJ68" s="123"/>
      <c r="LK68" s="123"/>
      <c r="LL68" s="123"/>
      <c r="LM68" s="123"/>
      <c r="LN68" s="123"/>
      <c r="LO68" s="123"/>
      <c r="LP68" s="123"/>
      <c r="LQ68" s="123"/>
      <c r="LR68" s="123"/>
      <c r="LS68" s="123"/>
      <c r="LT68" s="123"/>
      <c r="LU68" s="123"/>
      <c r="LV68" s="123"/>
      <c r="LW68" s="123"/>
      <c r="LX68" s="123"/>
      <c r="LY68" s="123"/>
      <c r="LZ68" s="123"/>
      <c r="MA68" s="123"/>
      <c r="MB68" s="123"/>
      <c r="MC68" s="123"/>
      <c r="MD68" s="123"/>
      <c r="ME68" s="123"/>
      <c r="MF68" s="123"/>
      <c r="MG68" s="123"/>
      <c r="MH68" s="123"/>
      <c r="MI68" s="123"/>
      <c r="MJ68" s="123"/>
      <c r="MK68" s="123"/>
      <c r="ML68" s="123"/>
      <c r="MM68" s="123"/>
      <c r="MN68" s="123"/>
      <c r="MO68" s="123"/>
      <c r="MP68" s="123"/>
      <c r="MQ68" s="123"/>
      <c r="MR68" s="123"/>
      <c r="MS68" s="123"/>
      <c r="MT68" s="123"/>
      <c r="MU68" s="123"/>
      <c r="MV68" s="123"/>
      <c r="MW68" s="123"/>
      <c r="MX68" s="123"/>
      <c r="MY68" s="123"/>
      <c r="MZ68" s="123"/>
      <c r="NA68" s="123"/>
      <c r="NB68" s="123"/>
      <c r="NC68" s="123"/>
      <c r="ND68" s="123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3"/>
      <c r="NS68" s="123"/>
      <c r="NT68" s="123"/>
      <c r="NU68" s="123"/>
      <c r="NV68" s="123"/>
      <c r="NW68" s="123"/>
      <c r="NX68" s="123"/>
      <c r="NY68" s="123"/>
      <c r="NZ68" s="123"/>
      <c r="OA68" s="123"/>
      <c r="OB68" s="123"/>
      <c r="OC68" s="123"/>
      <c r="OD68" s="123"/>
      <c r="OE68" s="123"/>
      <c r="OF68" s="123"/>
      <c r="OG68" s="123"/>
      <c r="OH68" s="123"/>
      <c r="OI68" s="123"/>
      <c r="OJ68" s="123"/>
      <c r="OK68" s="123"/>
      <c r="OL68" s="123"/>
      <c r="OM68" s="123"/>
      <c r="ON68" s="123"/>
      <c r="OO68" s="123"/>
      <c r="OP68" s="123"/>
      <c r="OQ68" s="123"/>
      <c r="OR68" s="123"/>
      <c r="OS68" s="123"/>
      <c r="OT68" s="123"/>
      <c r="OU68" s="123"/>
      <c r="OV68" s="123"/>
      <c r="OW68" s="123"/>
      <c r="OX68" s="123"/>
      <c r="OY68" s="123"/>
      <c r="OZ68" s="123"/>
      <c r="PA68" s="123"/>
      <c r="PB68" s="123"/>
      <c r="PC68" s="123"/>
      <c r="PD68" s="123"/>
      <c r="PE68" s="123"/>
      <c r="PF68" s="123"/>
      <c r="PG68" s="123"/>
      <c r="PH68" s="123"/>
      <c r="PI68" s="123"/>
      <c r="PJ68" s="123"/>
      <c r="PK68" s="123"/>
      <c r="PL68" s="123"/>
      <c r="PM68" s="123"/>
      <c r="PN68" s="123"/>
      <c r="PO68" s="123"/>
      <c r="PP68" s="123"/>
      <c r="PQ68" s="123"/>
      <c r="PR68" s="123"/>
      <c r="PS68" s="123"/>
      <c r="PT68" s="123"/>
      <c r="PU68" s="123"/>
      <c r="PV68" s="123"/>
      <c r="PW68" s="123"/>
      <c r="PX68" s="123"/>
      <c r="PY68" s="123"/>
      <c r="PZ68" s="123"/>
      <c r="QA68" s="123"/>
      <c r="QB68" s="123"/>
      <c r="QC68" s="123"/>
      <c r="QD68" s="123"/>
      <c r="QE68" s="123"/>
      <c r="QF68" s="123"/>
      <c r="QG68" s="123"/>
      <c r="QH68" s="123"/>
      <c r="QI68" s="123"/>
      <c r="QJ68" s="123"/>
      <c r="QK68" s="123"/>
      <c r="QL68" s="123"/>
      <c r="QM68" s="123"/>
      <c r="QN68" s="123"/>
      <c r="QO68" s="123"/>
      <c r="QP68" s="123"/>
      <c r="QQ68" s="123"/>
      <c r="QR68" s="123"/>
      <c r="QS68" s="123"/>
      <c r="QT68" s="123"/>
      <c r="QU68" s="123"/>
      <c r="QV68" s="123"/>
      <c r="QW68" s="123"/>
      <c r="QX68" s="123"/>
      <c r="QY68" s="123"/>
      <c r="QZ68" s="123"/>
      <c r="RA68" s="123"/>
      <c r="RB68" s="123"/>
      <c r="RC68" s="123"/>
      <c r="RD68" s="123"/>
      <c r="RE68" s="123"/>
      <c r="RF68" s="123"/>
      <c r="RG68" s="123"/>
      <c r="RH68" s="123"/>
      <c r="RI68" s="123"/>
      <c r="RJ68" s="123"/>
      <c r="RK68" s="123"/>
      <c r="RL68" s="123"/>
      <c r="RM68" s="123"/>
      <c r="RN68" s="123"/>
      <c r="RO68" s="123"/>
      <c r="RP68" s="123"/>
      <c r="RQ68" s="123"/>
      <c r="RR68" s="123"/>
      <c r="RS68" s="123"/>
      <c r="RT68" s="123"/>
      <c r="RU68" s="123"/>
      <c r="RV68" s="123"/>
      <c r="RW68" s="123"/>
      <c r="RX68" s="123"/>
      <c r="RY68" s="123"/>
      <c r="RZ68" s="123"/>
      <c r="SA68" s="123"/>
      <c r="SB68" s="123"/>
      <c r="SC68" s="123"/>
      <c r="SD68" s="123"/>
      <c r="SE68" s="123"/>
      <c r="SF68" s="123"/>
      <c r="SG68" s="123"/>
      <c r="SH68" s="123"/>
      <c r="SI68" s="123"/>
      <c r="SJ68" s="123"/>
      <c r="SK68" s="123"/>
      <c r="SL68" s="123"/>
      <c r="SM68" s="123"/>
      <c r="SN68" s="123"/>
      <c r="SO68" s="123"/>
      <c r="SP68" s="123"/>
      <c r="SQ68" s="123"/>
      <c r="SR68" s="123"/>
      <c r="SS68" s="123"/>
      <c r="ST68" s="123"/>
      <c r="SU68" s="123"/>
      <c r="SV68" s="123"/>
      <c r="SW68" s="123"/>
      <c r="SX68" s="123"/>
      <c r="SY68" s="123"/>
      <c r="SZ68" s="123"/>
      <c r="TA68" s="123"/>
      <c r="TB68" s="123"/>
      <c r="TC68" s="123"/>
      <c r="TD68" s="123"/>
      <c r="TE68" s="123"/>
      <c r="TF68" s="123"/>
      <c r="TG68" s="123"/>
      <c r="TH68" s="123"/>
      <c r="TI68" s="123"/>
      <c r="TJ68" s="123"/>
      <c r="TK68" s="123"/>
      <c r="TL68" s="123"/>
      <c r="TM68" s="123"/>
      <c r="TN68" s="123"/>
      <c r="TO68" s="123"/>
      <c r="TP68" s="123"/>
      <c r="TQ68" s="123"/>
      <c r="TR68" s="123"/>
      <c r="TS68" s="123"/>
      <c r="TT68" s="123"/>
      <c r="TU68" s="123"/>
      <c r="TV68" s="123"/>
      <c r="TW68" s="123"/>
      <c r="TX68" s="123"/>
      <c r="TY68" s="123"/>
      <c r="TZ68" s="123"/>
      <c r="UA68" s="123"/>
      <c r="UB68" s="123"/>
      <c r="UC68" s="123"/>
      <c r="UD68" s="123"/>
      <c r="UE68" s="123"/>
      <c r="UF68" s="123"/>
      <c r="UG68" s="123"/>
      <c r="UH68" s="123"/>
      <c r="UI68" s="123"/>
      <c r="UJ68" s="123"/>
      <c r="UK68" s="123"/>
      <c r="UL68" s="123"/>
      <c r="UM68" s="123"/>
      <c r="UN68" s="123"/>
      <c r="UO68" s="123"/>
      <c r="UP68" s="123"/>
      <c r="UQ68" s="123"/>
      <c r="UR68" s="123"/>
      <c r="US68" s="123"/>
      <c r="UT68" s="123"/>
      <c r="UU68" s="123"/>
      <c r="UV68" s="123"/>
      <c r="UW68" s="123"/>
      <c r="UX68" s="123"/>
      <c r="UY68" s="123"/>
      <c r="UZ68" s="123"/>
      <c r="VA68" s="123"/>
      <c r="VB68" s="123"/>
      <c r="VC68" s="123"/>
      <c r="VD68" s="123"/>
      <c r="VE68" s="123"/>
      <c r="VF68" s="123"/>
      <c r="VG68" s="123"/>
      <c r="VH68" s="123"/>
      <c r="VI68" s="123"/>
      <c r="VJ68" s="123"/>
      <c r="VK68" s="123"/>
      <c r="VL68" s="123"/>
      <c r="VM68" s="123"/>
      <c r="VN68" s="123"/>
      <c r="VO68" s="123"/>
      <c r="VP68" s="123"/>
      <c r="VQ68" s="123"/>
      <c r="VR68" s="123"/>
      <c r="VS68" s="123"/>
      <c r="VT68" s="123"/>
      <c r="VU68" s="123"/>
      <c r="VV68" s="123"/>
      <c r="VW68" s="123"/>
      <c r="VX68" s="123"/>
      <c r="VY68" s="123"/>
      <c r="VZ68" s="123"/>
      <c r="WA68" s="123"/>
      <c r="WB68" s="123"/>
      <c r="WC68" s="123"/>
      <c r="WD68" s="123"/>
      <c r="WE68" s="123"/>
      <c r="WF68" s="123"/>
      <c r="WG68" s="123"/>
      <c r="WH68" s="123"/>
      <c r="WI68" s="123"/>
      <c r="WJ68" s="123"/>
      <c r="WK68" s="123"/>
      <c r="WL68" s="123"/>
      <c r="WM68" s="123"/>
      <c r="WN68" s="123"/>
      <c r="WO68" s="123"/>
      <c r="WP68" s="123"/>
      <c r="WQ68" s="123"/>
      <c r="WR68" s="123"/>
      <c r="WS68" s="123"/>
      <c r="WT68" s="123"/>
      <c r="WU68" s="123"/>
      <c r="WV68" s="123"/>
      <c r="WW68" s="123"/>
      <c r="WX68" s="123"/>
      <c r="WY68" s="123"/>
      <c r="WZ68" s="123"/>
      <c r="XA68" s="123"/>
      <c r="XB68" s="123"/>
      <c r="XC68" s="123"/>
      <c r="XD68" s="123"/>
      <c r="XE68" s="123"/>
      <c r="XF68" s="123"/>
      <c r="XG68" s="123"/>
      <c r="XH68" s="123"/>
      <c r="XI68" s="123"/>
      <c r="XJ68" s="123"/>
      <c r="XK68" s="123"/>
      <c r="XL68" s="123"/>
      <c r="XM68" s="123"/>
      <c r="XN68" s="123"/>
      <c r="XO68" s="123"/>
      <c r="XP68" s="123"/>
      <c r="XQ68" s="123"/>
      <c r="XR68" s="123"/>
      <c r="XS68" s="123"/>
      <c r="XT68" s="123"/>
      <c r="XU68" s="123"/>
      <c r="XV68" s="123"/>
      <c r="XW68" s="123"/>
      <c r="XX68" s="123"/>
      <c r="XY68" s="123"/>
      <c r="XZ68" s="123"/>
      <c r="YA68" s="123"/>
      <c r="YB68" s="123"/>
      <c r="YC68" s="123"/>
      <c r="YD68" s="123"/>
      <c r="YE68" s="123"/>
      <c r="YF68" s="123"/>
      <c r="YG68" s="123"/>
      <c r="YH68" s="123"/>
      <c r="YI68" s="123"/>
      <c r="YJ68" s="123"/>
      <c r="YK68" s="123"/>
      <c r="YL68" s="123"/>
      <c r="YM68" s="123"/>
      <c r="YN68" s="123"/>
      <c r="YO68" s="123"/>
      <c r="YP68" s="123"/>
      <c r="YQ68" s="123"/>
      <c r="YR68" s="123"/>
      <c r="YS68" s="123"/>
      <c r="YT68" s="123"/>
      <c r="YU68" s="123"/>
      <c r="YV68" s="123"/>
      <c r="YW68" s="123"/>
      <c r="YX68" s="123"/>
      <c r="YY68" s="123"/>
      <c r="YZ68" s="123"/>
      <c r="ZA68" s="123"/>
      <c r="ZB68" s="123"/>
      <c r="ZC68" s="123"/>
      <c r="ZD68" s="123"/>
      <c r="ZE68" s="123"/>
      <c r="ZF68" s="123"/>
      <c r="ZG68" s="123"/>
      <c r="ZH68" s="123"/>
      <c r="ZI68" s="123"/>
      <c r="ZJ68" s="123"/>
      <c r="ZK68" s="123"/>
      <c r="ZL68" s="123"/>
      <c r="ZM68" s="123"/>
      <c r="ZN68" s="123"/>
      <c r="ZO68" s="123"/>
      <c r="ZP68" s="123"/>
      <c r="ZQ68" s="123"/>
      <c r="ZR68" s="123"/>
      <c r="ZS68" s="123"/>
      <c r="ZT68" s="123"/>
      <c r="ZU68" s="123"/>
      <c r="ZV68" s="123"/>
      <c r="ZW68" s="123"/>
      <c r="ZX68" s="123"/>
      <c r="ZY68" s="123"/>
      <c r="ZZ68" s="123"/>
    </row>
    <row r="69" spans="1:702" hidden="1" outlineLevel="1">
      <c r="A69" s="12">
        <v>42309</v>
      </c>
      <c r="B69" s="123">
        <v>1674.07232991</v>
      </c>
      <c r="C69" s="123">
        <v>72.326960749999998</v>
      </c>
      <c r="D69" s="123">
        <v>1.27992773</v>
      </c>
      <c r="E69" s="123">
        <v>216.4103045</v>
      </c>
      <c r="F69" s="123">
        <v>250.63882949000001</v>
      </c>
      <c r="G69" s="123">
        <v>0.92368660000000002</v>
      </c>
      <c r="H69" s="123">
        <v>10.60851342</v>
      </c>
      <c r="I69" s="123">
        <v>910.36126901</v>
      </c>
      <c r="J69" s="123">
        <v>48.247450270000002</v>
      </c>
      <c r="K69" s="123">
        <v>13.64297539</v>
      </c>
      <c r="L69" s="123">
        <v>2.1377670100000001</v>
      </c>
      <c r="M69" s="177" t="s">
        <v>189</v>
      </c>
      <c r="N69" s="123">
        <v>92.604489970000003</v>
      </c>
      <c r="O69" s="123">
        <v>0.47370994</v>
      </c>
      <c r="P69" s="123">
        <v>8.0557210000000004E-2</v>
      </c>
      <c r="Q69" s="123">
        <v>1.8106E-4</v>
      </c>
      <c r="R69" s="123">
        <v>53.321573989999997</v>
      </c>
      <c r="S69" s="123">
        <v>1.7500020000000002E-2</v>
      </c>
      <c r="T69" s="123">
        <v>0.99663354999999998</v>
      </c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  <c r="IV69" s="123"/>
      <c r="IW69" s="123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3"/>
      <c r="JO69" s="123"/>
      <c r="JP69" s="123"/>
      <c r="JQ69" s="123"/>
      <c r="JR69" s="123"/>
      <c r="JS69" s="123"/>
      <c r="JT69" s="123"/>
      <c r="JU69" s="123"/>
      <c r="JV69" s="123"/>
      <c r="JW69" s="123"/>
      <c r="JX69" s="123"/>
      <c r="JY69" s="123"/>
      <c r="JZ69" s="123"/>
      <c r="KA69" s="123"/>
      <c r="KB69" s="123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3"/>
      <c r="ME69" s="123"/>
      <c r="MF69" s="123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  <c r="OB69" s="123"/>
      <c r="OC69" s="123"/>
      <c r="OD69" s="123"/>
      <c r="OE69" s="123"/>
      <c r="OF69" s="123"/>
      <c r="OG69" s="123"/>
      <c r="OH69" s="123"/>
      <c r="OI69" s="123"/>
      <c r="OJ69" s="123"/>
      <c r="OK69" s="123"/>
      <c r="OL69" s="123"/>
      <c r="OM69" s="123"/>
      <c r="ON69" s="123"/>
      <c r="OO69" s="123"/>
      <c r="OP69" s="123"/>
      <c r="OQ69" s="123"/>
      <c r="OR69" s="123"/>
      <c r="OS69" s="123"/>
      <c r="OT69" s="123"/>
      <c r="OU69" s="123"/>
      <c r="OV69" s="123"/>
      <c r="OW69" s="123"/>
      <c r="OX69" s="123"/>
      <c r="OY69" s="123"/>
      <c r="OZ69" s="123"/>
      <c r="PA69" s="123"/>
      <c r="PB69" s="123"/>
      <c r="PC69" s="123"/>
      <c r="PD69" s="123"/>
      <c r="PE69" s="123"/>
      <c r="PF69" s="123"/>
      <c r="PG69" s="123"/>
      <c r="PH69" s="123"/>
      <c r="PI69" s="123"/>
      <c r="PJ69" s="123"/>
      <c r="PK69" s="123"/>
      <c r="PL69" s="123"/>
      <c r="PM69" s="123"/>
      <c r="PN69" s="123"/>
      <c r="PO69" s="123"/>
      <c r="PP69" s="123"/>
      <c r="PQ69" s="123"/>
      <c r="PR69" s="123"/>
      <c r="PS69" s="123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  <c r="QU69" s="123"/>
      <c r="QV69" s="123"/>
      <c r="QW69" s="123"/>
      <c r="QX69" s="123"/>
      <c r="QY69" s="123"/>
      <c r="QZ69" s="123"/>
      <c r="RA69" s="123"/>
      <c r="RB69" s="123"/>
      <c r="RC69" s="123"/>
      <c r="RD69" s="123"/>
      <c r="RE69" s="123"/>
      <c r="RF69" s="123"/>
      <c r="RG69" s="123"/>
      <c r="RH69" s="123"/>
      <c r="RI69" s="123"/>
      <c r="RJ69" s="123"/>
      <c r="RK69" s="123"/>
      <c r="RL69" s="123"/>
      <c r="RM69" s="123"/>
      <c r="RN69" s="123"/>
      <c r="RO69" s="123"/>
      <c r="RP69" s="123"/>
      <c r="RQ69" s="123"/>
      <c r="RR69" s="123"/>
      <c r="RS69" s="123"/>
      <c r="RT69" s="123"/>
      <c r="RU69" s="123"/>
      <c r="RV69" s="123"/>
      <c r="RW69" s="123"/>
      <c r="RX69" s="123"/>
      <c r="RY69" s="123"/>
      <c r="RZ69" s="123"/>
      <c r="SA69" s="123"/>
      <c r="SB69" s="123"/>
      <c r="SC69" s="123"/>
      <c r="SD69" s="123"/>
      <c r="SE69" s="123"/>
      <c r="SF69" s="123"/>
      <c r="SG69" s="123"/>
      <c r="SH69" s="123"/>
      <c r="SI69" s="123"/>
      <c r="SJ69" s="123"/>
      <c r="SK69" s="123"/>
      <c r="SL69" s="123"/>
      <c r="SM69" s="123"/>
      <c r="SN69" s="123"/>
      <c r="SO69" s="123"/>
      <c r="SP69" s="123"/>
      <c r="SQ69" s="123"/>
      <c r="SR69" s="123"/>
      <c r="SS69" s="123"/>
      <c r="ST69" s="123"/>
      <c r="SU69" s="123"/>
      <c r="SV69" s="123"/>
      <c r="SW69" s="123"/>
      <c r="SX69" s="123"/>
      <c r="SY69" s="123"/>
      <c r="SZ69" s="123"/>
      <c r="TA69" s="123"/>
      <c r="TB69" s="123"/>
      <c r="TC69" s="123"/>
      <c r="TD69" s="123"/>
      <c r="TE69" s="123"/>
      <c r="TF69" s="123"/>
      <c r="TG69" s="123"/>
      <c r="TH69" s="123"/>
      <c r="TI69" s="123"/>
      <c r="TJ69" s="123"/>
      <c r="TK69" s="123"/>
      <c r="TL69" s="123"/>
      <c r="TM69" s="123"/>
      <c r="TN69" s="123"/>
      <c r="TO69" s="123"/>
      <c r="TP69" s="123"/>
      <c r="TQ69" s="123"/>
      <c r="TR69" s="123"/>
      <c r="TS69" s="123"/>
      <c r="TT69" s="123"/>
      <c r="TU69" s="123"/>
      <c r="TV69" s="123"/>
      <c r="TW69" s="123"/>
      <c r="TX69" s="123"/>
      <c r="TY69" s="123"/>
      <c r="TZ69" s="123"/>
      <c r="UA69" s="123"/>
      <c r="UB69" s="123"/>
      <c r="UC69" s="123"/>
      <c r="UD69" s="123"/>
      <c r="UE69" s="123"/>
      <c r="UF69" s="123"/>
      <c r="UG69" s="123"/>
      <c r="UH69" s="123"/>
      <c r="UI69" s="123"/>
      <c r="UJ69" s="123"/>
      <c r="UK69" s="123"/>
      <c r="UL69" s="123"/>
      <c r="UM69" s="123"/>
      <c r="UN69" s="123"/>
      <c r="UO69" s="123"/>
      <c r="UP69" s="123"/>
      <c r="UQ69" s="123"/>
      <c r="UR69" s="123"/>
      <c r="US69" s="123"/>
      <c r="UT69" s="123"/>
      <c r="UU69" s="123"/>
      <c r="UV69" s="123"/>
      <c r="UW69" s="123"/>
      <c r="UX69" s="123"/>
      <c r="UY69" s="123"/>
      <c r="UZ69" s="123"/>
      <c r="VA69" s="123"/>
      <c r="VB69" s="123"/>
      <c r="VC69" s="123"/>
      <c r="VD69" s="123"/>
      <c r="VE69" s="123"/>
      <c r="VF69" s="123"/>
      <c r="VG69" s="123"/>
      <c r="VH69" s="123"/>
      <c r="VI69" s="123"/>
      <c r="VJ69" s="123"/>
      <c r="VK69" s="123"/>
      <c r="VL69" s="123"/>
      <c r="VM69" s="123"/>
      <c r="VN69" s="123"/>
      <c r="VO69" s="123"/>
      <c r="VP69" s="123"/>
      <c r="VQ69" s="123"/>
      <c r="VR69" s="123"/>
      <c r="VS69" s="123"/>
      <c r="VT69" s="123"/>
      <c r="VU69" s="123"/>
      <c r="VV69" s="123"/>
      <c r="VW69" s="123"/>
      <c r="VX69" s="123"/>
      <c r="VY69" s="123"/>
      <c r="VZ69" s="123"/>
      <c r="WA69" s="123"/>
      <c r="WB69" s="123"/>
      <c r="WC69" s="123"/>
      <c r="WD69" s="123"/>
      <c r="WE69" s="123"/>
      <c r="WF69" s="123"/>
      <c r="WG69" s="123"/>
      <c r="WH69" s="123"/>
      <c r="WI69" s="123"/>
      <c r="WJ69" s="123"/>
      <c r="WK69" s="123"/>
      <c r="WL69" s="123"/>
      <c r="WM69" s="123"/>
      <c r="WN69" s="123"/>
      <c r="WO69" s="123"/>
      <c r="WP69" s="123"/>
      <c r="WQ69" s="123"/>
      <c r="WR69" s="123"/>
      <c r="WS69" s="123"/>
      <c r="WT69" s="123"/>
      <c r="WU69" s="123"/>
      <c r="WV69" s="123"/>
      <c r="WW69" s="123"/>
      <c r="WX69" s="123"/>
      <c r="WY69" s="123"/>
      <c r="WZ69" s="123"/>
      <c r="XA69" s="123"/>
      <c r="XB69" s="123"/>
      <c r="XC69" s="123"/>
      <c r="XD69" s="123"/>
      <c r="XE69" s="123"/>
      <c r="XF69" s="123"/>
      <c r="XG69" s="123"/>
      <c r="XH69" s="123"/>
      <c r="XI69" s="123"/>
      <c r="XJ69" s="123"/>
      <c r="XK69" s="123"/>
      <c r="XL69" s="123"/>
      <c r="XM69" s="123"/>
      <c r="XN69" s="123"/>
      <c r="XO69" s="123"/>
      <c r="XP69" s="123"/>
      <c r="XQ69" s="123"/>
      <c r="XR69" s="123"/>
      <c r="XS69" s="123"/>
      <c r="XT69" s="123"/>
      <c r="XU69" s="123"/>
      <c r="XV69" s="123"/>
      <c r="XW69" s="123"/>
      <c r="XX69" s="123"/>
      <c r="XY69" s="123"/>
      <c r="XZ69" s="123"/>
      <c r="YA69" s="123"/>
      <c r="YB69" s="123"/>
      <c r="YC69" s="123"/>
      <c r="YD69" s="123"/>
      <c r="YE69" s="123"/>
      <c r="YF69" s="123"/>
      <c r="YG69" s="123"/>
      <c r="YH69" s="123"/>
      <c r="YI69" s="123"/>
      <c r="YJ69" s="123"/>
      <c r="YK69" s="123"/>
      <c r="YL69" s="123"/>
      <c r="YM69" s="123"/>
      <c r="YN69" s="123"/>
      <c r="YO69" s="123"/>
      <c r="YP69" s="123"/>
      <c r="YQ69" s="123"/>
      <c r="YR69" s="123"/>
      <c r="YS69" s="123"/>
      <c r="YT69" s="123"/>
      <c r="YU69" s="123"/>
      <c r="YV69" s="123"/>
      <c r="YW69" s="123"/>
      <c r="YX69" s="123"/>
      <c r="YY69" s="123"/>
      <c r="YZ69" s="123"/>
      <c r="ZA69" s="123"/>
      <c r="ZB69" s="123"/>
      <c r="ZC69" s="123"/>
      <c r="ZD69" s="123"/>
      <c r="ZE69" s="123"/>
      <c r="ZF69" s="123"/>
      <c r="ZG69" s="123"/>
      <c r="ZH69" s="123"/>
      <c r="ZI69" s="123"/>
      <c r="ZJ69" s="123"/>
      <c r="ZK69" s="123"/>
      <c r="ZL69" s="123"/>
      <c r="ZM69" s="123"/>
      <c r="ZN69" s="123"/>
      <c r="ZO69" s="123"/>
      <c r="ZP69" s="123"/>
      <c r="ZQ69" s="123"/>
      <c r="ZR69" s="123"/>
      <c r="ZS69" s="123"/>
      <c r="ZT69" s="123"/>
      <c r="ZU69" s="123"/>
      <c r="ZV69" s="123"/>
      <c r="ZW69" s="123"/>
      <c r="ZX69" s="123"/>
      <c r="ZY69" s="123"/>
      <c r="ZZ69" s="123"/>
    </row>
    <row r="70" spans="1:702" hidden="1" outlineLevel="1">
      <c r="A70" s="12">
        <v>42339</v>
      </c>
      <c r="B70" s="123">
        <v>1659.4880819099999</v>
      </c>
      <c r="C70" s="123">
        <v>72.803403360000004</v>
      </c>
      <c r="D70" s="123">
        <v>1.30617282</v>
      </c>
      <c r="E70" s="123">
        <v>215.11878369999999</v>
      </c>
      <c r="F70" s="123">
        <v>260.84572145999999</v>
      </c>
      <c r="G70" s="123">
        <v>0.75952927000000003</v>
      </c>
      <c r="H70" s="123">
        <v>9.3083530499999991</v>
      </c>
      <c r="I70" s="123">
        <v>897.77850827999998</v>
      </c>
      <c r="J70" s="123">
        <v>38.499258249999997</v>
      </c>
      <c r="K70" s="123">
        <v>13.574416080000001</v>
      </c>
      <c r="L70" s="123">
        <v>2.20713816</v>
      </c>
      <c r="M70" s="177" t="s">
        <v>189</v>
      </c>
      <c r="N70" s="123">
        <v>91.236870550000006</v>
      </c>
      <c r="O70" s="123">
        <v>0.45141846000000002</v>
      </c>
      <c r="P70" s="123">
        <v>0.74396450999999997</v>
      </c>
      <c r="Q70" s="123">
        <v>1.8665000000000001E-4</v>
      </c>
      <c r="R70" s="123">
        <v>53.84211749</v>
      </c>
      <c r="S70" s="123">
        <v>1.7500020000000002E-2</v>
      </c>
      <c r="T70" s="123">
        <v>0.99473979999999995</v>
      </c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  <c r="IV70" s="123"/>
      <c r="IW70" s="123"/>
      <c r="IX70" s="123"/>
      <c r="IY70" s="123"/>
      <c r="IZ70" s="123"/>
      <c r="JA70" s="123"/>
      <c r="JB70" s="123"/>
      <c r="JC70" s="123"/>
      <c r="JD70" s="123"/>
      <c r="JE70" s="123"/>
      <c r="JF70" s="123"/>
      <c r="JG70" s="123"/>
      <c r="JH70" s="123"/>
      <c r="JI70" s="123"/>
      <c r="JJ70" s="123"/>
      <c r="JK70" s="123"/>
      <c r="JL70" s="123"/>
      <c r="JM70" s="123"/>
      <c r="JN70" s="123"/>
      <c r="JO70" s="123"/>
      <c r="JP70" s="123"/>
      <c r="JQ70" s="123"/>
      <c r="JR70" s="123"/>
      <c r="JS70" s="123"/>
      <c r="JT70" s="123"/>
      <c r="JU70" s="123"/>
      <c r="JV70" s="123"/>
      <c r="JW70" s="123"/>
      <c r="JX70" s="123"/>
      <c r="JY70" s="123"/>
      <c r="JZ70" s="123"/>
      <c r="KA70" s="123"/>
      <c r="KB70" s="123"/>
      <c r="KC70" s="123"/>
      <c r="KD70" s="123"/>
      <c r="KE70" s="123"/>
      <c r="KF70" s="123"/>
      <c r="KG70" s="123"/>
      <c r="KH70" s="123"/>
      <c r="KI70" s="123"/>
      <c r="KJ70" s="123"/>
      <c r="KK70" s="123"/>
      <c r="KL70" s="123"/>
      <c r="KM70" s="123"/>
      <c r="KN70" s="123"/>
      <c r="KO70" s="123"/>
      <c r="KP70" s="123"/>
      <c r="KQ70" s="123"/>
      <c r="KR70" s="123"/>
      <c r="KS70" s="123"/>
      <c r="KT70" s="123"/>
      <c r="KU70" s="123"/>
      <c r="KV70" s="123"/>
      <c r="KW70" s="123"/>
      <c r="KX70" s="123"/>
      <c r="KY70" s="123"/>
      <c r="KZ70" s="123"/>
      <c r="LA70" s="123"/>
      <c r="LB70" s="123"/>
      <c r="LC70" s="123"/>
      <c r="LD70" s="123"/>
      <c r="LE70" s="123"/>
      <c r="LF70" s="123"/>
      <c r="LG70" s="123"/>
      <c r="LH70" s="123"/>
      <c r="LI70" s="123"/>
      <c r="LJ70" s="123"/>
      <c r="LK70" s="123"/>
      <c r="LL70" s="123"/>
      <c r="LM70" s="123"/>
      <c r="LN70" s="123"/>
      <c r="LO70" s="123"/>
      <c r="LP70" s="123"/>
      <c r="LQ70" s="123"/>
      <c r="LR70" s="123"/>
      <c r="LS70" s="123"/>
      <c r="LT70" s="123"/>
      <c r="LU70" s="123"/>
      <c r="LV70" s="123"/>
      <c r="LW70" s="123"/>
      <c r="LX70" s="123"/>
      <c r="LY70" s="123"/>
      <c r="LZ70" s="123"/>
      <c r="MA70" s="123"/>
      <c r="MB70" s="123"/>
      <c r="MC70" s="123"/>
      <c r="MD70" s="123"/>
      <c r="ME70" s="123"/>
      <c r="MF70" s="123"/>
      <c r="MG70" s="123"/>
      <c r="MH70" s="123"/>
      <c r="MI70" s="123"/>
      <c r="MJ70" s="123"/>
      <c r="MK70" s="123"/>
      <c r="ML70" s="123"/>
      <c r="MM70" s="123"/>
      <c r="MN70" s="123"/>
      <c r="MO70" s="123"/>
      <c r="MP70" s="123"/>
      <c r="MQ70" s="123"/>
      <c r="MR70" s="123"/>
      <c r="MS70" s="123"/>
      <c r="MT70" s="123"/>
      <c r="MU70" s="123"/>
      <c r="MV70" s="123"/>
      <c r="MW70" s="123"/>
      <c r="MX70" s="123"/>
      <c r="MY70" s="123"/>
      <c r="MZ70" s="123"/>
      <c r="NA70" s="123"/>
      <c r="NB70" s="123"/>
      <c r="NC70" s="123"/>
      <c r="ND70" s="123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3"/>
      <c r="NS70" s="123"/>
      <c r="NT70" s="123"/>
      <c r="NU70" s="123"/>
      <c r="NV70" s="123"/>
      <c r="NW70" s="123"/>
      <c r="NX70" s="123"/>
      <c r="NY70" s="123"/>
      <c r="NZ70" s="123"/>
      <c r="OA70" s="123"/>
      <c r="OB70" s="123"/>
      <c r="OC70" s="123"/>
      <c r="OD70" s="123"/>
      <c r="OE70" s="123"/>
      <c r="OF70" s="123"/>
      <c r="OG70" s="123"/>
      <c r="OH70" s="123"/>
      <c r="OI70" s="123"/>
      <c r="OJ70" s="123"/>
      <c r="OK70" s="123"/>
      <c r="OL70" s="123"/>
      <c r="OM70" s="123"/>
      <c r="ON70" s="123"/>
      <c r="OO70" s="123"/>
      <c r="OP70" s="123"/>
      <c r="OQ70" s="123"/>
      <c r="OR70" s="123"/>
      <c r="OS70" s="123"/>
      <c r="OT70" s="123"/>
      <c r="OU70" s="123"/>
      <c r="OV70" s="123"/>
      <c r="OW70" s="123"/>
      <c r="OX70" s="123"/>
      <c r="OY70" s="123"/>
      <c r="OZ70" s="123"/>
      <c r="PA70" s="123"/>
      <c r="PB70" s="123"/>
      <c r="PC70" s="123"/>
      <c r="PD70" s="123"/>
      <c r="PE70" s="123"/>
      <c r="PF70" s="123"/>
      <c r="PG70" s="123"/>
      <c r="PH70" s="123"/>
      <c r="PI70" s="123"/>
      <c r="PJ70" s="123"/>
      <c r="PK70" s="123"/>
      <c r="PL70" s="123"/>
      <c r="PM70" s="123"/>
      <c r="PN70" s="123"/>
      <c r="PO70" s="123"/>
      <c r="PP70" s="123"/>
      <c r="PQ70" s="123"/>
      <c r="PR70" s="123"/>
      <c r="PS70" s="123"/>
      <c r="PT70" s="123"/>
      <c r="PU70" s="123"/>
      <c r="PV70" s="123"/>
      <c r="PW70" s="123"/>
      <c r="PX70" s="123"/>
      <c r="PY70" s="123"/>
      <c r="PZ70" s="123"/>
      <c r="QA70" s="123"/>
      <c r="QB70" s="123"/>
      <c r="QC70" s="123"/>
      <c r="QD70" s="123"/>
      <c r="QE70" s="123"/>
      <c r="QF70" s="123"/>
      <c r="QG70" s="123"/>
      <c r="QH70" s="123"/>
      <c r="QI70" s="123"/>
      <c r="QJ70" s="123"/>
      <c r="QK70" s="123"/>
      <c r="QL70" s="123"/>
      <c r="QM70" s="123"/>
      <c r="QN70" s="123"/>
      <c r="QO70" s="123"/>
      <c r="QP70" s="123"/>
      <c r="QQ70" s="123"/>
      <c r="QR70" s="123"/>
      <c r="QS70" s="123"/>
      <c r="QT70" s="123"/>
      <c r="QU70" s="123"/>
      <c r="QV70" s="123"/>
      <c r="QW70" s="123"/>
      <c r="QX70" s="123"/>
      <c r="QY70" s="123"/>
      <c r="QZ70" s="123"/>
      <c r="RA70" s="123"/>
      <c r="RB70" s="123"/>
      <c r="RC70" s="123"/>
      <c r="RD70" s="123"/>
      <c r="RE70" s="123"/>
      <c r="RF70" s="123"/>
      <c r="RG70" s="123"/>
      <c r="RH70" s="123"/>
      <c r="RI70" s="123"/>
      <c r="RJ70" s="123"/>
      <c r="RK70" s="123"/>
      <c r="RL70" s="123"/>
      <c r="RM70" s="123"/>
      <c r="RN70" s="123"/>
      <c r="RO70" s="123"/>
      <c r="RP70" s="123"/>
      <c r="RQ70" s="123"/>
      <c r="RR70" s="123"/>
      <c r="RS70" s="123"/>
      <c r="RT70" s="123"/>
      <c r="RU70" s="123"/>
      <c r="RV70" s="123"/>
      <c r="RW70" s="123"/>
      <c r="RX70" s="123"/>
      <c r="RY70" s="123"/>
      <c r="RZ70" s="123"/>
      <c r="SA70" s="123"/>
      <c r="SB70" s="123"/>
      <c r="SC70" s="123"/>
      <c r="SD70" s="123"/>
      <c r="SE70" s="123"/>
      <c r="SF70" s="123"/>
      <c r="SG70" s="123"/>
      <c r="SH70" s="123"/>
      <c r="SI70" s="123"/>
      <c r="SJ70" s="123"/>
      <c r="SK70" s="123"/>
      <c r="SL70" s="123"/>
      <c r="SM70" s="123"/>
      <c r="SN70" s="123"/>
      <c r="SO70" s="123"/>
      <c r="SP70" s="123"/>
      <c r="SQ70" s="123"/>
      <c r="SR70" s="123"/>
      <c r="SS70" s="123"/>
      <c r="ST70" s="123"/>
      <c r="SU70" s="123"/>
      <c r="SV70" s="123"/>
      <c r="SW70" s="123"/>
      <c r="SX70" s="123"/>
      <c r="SY70" s="123"/>
      <c r="SZ70" s="123"/>
      <c r="TA70" s="123"/>
      <c r="TB70" s="123"/>
      <c r="TC70" s="123"/>
      <c r="TD70" s="123"/>
      <c r="TE70" s="123"/>
      <c r="TF70" s="123"/>
      <c r="TG70" s="123"/>
      <c r="TH70" s="123"/>
      <c r="TI70" s="123"/>
      <c r="TJ70" s="123"/>
      <c r="TK70" s="123"/>
      <c r="TL70" s="123"/>
      <c r="TM70" s="123"/>
      <c r="TN70" s="123"/>
      <c r="TO70" s="123"/>
      <c r="TP70" s="123"/>
      <c r="TQ70" s="123"/>
      <c r="TR70" s="123"/>
      <c r="TS70" s="123"/>
      <c r="TT70" s="123"/>
      <c r="TU70" s="123"/>
      <c r="TV70" s="123"/>
      <c r="TW70" s="123"/>
      <c r="TX70" s="123"/>
      <c r="TY70" s="123"/>
      <c r="TZ70" s="123"/>
      <c r="UA70" s="123"/>
      <c r="UB70" s="123"/>
      <c r="UC70" s="123"/>
      <c r="UD70" s="123"/>
      <c r="UE70" s="123"/>
      <c r="UF70" s="123"/>
      <c r="UG70" s="123"/>
      <c r="UH70" s="123"/>
      <c r="UI70" s="123"/>
      <c r="UJ70" s="123"/>
      <c r="UK70" s="123"/>
      <c r="UL70" s="123"/>
      <c r="UM70" s="123"/>
      <c r="UN70" s="123"/>
      <c r="UO70" s="123"/>
      <c r="UP70" s="123"/>
      <c r="UQ70" s="123"/>
      <c r="UR70" s="123"/>
      <c r="US70" s="123"/>
      <c r="UT70" s="123"/>
      <c r="UU70" s="123"/>
      <c r="UV70" s="123"/>
      <c r="UW70" s="123"/>
      <c r="UX70" s="123"/>
      <c r="UY70" s="123"/>
      <c r="UZ70" s="123"/>
      <c r="VA70" s="123"/>
      <c r="VB70" s="123"/>
      <c r="VC70" s="123"/>
      <c r="VD70" s="123"/>
      <c r="VE70" s="123"/>
      <c r="VF70" s="123"/>
      <c r="VG70" s="123"/>
      <c r="VH70" s="123"/>
      <c r="VI70" s="123"/>
      <c r="VJ70" s="123"/>
      <c r="VK70" s="123"/>
      <c r="VL70" s="123"/>
      <c r="VM70" s="123"/>
      <c r="VN70" s="123"/>
      <c r="VO70" s="123"/>
      <c r="VP70" s="123"/>
      <c r="VQ70" s="123"/>
      <c r="VR70" s="123"/>
      <c r="VS70" s="123"/>
      <c r="VT70" s="123"/>
      <c r="VU70" s="123"/>
      <c r="VV70" s="123"/>
      <c r="VW70" s="123"/>
      <c r="VX70" s="123"/>
      <c r="VY70" s="123"/>
      <c r="VZ70" s="123"/>
      <c r="WA70" s="123"/>
      <c r="WB70" s="123"/>
      <c r="WC70" s="123"/>
      <c r="WD70" s="123"/>
      <c r="WE70" s="123"/>
      <c r="WF70" s="123"/>
      <c r="WG70" s="123"/>
      <c r="WH70" s="123"/>
      <c r="WI70" s="123"/>
      <c r="WJ70" s="123"/>
      <c r="WK70" s="123"/>
      <c r="WL70" s="123"/>
      <c r="WM70" s="123"/>
      <c r="WN70" s="123"/>
      <c r="WO70" s="123"/>
      <c r="WP70" s="123"/>
      <c r="WQ70" s="123"/>
      <c r="WR70" s="123"/>
      <c r="WS70" s="123"/>
      <c r="WT70" s="123"/>
      <c r="WU70" s="123"/>
      <c r="WV70" s="123"/>
      <c r="WW70" s="123"/>
      <c r="WX70" s="123"/>
      <c r="WY70" s="123"/>
      <c r="WZ70" s="123"/>
      <c r="XA70" s="123"/>
      <c r="XB70" s="123"/>
      <c r="XC70" s="123"/>
      <c r="XD70" s="123"/>
      <c r="XE70" s="123"/>
      <c r="XF70" s="123"/>
      <c r="XG70" s="123"/>
      <c r="XH70" s="123"/>
      <c r="XI70" s="123"/>
      <c r="XJ70" s="123"/>
      <c r="XK70" s="123"/>
      <c r="XL70" s="123"/>
      <c r="XM70" s="123"/>
      <c r="XN70" s="123"/>
      <c r="XO70" s="123"/>
      <c r="XP70" s="123"/>
      <c r="XQ70" s="123"/>
      <c r="XR70" s="123"/>
      <c r="XS70" s="123"/>
      <c r="XT70" s="123"/>
      <c r="XU70" s="123"/>
      <c r="XV70" s="123"/>
      <c r="XW70" s="123"/>
      <c r="XX70" s="123"/>
      <c r="XY70" s="123"/>
      <c r="XZ70" s="123"/>
      <c r="YA70" s="123"/>
      <c r="YB70" s="123"/>
      <c r="YC70" s="123"/>
      <c r="YD70" s="123"/>
      <c r="YE70" s="123"/>
      <c r="YF70" s="123"/>
      <c r="YG70" s="123"/>
      <c r="YH70" s="123"/>
      <c r="YI70" s="123"/>
      <c r="YJ70" s="123"/>
      <c r="YK70" s="123"/>
      <c r="YL70" s="123"/>
      <c r="YM70" s="123"/>
      <c r="YN70" s="123"/>
      <c r="YO70" s="123"/>
      <c r="YP70" s="123"/>
      <c r="YQ70" s="123"/>
      <c r="YR70" s="123"/>
      <c r="YS70" s="123"/>
      <c r="YT70" s="123"/>
      <c r="YU70" s="123"/>
      <c r="YV70" s="123"/>
      <c r="YW70" s="123"/>
      <c r="YX70" s="123"/>
      <c r="YY70" s="123"/>
      <c r="YZ70" s="123"/>
      <c r="ZA70" s="123"/>
      <c r="ZB70" s="123"/>
      <c r="ZC70" s="123"/>
      <c r="ZD70" s="123"/>
      <c r="ZE70" s="123"/>
      <c r="ZF70" s="123"/>
      <c r="ZG70" s="123"/>
      <c r="ZH70" s="123"/>
      <c r="ZI70" s="123"/>
      <c r="ZJ70" s="123"/>
      <c r="ZK70" s="123"/>
      <c r="ZL70" s="123"/>
      <c r="ZM70" s="123"/>
      <c r="ZN70" s="123"/>
      <c r="ZO70" s="123"/>
      <c r="ZP70" s="123"/>
      <c r="ZQ70" s="123"/>
      <c r="ZR70" s="123"/>
      <c r="ZS70" s="123"/>
      <c r="ZT70" s="123"/>
      <c r="ZU70" s="123"/>
      <c r="ZV70" s="123"/>
      <c r="ZW70" s="123"/>
      <c r="ZX70" s="123"/>
      <c r="ZY70" s="123"/>
      <c r="ZZ70" s="123"/>
    </row>
    <row r="71" spans="1:702" hidden="1" outlineLevel="1">
      <c r="A71" s="12">
        <v>42370</v>
      </c>
      <c r="B71" s="123">
        <v>1679.13660336</v>
      </c>
      <c r="C71" s="123">
        <v>74.809078729999996</v>
      </c>
      <c r="D71" s="123">
        <v>1.2873325900000001</v>
      </c>
      <c r="E71" s="123">
        <v>222.02906827000001</v>
      </c>
      <c r="F71" s="123">
        <v>258.12707905000002</v>
      </c>
      <c r="G71" s="123">
        <v>0.77706191999999996</v>
      </c>
      <c r="H71" s="123">
        <v>9.1139536400000001</v>
      </c>
      <c r="I71" s="123">
        <v>903.84313692000001</v>
      </c>
      <c r="J71" s="123">
        <v>41.537134430000002</v>
      </c>
      <c r="K71" s="123">
        <v>13.609492169999999</v>
      </c>
      <c r="L71" s="123">
        <v>2.1598534300000001</v>
      </c>
      <c r="M71" s="177" t="s">
        <v>189</v>
      </c>
      <c r="N71" s="123">
        <v>93.583187100000004</v>
      </c>
      <c r="O71" s="123">
        <v>0.45953164000000002</v>
      </c>
      <c r="P71" s="123">
        <v>0.71391678999999997</v>
      </c>
      <c r="Q71" s="123">
        <v>1.9171999999999999E-4</v>
      </c>
      <c r="R71" s="123">
        <v>56.042660009999999</v>
      </c>
      <c r="S71" s="123">
        <v>1.7500020000000002E-2</v>
      </c>
      <c r="T71" s="123">
        <v>1.0264249299999999</v>
      </c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  <c r="IV71" s="123"/>
      <c r="IW71" s="123"/>
      <c r="IX71" s="123"/>
      <c r="IY71" s="123"/>
      <c r="IZ71" s="123"/>
      <c r="JA71" s="123"/>
      <c r="JB71" s="123"/>
      <c r="JC71" s="123"/>
      <c r="JD71" s="123"/>
      <c r="JE71" s="123"/>
      <c r="JF71" s="123"/>
      <c r="JG71" s="123"/>
      <c r="JH71" s="123"/>
      <c r="JI71" s="123"/>
      <c r="JJ71" s="123"/>
      <c r="JK71" s="123"/>
      <c r="JL71" s="123"/>
      <c r="JM71" s="123"/>
      <c r="JN71" s="123"/>
      <c r="JO71" s="123"/>
      <c r="JP71" s="123"/>
      <c r="JQ71" s="123"/>
      <c r="JR71" s="123"/>
      <c r="JS71" s="123"/>
      <c r="JT71" s="123"/>
      <c r="JU71" s="123"/>
      <c r="JV71" s="123"/>
      <c r="JW71" s="123"/>
      <c r="JX71" s="123"/>
      <c r="JY71" s="123"/>
      <c r="JZ71" s="123"/>
      <c r="KA71" s="123"/>
      <c r="KB71" s="123"/>
      <c r="KC71" s="123"/>
      <c r="KD71" s="123"/>
      <c r="KE71" s="123"/>
      <c r="KF71" s="123"/>
      <c r="KG71" s="123"/>
      <c r="KH71" s="123"/>
      <c r="KI71" s="123"/>
      <c r="KJ71" s="123"/>
      <c r="KK71" s="123"/>
      <c r="KL71" s="123"/>
      <c r="KM71" s="123"/>
      <c r="KN71" s="123"/>
      <c r="KO71" s="123"/>
      <c r="KP71" s="123"/>
      <c r="KQ71" s="123"/>
      <c r="KR71" s="123"/>
      <c r="KS71" s="123"/>
      <c r="KT71" s="123"/>
      <c r="KU71" s="123"/>
      <c r="KV71" s="123"/>
      <c r="KW71" s="123"/>
      <c r="KX71" s="123"/>
      <c r="KY71" s="123"/>
      <c r="KZ71" s="123"/>
      <c r="LA71" s="123"/>
      <c r="LB71" s="123"/>
      <c r="LC71" s="123"/>
      <c r="LD71" s="123"/>
      <c r="LE71" s="123"/>
      <c r="LF71" s="123"/>
      <c r="LG71" s="123"/>
      <c r="LH71" s="123"/>
      <c r="LI71" s="123"/>
      <c r="LJ71" s="123"/>
      <c r="LK71" s="123"/>
      <c r="LL71" s="123"/>
      <c r="LM71" s="123"/>
      <c r="LN71" s="123"/>
      <c r="LO71" s="123"/>
      <c r="LP71" s="123"/>
      <c r="LQ71" s="123"/>
      <c r="LR71" s="123"/>
      <c r="LS71" s="123"/>
      <c r="LT71" s="123"/>
      <c r="LU71" s="123"/>
      <c r="LV71" s="123"/>
      <c r="LW71" s="123"/>
      <c r="LX71" s="123"/>
      <c r="LY71" s="123"/>
      <c r="LZ71" s="123"/>
      <c r="MA71" s="123"/>
      <c r="MB71" s="123"/>
      <c r="MC71" s="123"/>
      <c r="MD71" s="123"/>
      <c r="ME71" s="123"/>
      <c r="MF71" s="123"/>
      <c r="MG71" s="123"/>
      <c r="MH71" s="123"/>
      <c r="MI71" s="123"/>
      <c r="MJ71" s="123"/>
      <c r="MK71" s="123"/>
      <c r="ML71" s="123"/>
      <c r="MM71" s="123"/>
      <c r="MN71" s="123"/>
      <c r="MO71" s="123"/>
      <c r="MP71" s="123"/>
      <c r="MQ71" s="123"/>
      <c r="MR71" s="123"/>
      <c r="MS71" s="123"/>
      <c r="MT71" s="123"/>
      <c r="MU71" s="123"/>
      <c r="MV71" s="123"/>
      <c r="MW71" s="123"/>
      <c r="MX71" s="123"/>
      <c r="MY71" s="123"/>
      <c r="MZ71" s="123"/>
      <c r="NA71" s="123"/>
      <c r="NB71" s="123"/>
      <c r="NC71" s="123"/>
      <c r="ND71" s="123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3"/>
      <c r="NS71" s="123"/>
      <c r="NT71" s="123"/>
      <c r="NU71" s="123"/>
      <c r="NV71" s="123"/>
      <c r="NW71" s="123"/>
      <c r="NX71" s="123"/>
      <c r="NY71" s="123"/>
      <c r="NZ71" s="123"/>
      <c r="OA71" s="123"/>
      <c r="OB71" s="123"/>
      <c r="OC71" s="123"/>
      <c r="OD71" s="123"/>
      <c r="OE71" s="123"/>
      <c r="OF71" s="123"/>
      <c r="OG71" s="123"/>
      <c r="OH71" s="123"/>
      <c r="OI71" s="123"/>
      <c r="OJ71" s="123"/>
      <c r="OK71" s="123"/>
      <c r="OL71" s="123"/>
      <c r="OM71" s="123"/>
      <c r="ON71" s="123"/>
      <c r="OO71" s="123"/>
      <c r="OP71" s="123"/>
      <c r="OQ71" s="123"/>
      <c r="OR71" s="123"/>
      <c r="OS71" s="123"/>
      <c r="OT71" s="123"/>
      <c r="OU71" s="123"/>
      <c r="OV71" s="123"/>
      <c r="OW71" s="123"/>
      <c r="OX71" s="123"/>
      <c r="OY71" s="123"/>
      <c r="OZ71" s="123"/>
      <c r="PA71" s="123"/>
      <c r="PB71" s="123"/>
      <c r="PC71" s="123"/>
      <c r="PD71" s="123"/>
      <c r="PE71" s="123"/>
      <c r="PF71" s="123"/>
      <c r="PG71" s="123"/>
      <c r="PH71" s="123"/>
      <c r="PI71" s="123"/>
      <c r="PJ71" s="123"/>
      <c r="PK71" s="123"/>
      <c r="PL71" s="123"/>
      <c r="PM71" s="123"/>
      <c r="PN71" s="123"/>
      <c r="PO71" s="123"/>
      <c r="PP71" s="123"/>
      <c r="PQ71" s="123"/>
      <c r="PR71" s="123"/>
      <c r="PS71" s="123"/>
      <c r="PT71" s="123"/>
      <c r="PU71" s="123"/>
      <c r="PV71" s="123"/>
      <c r="PW71" s="123"/>
      <c r="PX71" s="123"/>
      <c r="PY71" s="123"/>
      <c r="PZ71" s="123"/>
      <c r="QA71" s="123"/>
      <c r="QB71" s="123"/>
      <c r="QC71" s="123"/>
      <c r="QD71" s="123"/>
      <c r="QE71" s="123"/>
      <c r="QF71" s="123"/>
      <c r="QG71" s="123"/>
      <c r="QH71" s="123"/>
      <c r="QI71" s="123"/>
      <c r="QJ71" s="123"/>
      <c r="QK71" s="123"/>
      <c r="QL71" s="123"/>
      <c r="QM71" s="123"/>
      <c r="QN71" s="123"/>
      <c r="QO71" s="123"/>
      <c r="QP71" s="123"/>
      <c r="QQ71" s="123"/>
      <c r="QR71" s="123"/>
      <c r="QS71" s="123"/>
      <c r="QT71" s="123"/>
      <c r="QU71" s="123"/>
      <c r="QV71" s="123"/>
      <c r="QW71" s="123"/>
      <c r="QX71" s="123"/>
      <c r="QY71" s="123"/>
      <c r="QZ71" s="123"/>
      <c r="RA71" s="123"/>
      <c r="RB71" s="123"/>
      <c r="RC71" s="123"/>
      <c r="RD71" s="123"/>
      <c r="RE71" s="123"/>
      <c r="RF71" s="123"/>
      <c r="RG71" s="123"/>
      <c r="RH71" s="123"/>
      <c r="RI71" s="123"/>
      <c r="RJ71" s="123"/>
      <c r="RK71" s="123"/>
      <c r="RL71" s="123"/>
      <c r="RM71" s="123"/>
      <c r="RN71" s="123"/>
      <c r="RO71" s="123"/>
      <c r="RP71" s="123"/>
      <c r="RQ71" s="123"/>
      <c r="RR71" s="123"/>
      <c r="RS71" s="123"/>
      <c r="RT71" s="123"/>
      <c r="RU71" s="123"/>
      <c r="RV71" s="123"/>
      <c r="RW71" s="123"/>
      <c r="RX71" s="123"/>
      <c r="RY71" s="123"/>
      <c r="RZ71" s="123"/>
      <c r="SA71" s="123"/>
      <c r="SB71" s="123"/>
      <c r="SC71" s="123"/>
      <c r="SD71" s="123"/>
      <c r="SE71" s="123"/>
      <c r="SF71" s="123"/>
      <c r="SG71" s="123"/>
      <c r="SH71" s="123"/>
      <c r="SI71" s="123"/>
      <c r="SJ71" s="123"/>
      <c r="SK71" s="123"/>
      <c r="SL71" s="123"/>
      <c r="SM71" s="123"/>
      <c r="SN71" s="123"/>
      <c r="SO71" s="123"/>
      <c r="SP71" s="123"/>
      <c r="SQ71" s="123"/>
      <c r="SR71" s="123"/>
      <c r="SS71" s="123"/>
      <c r="ST71" s="123"/>
      <c r="SU71" s="123"/>
      <c r="SV71" s="123"/>
      <c r="SW71" s="123"/>
      <c r="SX71" s="123"/>
      <c r="SY71" s="123"/>
      <c r="SZ71" s="123"/>
      <c r="TA71" s="123"/>
      <c r="TB71" s="123"/>
      <c r="TC71" s="123"/>
      <c r="TD71" s="123"/>
      <c r="TE71" s="123"/>
      <c r="TF71" s="123"/>
      <c r="TG71" s="123"/>
      <c r="TH71" s="123"/>
      <c r="TI71" s="123"/>
      <c r="TJ71" s="123"/>
      <c r="TK71" s="123"/>
      <c r="TL71" s="123"/>
      <c r="TM71" s="123"/>
      <c r="TN71" s="123"/>
      <c r="TO71" s="123"/>
      <c r="TP71" s="123"/>
      <c r="TQ71" s="123"/>
      <c r="TR71" s="123"/>
      <c r="TS71" s="123"/>
      <c r="TT71" s="123"/>
      <c r="TU71" s="123"/>
      <c r="TV71" s="123"/>
      <c r="TW71" s="123"/>
      <c r="TX71" s="123"/>
      <c r="TY71" s="123"/>
      <c r="TZ71" s="123"/>
      <c r="UA71" s="123"/>
      <c r="UB71" s="123"/>
      <c r="UC71" s="123"/>
      <c r="UD71" s="123"/>
      <c r="UE71" s="123"/>
      <c r="UF71" s="123"/>
      <c r="UG71" s="123"/>
      <c r="UH71" s="123"/>
      <c r="UI71" s="123"/>
      <c r="UJ71" s="123"/>
      <c r="UK71" s="123"/>
      <c r="UL71" s="123"/>
      <c r="UM71" s="123"/>
      <c r="UN71" s="123"/>
      <c r="UO71" s="123"/>
      <c r="UP71" s="123"/>
      <c r="UQ71" s="123"/>
      <c r="UR71" s="123"/>
      <c r="US71" s="123"/>
      <c r="UT71" s="123"/>
      <c r="UU71" s="123"/>
      <c r="UV71" s="123"/>
      <c r="UW71" s="123"/>
      <c r="UX71" s="123"/>
      <c r="UY71" s="123"/>
      <c r="UZ71" s="123"/>
      <c r="VA71" s="123"/>
      <c r="VB71" s="123"/>
      <c r="VC71" s="123"/>
      <c r="VD71" s="123"/>
      <c r="VE71" s="123"/>
      <c r="VF71" s="123"/>
      <c r="VG71" s="123"/>
      <c r="VH71" s="123"/>
      <c r="VI71" s="123"/>
      <c r="VJ71" s="123"/>
      <c r="VK71" s="123"/>
      <c r="VL71" s="123"/>
      <c r="VM71" s="123"/>
      <c r="VN71" s="123"/>
      <c r="VO71" s="123"/>
      <c r="VP71" s="123"/>
      <c r="VQ71" s="123"/>
      <c r="VR71" s="123"/>
      <c r="VS71" s="123"/>
      <c r="VT71" s="123"/>
      <c r="VU71" s="123"/>
      <c r="VV71" s="123"/>
      <c r="VW71" s="123"/>
      <c r="VX71" s="123"/>
      <c r="VY71" s="123"/>
      <c r="VZ71" s="123"/>
      <c r="WA71" s="123"/>
      <c r="WB71" s="123"/>
      <c r="WC71" s="123"/>
      <c r="WD71" s="123"/>
      <c r="WE71" s="123"/>
      <c r="WF71" s="123"/>
      <c r="WG71" s="123"/>
      <c r="WH71" s="123"/>
      <c r="WI71" s="123"/>
      <c r="WJ71" s="123"/>
      <c r="WK71" s="123"/>
      <c r="WL71" s="123"/>
      <c r="WM71" s="123"/>
      <c r="WN71" s="123"/>
      <c r="WO71" s="123"/>
      <c r="WP71" s="123"/>
      <c r="WQ71" s="123"/>
      <c r="WR71" s="123"/>
      <c r="WS71" s="123"/>
      <c r="WT71" s="123"/>
      <c r="WU71" s="123"/>
      <c r="WV71" s="123"/>
      <c r="WW71" s="123"/>
      <c r="WX71" s="123"/>
      <c r="WY71" s="123"/>
      <c r="WZ71" s="123"/>
      <c r="XA71" s="123"/>
      <c r="XB71" s="123"/>
      <c r="XC71" s="123"/>
      <c r="XD71" s="123"/>
      <c r="XE71" s="123"/>
      <c r="XF71" s="123"/>
      <c r="XG71" s="123"/>
      <c r="XH71" s="123"/>
      <c r="XI71" s="123"/>
      <c r="XJ71" s="123"/>
      <c r="XK71" s="123"/>
      <c r="XL71" s="123"/>
      <c r="XM71" s="123"/>
      <c r="XN71" s="123"/>
      <c r="XO71" s="123"/>
      <c r="XP71" s="123"/>
      <c r="XQ71" s="123"/>
      <c r="XR71" s="123"/>
      <c r="XS71" s="123"/>
      <c r="XT71" s="123"/>
      <c r="XU71" s="123"/>
      <c r="XV71" s="123"/>
      <c r="XW71" s="123"/>
      <c r="XX71" s="123"/>
      <c r="XY71" s="123"/>
      <c r="XZ71" s="123"/>
      <c r="YA71" s="123"/>
      <c r="YB71" s="123"/>
      <c r="YC71" s="123"/>
      <c r="YD71" s="123"/>
      <c r="YE71" s="123"/>
      <c r="YF71" s="123"/>
      <c r="YG71" s="123"/>
      <c r="YH71" s="123"/>
      <c r="YI71" s="123"/>
      <c r="YJ71" s="123"/>
      <c r="YK71" s="123"/>
      <c r="YL71" s="123"/>
      <c r="YM71" s="123"/>
      <c r="YN71" s="123"/>
      <c r="YO71" s="123"/>
      <c r="YP71" s="123"/>
      <c r="YQ71" s="123"/>
      <c r="YR71" s="123"/>
      <c r="YS71" s="123"/>
      <c r="YT71" s="123"/>
      <c r="YU71" s="123"/>
      <c r="YV71" s="123"/>
      <c r="YW71" s="123"/>
      <c r="YX71" s="123"/>
      <c r="YY71" s="123"/>
      <c r="YZ71" s="123"/>
      <c r="ZA71" s="123"/>
      <c r="ZB71" s="123"/>
      <c r="ZC71" s="123"/>
      <c r="ZD71" s="123"/>
      <c r="ZE71" s="123"/>
      <c r="ZF71" s="123"/>
      <c r="ZG71" s="123"/>
      <c r="ZH71" s="123"/>
      <c r="ZI71" s="123"/>
      <c r="ZJ71" s="123"/>
      <c r="ZK71" s="123"/>
      <c r="ZL71" s="123"/>
      <c r="ZM71" s="123"/>
      <c r="ZN71" s="123"/>
      <c r="ZO71" s="123"/>
      <c r="ZP71" s="123"/>
      <c r="ZQ71" s="123"/>
      <c r="ZR71" s="123"/>
      <c r="ZS71" s="123"/>
      <c r="ZT71" s="123"/>
      <c r="ZU71" s="123"/>
      <c r="ZV71" s="123"/>
      <c r="ZW71" s="123"/>
      <c r="ZX71" s="123"/>
      <c r="ZY71" s="123"/>
      <c r="ZZ71" s="123"/>
    </row>
    <row r="72" spans="1:702" hidden="1" outlineLevel="1">
      <c r="A72" s="12">
        <v>42401</v>
      </c>
      <c r="B72" s="123">
        <v>1720.7575794100001</v>
      </c>
      <c r="C72" s="123">
        <v>74.744384120000007</v>
      </c>
      <c r="D72" s="123">
        <v>1.30415689</v>
      </c>
      <c r="E72" s="123">
        <v>244.49058807</v>
      </c>
      <c r="F72" s="123">
        <v>245.58479528000001</v>
      </c>
      <c r="G72" s="123">
        <v>0.77464027999999996</v>
      </c>
      <c r="H72" s="123">
        <v>9.0483689500000004</v>
      </c>
      <c r="I72" s="123">
        <v>922.86550586999999</v>
      </c>
      <c r="J72" s="123">
        <v>44.675123839999998</v>
      </c>
      <c r="K72" s="123">
        <v>12.236322189999999</v>
      </c>
      <c r="L72" s="123">
        <v>2.16129529</v>
      </c>
      <c r="M72" s="177" t="s">
        <v>189</v>
      </c>
      <c r="N72" s="123">
        <v>94.305149470000003</v>
      </c>
      <c r="O72" s="123">
        <v>0.50351199999999996</v>
      </c>
      <c r="P72" s="123">
        <v>0.70061715000000002</v>
      </c>
      <c r="Q72" s="123">
        <v>1.9696000000000001E-4</v>
      </c>
      <c r="R72" s="123">
        <v>66.266429579999993</v>
      </c>
      <c r="S72" s="123">
        <v>1.7500020000000002E-2</v>
      </c>
      <c r="T72" s="123">
        <v>1.07899345</v>
      </c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  <c r="HY72" s="123"/>
      <c r="HZ72" s="123"/>
      <c r="IA72" s="123"/>
      <c r="IB72" s="123"/>
      <c r="IC72" s="123"/>
      <c r="ID72" s="123"/>
      <c r="IE72" s="123"/>
      <c r="IF72" s="123"/>
      <c r="IG72" s="123"/>
      <c r="IH72" s="123"/>
      <c r="II72" s="123"/>
      <c r="IJ72" s="123"/>
      <c r="IK72" s="123"/>
      <c r="IL72" s="123"/>
      <c r="IM72" s="123"/>
      <c r="IN72" s="123"/>
      <c r="IO72" s="123"/>
      <c r="IP72" s="123"/>
      <c r="IQ72" s="123"/>
      <c r="IR72" s="123"/>
      <c r="IS72" s="123"/>
      <c r="IT72" s="123"/>
      <c r="IU72" s="123"/>
      <c r="IV72" s="123"/>
      <c r="IW72" s="123"/>
      <c r="IX72" s="123"/>
      <c r="IY72" s="123"/>
      <c r="IZ72" s="123"/>
      <c r="JA72" s="123"/>
      <c r="JB72" s="123"/>
      <c r="JC72" s="123"/>
      <c r="JD72" s="123"/>
      <c r="JE72" s="123"/>
      <c r="JF72" s="123"/>
      <c r="JG72" s="123"/>
      <c r="JH72" s="123"/>
      <c r="JI72" s="123"/>
      <c r="JJ72" s="123"/>
      <c r="JK72" s="123"/>
      <c r="JL72" s="123"/>
      <c r="JM72" s="123"/>
      <c r="JN72" s="123"/>
      <c r="JO72" s="123"/>
      <c r="JP72" s="123"/>
      <c r="JQ72" s="123"/>
      <c r="JR72" s="123"/>
      <c r="JS72" s="123"/>
      <c r="JT72" s="123"/>
      <c r="JU72" s="123"/>
      <c r="JV72" s="123"/>
      <c r="JW72" s="123"/>
      <c r="JX72" s="123"/>
      <c r="JY72" s="123"/>
      <c r="JZ72" s="123"/>
      <c r="KA72" s="123"/>
      <c r="KB72" s="123"/>
      <c r="KC72" s="123"/>
      <c r="KD72" s="123"/>
      <c r="KE72" s="123"/>
      <c r="KF72" s="123"/>
      <c r="KG72" s="123"/>
      <c r="KH72" s="123"/>
      <c r="KI72" s="123"/>
      <c r="KJ72" s="123"/>
      <c r="KK72" s="123"/>
      <c r="KL72" s="123"/>
      <c r="KM72" s="123"/>
      <c r="KN72" s="123"/>
      <c r="KO72" s="123"/>
      <c r="KP72" s="123"/>
      <c r="KQ72" s="123"/>
      <c r="KR72" s="123"/>
      <c r="KS72" s="123"/>
      <c r="KT72" s="123"/>
      <c r="KU72" s="123"/>
      <c r="KV72" s="123"/>
      <c r="KW72" s="123"/>
      <c r="KX72" s="123"/>
      <c r="KY72" s="123"/>
      <c r="KZ72" s="123"/>
      <c r="LA72" s="123"/>
      <c r="LB72" s="123"/>
      <c r="LC72" s="123"/>
      <c r="LD72" s="123"/>
      <c r="LE72" s="123"/>
      <c r="LF72" s="123"/>
      <c r="LG72" s="123"/>
      <c r="LH72" s="123"/>
      <c r="LI72" s="123"/>
      <c r="LJ72" s="123"/>
      <c r="LK72" s="123"/>
      <c r="LL72" s="123"/>
      <c r="LM72" s="123"/>
      <c r="LN72" s="123"/>
      <c r="LO72" s="123"/>
      <c r="LP72" s="123"/>
      <c r="LQ72" s="123"/>
      <c r="LR72" s="123"/>
      <c r="LS72" s="123"/>
      <c r="LT72" s="123"/>
      <c r="LU72" s="123"/>
      <c r="LV72" s="123"/>
      <c r="LW72" s="123"/>
      <c r="LX72" s="123"/>
      <c r="LY72" s="123"/>
      <c r="LZ72" s="123"/>
      <c r="MA72" s="123"/>
      <c r="MB72" s="123"/>
      <c r="MC72" s="123"/>
      <c r="MD72" s="123"/>
      <c r="ME72" s="123"/>
      <c r="MF72" s="123"/>
      <c r="MG72" s="123"/>
      <c r="MH72" s="123"/>
      <c r="MI72" s="123"/>
      <c r="MJ72" s="123"/>
      <c r="MK72" s="123"/>
      <c r="ML72" s="123"/>
      <c r="MM72" s="123"/>
      <c r="MN72" s="123"/>
      <c r="MO72" s="123"/>
      <c r="MP72" s="123"/>
      <c r="MQ72" s="123"/>
      <c r="MR72" s="123"/>
      <c r="MS72" s="123"/>
      <c r="MT72" s="123"/>
      <c r="MU72" s="123"/>
      <c r="MV72" s="123"/>
      <c r="MW72" s="123"/>
      <c r="MX72" s="123"/>
      <c r="MY72" s="123"/>
      <c r="MZ72" s="123"/>
      <c r="NA72" s="123"/>
      <c r="NB72" s="123"/>
      <c r="NC72" s="123"/>
      <c r="ND72" s="123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3"/>
      <c r="NS72" s="123"/>
      <c r="NT72" s="123"/>
      <c r="NU72" s="123"/>
      <c r="NV72" s="123"/>
      <c r="NW72" s="123"/>
      <c r="NX72" s="123"/>
      <c r="NY72" s="123"/>
      <c r="NZ72" s="123"/>
      <c r="OA72" s="123"/>
      <c r="OB72" s="123"/>
      <c r="OC72" s="123"/>
      <c r="OD72" s="123"/>
      <c r="OE72" s="123"/>
      <c r="OF72" s="123"/>
      <c r="OG72" s="123"/>
      <c r="OH72" s="123"/>
      <c r="OI72" s="123"/>
      <c r="OJ72" s="123"/>
      <c r="OK72" s="123"/>
      <c r="OL72" s="123"/>
      <c r="OM72" s="123"/>
      <c r="ON72" s="123"/>
      <c r="OO72" s="123"/>
      <c r="OP72" s="123"/>
      <c r="OQ72" s="123"/>
      <c r="OR72" s="123"/>
      <c r="OS72" s="123"/>
      <c r="OT72" s="123"/>
      <c r="OU72" s="123"/>
      <c r="OV72" s="123"/>
      <c r="OW72" s="123"/>
      <c r="OX72" s="123"/>
      <c r="OY72" s="123"/>
      <c r="OZ72" s="123"/>
      <c r="PA72" s="123"/>
      <c r="PB72" s="123"/>
      <c r="PC72" s="123"/>
      <c r="PD72" s="123"/>
      <c r="PE72" s="123"/>
      <c r="PF72" s="123"/>
      <c r="PG72" s="123"/>
      <c r="PH72" s="123"/>
      <c r="PI72" s="123"/>
      <c r="PJ72" s="123"/>
      <c r="PK72" s="123"/>
      <c r="PL72" s="123"/>
      <c r="PM72" s="123"/>
      <c r="PN72" s="123"/>
      <c r="PO72" s="123"/>
      <c r="PP72" s="123"/>
      <c r="PQ72" s="123"/>
      <c r="PR72" s="123"/>
      <c r="PS72" s="123"/>
      <c r="PT72" s="123"/>
      <c r="PU72" s="123"/>
      <c r="PV72" s="123"/>
      <c r="PW72" s="123"/>
      <c r="PX72" s="123"/>
      <c r="PY72" s="123"/>
      <c r="PZ72" s="123"/>
      <c r="QA72" s="123"/>
      <c r="QB72" s="123"/>
      <c r="QC72" s="123"/>
      <c r="QD72" s="123"/>
      <c r="QE72" s="123"/>
      <c r="QF72" s="123"/>
      <c r="QG72" s="123"/>
      <c r="QH72" s="123"/>
      <c r="QI72" s="123"/>
      <c r="QJ72" s="123"/>
      <c r="QK72" s="123"/>
      <c r="QL72" s="123"/>
      <c r="QM72" s="123"/>
      <c r="QN72" s="123"/>
      <c r="QO72" s="123"/>
      <c r="QP72" s="123"/>
      <c r="QQ72" s="123"/>
      <c r="QR72" s="123"/>
      <c r="QS72" s="123"/>
      <c r="QT72" s="123"/>
      <c r="QU72" s="123"/>
      <c r="QV72" s="123"/>
      <c r="QW72" s="123"/>
      <c r="QX72" s="123"/>
      <c r="QY72" s="123"/>
      <c r="QZ72" s="123"/>
      <c r="RA72" s="123"/>
      <c r="RB72" s="123"/>
      <c r="RC72" s="123"/>
      <c r="RD72" s="123"/>
      <c r="RE72" s="123"/>
      <c r="RF72" s="123"/>
      <c r="RG72" s="123"/>
      <c r="RH72" s="123"/>
      <c r="RI72" s="123"/>
      <c r="RJ72" s="123"/>
      <c r="RK72" s="123"/>
      <c r="RL72" s="123"/>
      <c r="RM72" s="123"/>
      <c r="RN72" s="123"/>
      <c r="RO72" s="123"/>
      <c r="RP72" s="123"/>
      <c r="RQ72" s="123"/>
      <c r="RR72" s="123"/>
      <c r="RS72" s="123"/>
      <c r="RT72" s="123"/>
      <c r="RU72" s="123"/>
      <c r="RV72" s="123"/>
      <c r="RW72" s="123"/>
      <c r="RX72" s="123"/>
      <c r="RY72" s="123"/>
      <c r="RZ72" s="123"/>
      <c r="SA72" s="123"/>
      <c r="SB72" s="123"/>
      <c r="SC72" s="123"/>
      <c r="SD72" s="123"/>
      <c r="SE72" s="123"/>
      <c r="SF72" s="123"/>
      <c r="SG72" s="123"/>
      <c r="SH72" s="123"/>
      <c r="SI72" s="123"/>
      <c r="SJ72" s="123"/>
      <c r="SK72" s="123"/>
      <c r="SL72" s="123"/>
      <c r="SM72" s="123"/>
      <c r="SN72" s="123"/>
      <c r="SO72" s="123"/>
      <c r="SP72" s="123"/>
      <c r="SQ72" s="123"/>
      <c r="SR72" s="123"/>
      <c r="SS72" s="123"/>
      <c r="ST72" s="123"/>
      <c r="SU72" s="123"/>
      <c r="SV72" s="123"/>
      <c r="SW72" s="123"/>
      <c r="SX72" s="123"/>
      <c r="SY72" s="123"/>
      <c r="SZ72" s="123"/>
      <c r="TA72" s="123"/>
      <c r="TB72" s="123"/>
      <c r="TC72" s="123"/>
      <c r="TD72" s="123"/>
      <c r="TE72" s="123"/>
      <c r="TF72" s="123"/>
      <c r="TG72" s="123"/>
      <c r="TH72" s="123"/>
      <c r="TI72" s="123"/>
      <c r="TJ72" s="123"/>
      <c r="TK72" s="123"/>
      <c r="TL72" s="123"/>
      <c r="TM72" s="123"/>
      <c r="TN72" s="123"/>
      <c r="TO72" s="123"/>
      <c r="TP72" s="123"/>
      <c r="TQ72" s="123"/>
      <c r="TR72" s="123"/>
      <c r="TS72" s="123"/>
      <c r="TT72" s="123"/>
      <c r="TU72" s="123"/>
      <c r="TV72" s="123"/>
      <c r="TW72" s="123"/>
      <c r="TX72" s="123"/>
      <c r="TY72" s="123"/>
      <c r="TZ72" s="123"/>
      <c r="UA72" s="123"/>
      <c r="UB72" s="123"/>
      <c r="UC72" s="123"/>
      <c r="UD72" s="123"/>
      <c r="UE72" s="123"/>
      <c r="UF72" s="123"/>
      <c r="UG72" s="123"/>
      <c r="UH72" s="123"/>
      <c r="UI72" s="123"/>
      <c r="UJ72" s="123"/>
      <c r="UK72" s="123"/>
      <c r="UL72" s="123"/>
      <c r="UM72" s="123"/>
      <c r="UN72" s="123"/>
      <c r="UO72" s="123"/>
      <c r="UP72" s="123"/>
      <c r="UQ72" s="123"/>
      <c r="UR72" s="123"/>
      <c r="US72" s="123"/>
      <c r="UT72" s="123"/>
      <c r="UU72" s="123"/>
      <c r="UV72" s="123"/>
      <c r="UW72" s="123"/>
      <c r="UX72" s="123"/>
      <c r="UY72" s="123"/>
      <c r="UZ72" s="123"/>
      <c r="VA72" s="123"/>
      <c r="VB72" s="123"/>
      <c r="VC72" s="123"/>
      <c r="VD72" s="123"/>
      <c r="VE72" s="123"/>
      <c r="VF72" s="123"/>
      <c r="VG72" s="123"/>
      <c r="VH72" s="123"/>
      <c r="VI72" s="123"/>
      <c r="VJ72" s="123"/>
      <c r="VK72" s="123"/>
      <c r="VL72" s="123"/>
      <c r="VM72" s="123"/>
      <c r="VN72" s="123"/>
      <c r="VO72" s="123"/>
      <c r="VP72" s="123"/>
      <c r="VQ72" s="123"/>
      <c r="VR72" s="123"/>
      <c r="VS72" s="123"/>
      <c r="VT72" s="123"/>
      <c r="VU72" s="123"/>
      <c r="VV72" s="123"/>
      <c r="VW72" s="123"/>
      <c r="VX72" s="123"/>
      <c r="VY72" s="123"/>
      <c r="VZ72" s="123"/>
      <c r="WA72" s="123"/>
      <c r="WB72" s="123"/>
      <c r="WC72" s="123"/>
      <c r="WD72" s="123"/>
      <c r="WE72" s="123"/>
      <c r="WF72" s="123"/>
      <c r="WG72" s="123"/>
      <c r="WH72" s="123"/>
      <c r="WI72" s="123"/>
      <c r="WJ72" s="123"/>
      <c r="WK72" s="123"/>
      <c r="WL72" s="123"/>
      <c r="WM72" s="123"/>
      <c r="WN72" s="123"/>
      <c r="WO72" s="123"/>
      <c r="WP72" s="123"/>
      <c r="WQ72" s="123"/>
      <c r="WR72" s="123"/>
      <c r="WS72" s="123"/>
      <c r="WT72" s="123"/>
      <c r="WU72" s="123"/>
      <c r="WV72" s="123"/>
      <c r="WW72" s="123"/>
      <c r="WX72" s="123"/>
      <c r="WY72" s="123"/>
      <c r="WZ72" s="123"/>
      <c r="XA72" s="123"/>
      <c r="XB72" s="123"/>
      <c r="XC72" s="123"/>
      <c r="XD72" s="123"/>
      <c r="XE72" s="123"/>
      <c r="XF72" s="123"/>
      <c r="XG72" s="123"/>
      <c r="XH72" s="123"/>
      <c r="XI72" s="123"/>
      <c r="XJ72" s="123"/>
      <c r="XK72" s="123"/>
      <c r="XL72" s="123"/>
      <c r="XM72" s="123"/>
      <c r="XN72" s="123"/>
      <c r="XO72" s="123"/>
      <c r="XP72" s="123"/>
      <c r="XQ72" s="123"/>
      <c r="XR72" s="123"/>
      <c r="XS72" s="123"/>
      <c r="XT72" s="123"/>
      <c r="XU72" s="123"/>
      <c r="XV72" s="123"/>
      <c r="XW72" s="123"/>
      <c r="XX72" s="123"/>
      <c r="XY72" s="123"/>
      <c r="XZ72" s="123"/>
      <c r="YA72" s="123"/>
      <c r="YB72" s="123"/>
      <c r="YC72" s="123"/>
      <c r="YD72" s="123"/>
      <c r="YE72" s="123"/>
      <c r="YF72" s="123"/>
      <c r="YG72" s="123"/>
      <c r="YH72" s="123"/>
      <c r="YI72" s="123"/>
      <c r="YJ72" s="123"/>
      <c r="YK72" s="123"/>
      <c r="YL72" s="123"/>
      <c r="YM72" s="123"/>
      <c r="YN72" s="123"/>
      <c r="YO72" s="123"/>
      <c r="YP72" s="123"/>
      <c r="YQ72" s="123"/>
      <c r="YR72" s="123"/>
      <c r="YS72" s="123"/>
      <c r="YT72" s="123"/>
      <c r="YU72" s="123"/>
      <c r="YV72" s="123"/>
      <c r="YW72" s="123"/>
      <c r="YX72" s="123"/>
      <c r="YY72" s="123"/>
      <c r="YZ72" s="123"/>
      <c r="ZA72" s="123"/>
      <c r="ZB72" s="123"/>
      <c r="ZC72" s="123"/>
      <c r="ZD72" s="123"/>
      <c r="ZE72" s="123"/>
      <c r="ZF72" s="123"/>
      <c r="ZG72" s="123"/>
      <c r="ZH72" s="123"/>
      <c r="ZI72" s="123"/>
      <c r="ZJ72" s="123"/>
      <c r="ZK72" s="123"/>
      <c r="ZL72" s="123"/>
      <c r="ZM72" s="123"/>
      <c r="ZN72" s="123"/>
      <c r="ZO72" s="123"/>
      <c r="ZP72" s="123"/>
      <c r="ZQ72" s="123"/>
      <c r="ZR72" s="123"/>
      <c r="ZS72" s="123"/>
      <c r="ZT72" s="123"/>
      <c r="ZU72" s="123"/>
      <c r="ZV72" s="123"/>
      <c r="ZW72" s="123"/>
      <c r="ZX72" s="123"/>
      <c r="ZY72" s="123"/>
      <c r="ZZ72" s="123"/>
    </row>
    <row r="73" spans="1:702" hidden="1" outlineLevel="1">
      <c r="A73" s="12">
        <v>42430</v>
      </c>
      <c r="B73" s="123">
        <v>1700.0729186399999</v>
      </c>
      <c r="C73" s="123">
        <v>75.726377920000004</v>
      </c>
      <c r="D73" s="123">
        <v>1.28246495</v>
      </c>
      <c r="E73" s="123">
        <v>244.94185672</v>
      </c>
      <c r="F73" s="123">
        <v>231.55255191000001</v>
      </c>
      <c r="G73" s="123">
        <v>0.36861115</v>
      </c>
      <c r="H73" s="123">
        <v>9.3938537899999996</v>
      </c>
      <c r="I73" s="123">
        <v>919.09633024000004</v>
      </c>
      <c r="J73" s="123">
        <v>39.72657873</v>
      </c>
      <c r="K73" s="123">
        <v>12.353196820000001</v>
      </c>
      <c r="L73" s="123">
        <v>2.2183007099999998</v>
      </c>
      <c r="M73" s="177" t="s">
        <v>189</v>
      </c>
      <c r="N73" s="123">
        <v>93.678022600000006</v>
      </c>
      <c r="O73" s="123">
        <v>0.45470189</v>
      </c>
      <c r="P73" s="123">
        <v>3.27791364</v>
      </c>
      <c r="Q73" s="123">
        <v>2.0237E-4</v>
      </c>
      <c r="R73" s="123">
        <v>64.912496950000005</v>
      </c>
      <c r="S73" s="123">
        <v>1.7500000000000002E-2</v>
      </c>
      <c r="T73" s="123">
        <v>1.07195825</v>
      </c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  <c r="IV73" s="123"/>
      <c r="IW73" s="123"/>
      <c r="IX73" s="123"/>
      <c r="IY73" s="123"/>
      <c r="IZ73" s="123"/>
      <c r="JA73" s="123"/>
      <c r="JB73" s="123"/>
      <c r="JC73" s="123"/>
      <c r="JD73" s="123"/>
      <c r="JE73" s="123"/>
      <c r="JF73" s="123"/>
      <c r="JG73" s="123"/>
      <c r="JH73" s="123"/>
      <c r="JI73" s="123"/>
      <c r="JJ73" s="123"/>
      <c r="JK73" s="123"/>
      <c r="JL73" s="123"/>
      <c r="JM73" s="123"/>
      <c r="JN73" s="123"/>
      <c r="JO73" s="123"/>
      <c r="JP73" s="123"/>
      <c r="JQ73" s="123"/>
      <c r="JR73" s="123"/>
      <c r="JS73" s="123"/>
      <c r="JT73" s="123"/>
      <c r="JU73" s="123"/>
      <c r="JV73" s="123"/>
      <c r="JW73" s="123"/>
      <c r="JX73" s="123"/>
      <c r="JY73" s="123"/>
      <c r="JZ73" s="123"/>
      <c r="KA73" s="123"/>
      <c r="KB73" s="123"/>
      <c r="KC73" s="123"/>
      <c r="KD73" s="123"/>
      <c r="KE73" s="123"/>
      <c r="KF73" s="123"/>
      <c r="KG73" s="123"/>
      <c r="KH73" s="123"/>
      <c r="KI73" s="123"/>
      <c r="KJ73" s="123"/>
      <c r="KK73" s="123"/>
      <c r="KL73" s="123"/>
      <c r="KM73" s="123"/>
      <c r="KN73" s="123"/>
      <c r="KO73" s="123"/>
      <c r="KP73" s="123"/>
      <c r="KQ73" s="123"/>
      <c r="KR73" s="123"/>
      <c r="KS73" s="123"/>
      <c r="KT73" s="123"/>
      <c r="KU73" s="123"/>
      <c r="KV73" s="123"/>
      <c r="KW73" s="123"/>
      <c r="KX73" s="123"/>
      <c r="KY73" s="123"/>
      <c r="KZ73" s="123"/>
      <c r="LA73" s="123"/>
      <c r="LB73" s="123"/>
      <c r="LC73" s="123"/>
      <c r="LD73" s="123"/>
      <c r="LE73" s="123"/>
      <c r="LF73" s="123"/>
      <c r="LG73" s="123"/>
      <c r="LH73" s="123"/>
      <c r="LI73" s="123"/>
      <c r="LJ73" s="123"/>
      <c r="LK73" s="123"/>
      <c r="LL73" s="123"/>
      <c r="LM73" s="123"/>
      <c r="LN73" s="123"/>
      <c r="LO73" s="123"/>
      <c r="LP73" s="123"/>
      <c r="LQ73" s="123"/>
      <c r="LR73" s="123"/>
      <c r="LS73" s="123"/>
      <c r="LT73" s="123"/>
      <c r="LU73" s="123"/>
      <c r="LV73" s="123"/>
      <c r="LW73" s="123"/>
      <c r="LX73" s="123"/>
      <c r="LY73" s="123"/>
      <c r="LZ73" s="123"/>
      <c r="MA73" s="123"/>
      <c r="MB73" s="123"/>
      <c r="MC73" s="123"/>
      <c r="MD73" s="123"/>
      <c r="ME73" s="123"/>
      <c r="MF73" s="123"/>
      <c r="MG73" s="123"/>
      <c r="MH73" s="123"/>
      <c r="MI73" s="123"/>
      <c r="MJ73" s="123"/>
      <c r="MK73" s="123"/>
      <c r="ML73" s="123"/>
      <c r="MM73" s="123"/>
      <c r="MN73" s="123"/>
      <c r="MO73" s="123"/>
      <c r="MP73" s="123"/>
      <c r="MQ73" s="123"/>
      <c r="MR73" s="123"/>
      <c r="MS73" s="123"/>
      <c r="MT73" s="123"/>
      <c r="MU73" s="123"/>
      <c r="MV73" s="123"/>
      <c r="MW73" s="123"/>
      <c r="MX73" s="123"/>
      <c r="MY73" s="123"/>
      <c r="MZ73" s="123"/>
      <c r="NA73" s="123"/>
      <c r="NB73" s="123"/>
      <c r="NC73" s="123"/>
      <c r="ND73" s="123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3"/>
      <c r="NS73" s="123"/>
      <c r="NT73" s="123"/>
      <c r="NU73" s="123"/>
      <c r="NV73" s="123"/>
      <c r="NW73" s="123"/>
      <c r="NX73" s="123"/>
      <c r="NY73" s="123"/>
      <c r="NZ73" s="123"/>
      <c r="OA73" s="123"/>
      <c r="OB73" s="123"/>
      <c r="OC73" s="123"/>
      <c r="OD73" s="123"/>
      <c r="OE73" s="123"/>
      <c r="OF73" s="123"/>
      <c r="OG73" s="123"/>
      <c r="OH73" s="123"/>
      <c r="OI73" s="123"/>
      <c r="OJ73" s="123"/>
      <c r="OK73" s="123"/>
      <c r="OL73" s="123"/>
      <c r="OM73" s="123"/>
      <c r="ON73" s="123"/>
      <c r="OO73" s="123"/>
      <c r="OP73" s="123"/>
      <c r="OQ73" s="123"/>
      <c r="OR73" s="123"/>
      <c r="OS73" s="123"/>
      <c r="OT73" s="123"/>
      <c r="OU73" s="123"/>
      <c r="OV73" s="123"/>
      <c r="OW73" s="123"/>
      <c r="OX73" s="123"/>
      <c r="OY73" s="123"/>
      <c r="OZ73" s="123"/>
      <c r="PA73" s="123"/>
      <c r="PB73" s="123"/>
      <c r="PC73" s="123"/>
      <c r="PD73" s="123"/>
      <c r="PE73" s="123"/>
      <c r="PF73" s="123"/>
      <c r="PG73" s="123"/>
      <c r="PH73" s="123"/>
      <c r="PI73" s="123"/>
      <c r="PJ73" s="123"/>
      <c r="PK73" s="123"/>
      <c r="PL73" s="123"/>
      <c r="PM73" s="123"/>
      <c r="PN73" s="123"/>
      <c r="PO73" s="123"/>
      <c r="PP73" s="123"/>
      <c r="PQ73" s="123"/>
      <c r="PR73" s="123"/>
      <c r="PS73" s="123"/>
      <c r="PT73" s="123"/>
      <c r="PU73" s="123"/>
      <c r="PV73" s="123"/>
      <c r="PW73" s="123"/>
      <c r="PX73" s="123"/>
      <c r="PY73" s="123"/>
      <c r="PZ73" s="123"/>
      <c r="QA73" s="123"/>
      <c r="QB73" s="123"/>
      <c r="QC73" s="123"/>
      <c r="QD73" s="123"/>
      <c r="QE73" s="123"/>
      <c r="QF73" s="123"/>
      <c r="QG73" s="123"/>
      <c r="QH73" s="123"/>
      <c r="QI73" s="123"/>
      <c r="QJ73" s="123"/>
      <c r="QK73" s="123"/>
      <c r="QL73" s="123"/>
      <c r="QM73" s="123"/>
      <c r="QN73" s="123"/>
      <c r="QO73" s="123"/>
      <c r="QP73" s="123"/>
      <c r="QQ73" s="123"/>
      <c r="QR73" s="123"/>
      <c r="QS73" s="123"/>
      <c r="QT73" s="123"/>
      <c r="QU73" s="123"/>
      <c r="QV73" s="123"/>
      <c r="QW73" s="123"/>
      <c r="QX73" s="123"/>
      <c r="QY73" s="123"/>
      <c r="QZ73" s="123"/>
      <c r="RA73" s="123"/>
      <c r="RB73" s="123"/>
      <c r="RC73" s="123"/>
      <c r="RD73" s="123"/>
      <c r="RE73" s="123"/>
      <c r="RF73" s="123"/>
      <c r="RG73" s="123"/>
      <c r="RH73" s="123"/>
      <c r="RI73" s="123"/>
      <c r="RJ73" s="123"/>
      <c r="RK73" s="123"/>
      <c r="RL73" s="123"/>
      <c r="RM73" s="123"/>
      <c r="RN73" s="123"/>
      <c r="RO73" s="123"/>
      <c r="RP73" s="123"/>
      <c r="RQ73" s="123"/>
      <c r="RR73" s="123"/>
      <c r="RS73" s="123"/>
      <c r="RT73" s="123"/>
      <c r="RU73" s="123"/>
      <c r="RV73" s="123"/>
      <c r="RW73" s="123"/>
      <c r="RX73" s="123"/>
      <c r="RY73" s="123"/>
      <c r="RZ73" s="123"/>
      <c r="SA73" s="123"/>
      <c r="SB73" s="123"/>
      <c r="SC73" s="123"/>
      <c r="SD73" s="123"/>
      <c r="SE73" s="123"/>
      <c r="SF73" s="123"/>
      <c r="SG73" s="123"/>
      <c r="SH73" s="123"/>
      <c r="SI73" s="123"/>
      <c r="SJ73" s="123"/>
      <c r="SK73" s="123"/>
      <c r="SL73" s="123"/>
      <c r="SM73" s="123"/>
      <c r="SN73" s="123"/>
      <c r="SO73" s="123"/>
      <c r="SP73" s="123"/>
      <c r="SQ73" s="123"/>
      <c r="SR73" s="123"/>
      <c r="SS73" s="123"/>
      <c r="ST73" s="123"/>
      <c r="SU73" s="123"/>
      <c r="SV73" s="123"/>
      <c r="SW73" s="123"/>
      <c r="SX73" s="123"/>
      <c r="SY73" s="123"/>
      <c r="SZ73" s="123"/>
      <c r="TA73" s="123"/>
      <c r="TB73" s="123"/>
      <c r="TC73" s="123"/>
      <c r="TD73" s="123"/>
      <c r="TE73" s="123"/>
      <c r="TF73" s="123"/>
      <c r="TG73" s="123"/>
      <c r="TH73" s="123"/>
      <c r="TI73" s="123"/>
      <c r="TJ73" s="123"/>
      <c r="TK73" s="123"/>
      <c r="TL73" s="123"/>
      <c r="TM73" s="123"/>
      <c r="TN73" s="123"/>
      <c r="TO73" s="123"/>
      <c r="TP73" s="123"/>
      <c r="TQ73" s="123"/>
      <c r="TR73" s="123"/>
      <c r="TS73" s="123"/>
      <c r="TT73" s="123"/>
      <c r="TU73" s="123"/>
      <c r="TV73" s="123"/>
      <c r="TW73" s="123"/>
      <c r="TX73" s="123"/>
      <c r="TY73" s="123"/>
      <c r="TZ73" s="123"/>
      <c r="UA73" s="123"/>
      <c r="UB73" s="123"/>
      <c r="UC73" s="123"/>
      <c r="UD73" s="123"/>
      <c r="UE73" s="123"/>
      <c r="UF73" s="123"/>
      <c r="UG73" s="123"/>
      <c r="UH73" s="123"/>
      <c r="UI73" s="123"/>
      <c r="UJ73" s="123"/>
      <c r="UK73" s="123"/>
      <c r="UL73" s="123"/>
      <c r="UM73" s="123"/>
      <c r="UN73" s="123"/>
      <c r="UO73" s="123"/>
      <c r="UP73" s="123"/>
      <c r="UQ73" s="123"/>
      <c r="UR73" s="123"/>
      <c r="US73" s="123"/>
      <c r="UT73" s="123"/>
      <c r="UU73" s="123"/>
      <c r="UV73" s="123"/>
      <c r="UW73" s="123"/>
      <c r="UX73" s="123"/>
      <c r="UY73" s="123"/>
      <c r="UZ73" s="123"/>
      <c r="VA73" s="123"/>
      <c r="VB73" s="123"/>
      <c r="VC73" s="123"/>
      <c r="VD73" s="123"/>
      <c r="VE73" s="123"/>
      <c r="VF73" s="123"/>
      <c r="VG73" s="123"/>
      <c r="VH73" s="123"/>
      <c r="VI73" s="123"/>
      <c r="VJ73" s="123"/>
      <c r="VK73" s="123"/>
      <c r="VL73" s="123"/>
      <c r="VM73" s="123"/>
      <c r="VN73" s="123"/>
      <c r="VO73" s="123"/>
      <c r="VP73" s="123"/>
      <c r="VQ73" s="123"/>
      <c r="VR73" s="123"/>
      <c r="VS73" s="123"/>
      <c r="VT73" s="123"/>
      <c r="VU73" s="123"/>
      <c r="VV73" s="123"/>
      <c r="VW73" s="123"/>
      <c r="VX73" s="123"/>
      <c r="VY73" s="123"/>
      <c r="VZ73" s="123"/>
      <c r="WA73" s="123"/>
      <c r="WB73" s="123"/>
      <c r="WC73" s="123"/>
      <c r="WD73" s="123"/>
      <c r="WE73" s="123"/>
      <c r="WF73" s="123"/>
      <c r="WG73" s="123"/>
      <c r="WH73" s="123"/>
      <c r="WI73" s="123"/>
      <c r="WJ73" s="123"/>
      <c r="WK73" s="123"/>
      <c r="WL73" s="123"/>
      <c r="WM73" s="123"/>
      <c r="WN73" s="123"/>
      <c r="WO73" s="123"/>
      <c r="WP73" s="123"/>
      <c r="WQ73" s="123"/>
      <c r="WR73" s="123"/>
      <c r="WS73" s="123"/>
      <c r="WT73" s="123"/>
      <c r="WU73" s="123"/>
      <c r="WV73" s="123"/>
      <c r="WW73" s="123"/>
      <c r="WX73" s="123"/>
      <c r="WY73" s="123"/>
      <c r="WZ73" s="123"/>
      <c r="XA73" s="123"/>
      <c r="XB73" s="123"/>
      <c r="XC73" s="123"/>
      <c r="XD73" s="123"/>
      <c r="XE73" s="123"/>
      <c r="XF73" s="123"/>
      <c r="XG73" s="123"/>
      <c r="XH73" s="123"/>
      <c r="XI73" s="123"/>
      <c r="XJ73" s="123"/>
      <c r="XK73" s="123"/>
      <c r="XL73" s="123"/>
      <c r="XM73" s="123"/>
      <c r="XN73" s="123"/>
      <c r="XO73" s="123"/>
      <c r="XP73" s="123"/>
      <c r="XQ73" s="123"/>
      <c r="XR73" s="123"/>
      <c r="XS73" s="123"/>
      <c r="XT73" s="123"/>
      <c r="XU73" s="123"/>
      <c r="XV73" s="123"/>
      <c r="XW73" s="123"/>
      <c r="XX73" s="123"/>
      <c r="XY73" s="123"/>
      <c r="XZ73" s="123"/>
      <c r="YA73" s="123"/>
      <c r="YB73" s="123"/>
      <c r="YC73" s="123"/>
      <c r="YD73" s="123"/>
      <c r="YE73" s="123"/>
      <c r="YF73" s="123"/>
      <c r="YG73" s="123"/>
      <c r="YH73" s="123"/>
      <c r="YI73" s="123"/>
      <c r="YJ73" s="123"/>
      <c r="YK73" s="123"/>
      <c r="YL73" s="123"/>
      <c r="YM73" s="123"/>
      <c r="YN73" s="123"/>
      <c r="YO73" s="123"/>
      <c r="YP73" s="123"/>
      <c r="YQ73" s="123"/>
      <c r="YR73" s="123"/>
      <c r="YS73" s="123"/>
      <c r="YT73" s="123"/>
      <c r="YU73" s="123"/>
      <c r="YV73" s="123"/>
      <c r="YW73" s="123"/>
      <c r="YX73" s="123"/>
      <c r="YY73" s="123"/>
      <c r="YZ73" s="123"/>
      <c r="ZA73" s="123"/>
      <c r="ZB73" s="123"/>
      <c r="ZC73" s="123"/>
      <c r="ZD73" s="123"/>
      <c r="ZE73" s="123"/>
      <c r="ZF73" s="123"/>
      <c r="ZG73" s="123"/>
      <c r="ZH73" s="123"/>
      <c r="ZI73" s="123"/>
      <c r="ZJ73" s="123"/>
      <c r="ZK73" s="123"/>
      <c r="ZL73" s="123"/>
      <c r="ZM73" s="123"/>
      <c r="ZN73" s="123"/>
      <c r="ZO73" s="123"/>
      <c r="ZP73" s="123"/>
      <c r="ZQ73" s="123"/>
      <c r="ZR73" s="123"/>
      <c r="ZS73" s="123"/>
      <c r="ZT73" s="123"/>
      <c r="ZU73" s="123"/>
      <c r="ZV73" s="123"/>
      <c r="ZW73" s="123"/>
      <c r="ZX73" s="123"/>
      <c r="ZY73" s="123"/>
      <c r="ZZ73" s="123"/>
    </row>
    <row r="74" spans="1:702" hidden="1" outlineLevel="1">
      <c r="A74" s="12">
        <v>42461</v>
      </c>
      <c r="B74" s="123">
        <v>1667.0389888499999</v>
      </c>
      <c r="C74" s="123">
        <v>57.967542129999998</v>
      </c>
      <c r="D74" s="123">
        <v>1.30504555</v>
      </c>
      <c r="E74" s="123">
        <v>243.43807654</v>
      </c>
      <c r="F74" s="123">
        <v>208.77492570999999</v>
      </c>
      <c r="G74" s="123">
        <v>0.65777074999999996</v>
      </c>
      <c r="H74" s="123">
        <v>9.1147204100000003</v>
      </c>
      <c r="I74" s="123">
        <v>920.89700459999995</v>
      </c>
      <c r="J74" s="123">
        <v>45.276384929999999</v>
      </c>
      <c r="K74" s="123">
        <v>11.61249293</v>
      </c>
      <c r="L74" s="123">
        <v>5.539434</v>
      </c>
      <c r="M74" s="177" t="s">
        <v>189</v>
      </c>
      <c r="N74" s="123">
        <v>91.703968149999994</v>
      </c>
      <c r="O74" s="123">
        <v>0.44679637</v>
      </c>
      <c r="P74" s="123">
        <v>6.1936728700000003</v>
      </c>
      <c r="Q74" s="123">
        <v>2.0744000000000001E-4</v>
      </c>
      <c r="R74" s="123">
        <v>63.062019820000003</v>
      </c>
      <c r="S74" s="123">
        <v>1.7500000000000002E-2</v>
      </c>
      <c r="T74" s="123">
        <v>1.03142665</v>
      </c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  <c r="JD74" s="123"/>
      <c r="JE74" s="123"/>
      <c r="JF74" s="123"/>
      <c r="JG74" s="123"/>
      <c r="JH74" s="123"/>
      <c r="JI74" s="123"/>
      <c r="JJ74" s="123"/>
      <c r="JK74" s="123"/>
      <c r="JL74" s="123"/>
      <c r="JM74" s="123"/>
      <c r="JN74" s="123"/>
      <c r="JO74" s="123"/>
      <c r="JP74" s="123"/>
      <c r="JQ74" s="123"/>
      <c r="JR74" s="123"/>
      <c r="JS74" s="123"/>
      <c r="JT74" s="123"/>
      <c r="JU74" s="123"/>
      <c r="JV74" s="123"/>
      <c r="JW74" s="123"/>
      <c r="JX74" s="123"/>
      <c r="JY74" s="123"/>
      <c r="JZ74" s="123"/>
      <c r="KA74" s="123"/>
      <c r="KB74" s="123"/>
      <c r="KC74" s="123"/>
      <c r="KD74" s="123"/>
      <c r="KE74" s="123"/>
      <c r="KF74" s="123"/>
      <c r="KG74" s="123"/>
      <c r="KH74" s="123"/>
      <c r="KI74" s="123"/>
      <c r="KJ74" s="123"/>
      <c r="KK74" s="123"/>
      <c r="KL74" s="123"/>
      <c r="KM74" s="123"/>
      <c r="KN74" s="123"/>
      <c r="KO74" s="123"/>
      <c r="KP74" s="123"/>
      <c r="KQ74" s="123"/>
      <c r="KR74" s="123"/>
      <c r="KS74" s="123"/>
      <c r="KT74" s="123"/>
      <c r="KU74" s="123"/>
      <c r="KV74" s="123"/>
      <c r="KW74" s="123"/>
      <c r="KX74" s="123"/>
      <c r="KY74" s="123"/>
      <c r="KZ74" s="123"/>
      <c r="LA74" s="123"/>
      <c r="LB74" s="123"/>
      <c r="LC74" s="123"/>
      <c r="LD74" s="123"/>
      <c r="LE74" s="123"/>
      <c r="LF74" s="123"/>
      <c r="LG74" s="123"/>
      <c r="LH74" s="123"/>
      <c r="LI74" s="123"/>
      <c r="LJ74" s="123"/>
      <c r="LK74" s="123"/>
      <c r="LL74" s="123"/>
      <c r="LM74" s="123"/>
      <c r="LN74" s="123"/>
      <c r="LO74" s="123"/>
      <c r="LP74" s="123"/>
      <c r="LQ74" s="123"/>
      <c r="LR74" s="123"/>
      <c r="LS74" s="123"/>
      <c r="LT74" s="123"/>
      <c r="LU74" s="123"/>
      <c r="LV74" s="123"/>
      <c r="LW74" s="123"/>
      <c r="LX74" s="123"/>
      <c r="LY74" s="123"/>
      <c r="LZ74" s="123"/>
      <c r="MA74" s="123"/>
      <c r="MB74" s="123"/>
      <c r="MC74" s="123"/>
      <c r="MD74" s="123"/>
      <c r="ME74" s="123"/>
      <c r="MF74" s="123"/>
      <c r="MG74" s="123"/>
      <c r="MH74" s="123"/>
      <c r="MI74" s="123"/>
      <c r="MJ74" s="123"/>
      <c r="MK74" s="123"/>
      <c r="ML74" s="123"/>
      <c r="MM74" s="123"/>
      <c r="MN74" s="123"/>
      <c r="MO74" s="123"/>
      <c r="MP74" s="123"/>
      <c r="MQ74" s="123"/>
      <c r="MR74" s="123"/>
      <c r="MS74" s="123"/>
      <c r="MT74" s="123"/>
      <c r="MU74" s="123"/>
      <c r="MV74" s="123"/>
      <c r="MW74" s="123"/>
      <c r="MX74" s="123"/>
      <c r="MY74" s="123"/>
      <c r="MZ74" s="123"/>
      <c r="NA74" s="123"/>
      <c r="NB74" s="123"/>
      <c r="NC74" s="123"/>
      <c r="ND74" s="123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3"/>
      <c r="NS74" s="123"/>
      <c r="NT74" s="123"/>
      <c r="NU74" s="123"/>
      <c r="NV74" s="123"/>
      <c r="NW74" s="123"/>
      <c r="NX74" s="123"/>
      <c r="NY74" s="123"/>
      <c r="NZ74" s="123"/>
      <c r="OA74" s="123"/>
      <c r="OB74" s="123"/>
      <c r="OC74" s="123"/>
      <c r="OD74" s="123"/>
      <c r="OE74" s="123"/>
      <c r="OF74" s="123"/>
      <c r="OG74" s="123"/>
      <c r="OH74" s="123"/>
      <c r="OI74" s="123"/>
      <c r="OJ74" s="123"/>
      <c r="OK74" s="123"/>
      <c r="OL74" s="123"/>
      <c r="OM74" s="123"/>
      <c r="ON74" s="123"/>
      <c r="OO74" s="123"/>
      <c r="OP74" s="123"/>
      <c r="OQ74" s="123"/>
      <c r="OR74" s="123"/>
      <c r="OS74" s="123"/>
      <c r="OT74" s="123"/>
      <c r="OU74" s="123"/>
      <c r="OV74" s="123"/>
      <c r="OW74" s="123"/>
      <c r="OX74" s="123"/>
      <c r="OY74" s="123"/>
      <c r="OZ74" s="123"/>
      <c r="PA74" s="123"/>
      <c r="PB74" s="123"/>
      <c r="PC74" s="123"/>
      <c r="PD74" s="123"/>
      <c r="PE74" s="123"/>
      <c r="PF74" s="123"/>
      <c r="PG74" s="123"/>
      <c r="PH74" s="123"/>
      <c r="PI74" s="123"/>
      <c r="PJ74" s="123"/>
      <c r="PK74" s="123"/>
      <c r="PL74" s="123"/>
      <c r="PM74" s="123"/>
      <c r="PN74" s="123"/>
      <c r="PO74" s="123"/>
      <c r="PP74" s="123"/>
      <c r="PQ74" s="123"/>
      <c r="PR74" s="123"/>
      <c r="PS74" s="123"/>
      <c r="PT74" s="123"/>
      <c r="PU74" s="123"/>
      <c r="PV74" s="123"/>
      <c r="PW74" s="123"/>
      <c r="PX74" s="123"/>
      <c r="PY74" s="123"/>
      <c r="PZ74" s="123"/>
      <c r="QA74" s="123"/>
      <c r="QB74" s="123"/>
      <c r="QC74" s="123"/>
      <c r="QD74" s="123"/>
      <c r="QE74" s="123"/>
      <c r="QF74" s="123"/>
      <c r="QG74" s="123"/>
      <c r="QH74" s="123"/>
      <c r="QI74" s="123"/>
      <c r="QJ74" s="123"/>
      <c r="QK74" s="123"/>
      <c r="QL74" s="123"/>
      <c r="QM74" s="123"/>
      <c r="QN74" s="123"/>
      <c r="QO74" s="123"/>
      <c r="QP74" s="123"/>
      <c r="QQ74" s="123"/>
      <c r="QR74" s="123"/>
      <c r="QS74" s="123"/>
      <c r="QT74" s="123"/>
      <c r="QU74" s="123"/>
      <c r="QV74" s="123"/>
      <c r="QW74" s="123"/>
      <c r="QX74" s="123"/>
      <c r="QY74" s="123"/>
      <c r="QZ74" s="123"/>
      <c r="RA74" s="123"/>
      <c r="RB74" s="123"/>
      <c r="RC74" s="123"/>
      <c r="RD74" s="123"/>
      <c r="RE74" s="123"/>
      <c r="RF74" s="123"/>
      <c r="RG74" s="123"/>
      <c r="RH74" s="123"/>
      <c r="RI74" s="123"/>
      <c r="RJ74" s="123"/>
      <c r="RK74" s="123"/>
      <c r="RL74" s="123"/>
      <c r="RM74" s="123"/>
      <c r="RN74" s="123"/>
      <c r="RO74" s="123"/>
      <c r="RP74" s="123"/>
      <c r="RQ74" s="123"/>
      <c r="RR74" s="123"/>
      <c r="RS74" s="123"/>
      <c r="RT74" s="123"/>
      <c r="RU74" s="123"/>
      <c r="RV74" s="123"/>
      <c r="RW74" s="123"/>
      <c r="RX74" s="123"/>
      <c r="RY74" s="123"/>
      <c r="RZ74" s="123"/>
      <c r="SA74" s="123"/>
      <c r="SB74" s="123"/>
      <c r="SC74" s="123"/>
      <c r="SD74" s="123"/>
      <c r="SE74" s="123"/>
      <c r="SF74" s="123"/>
      <c r="SG74" s="123"/>
      <c r="SH74" s="123"/>
      <c r="SI74" s="123"/>
      <c r="SJ74" s="123"/>
      <c r="SK74" s="123"/>
      <c r="SL74" s="123"/>
      <c r="SM74" s="123"/>
      <c r="SN74" s="123"/>
      <c r="SO74" s="123"/>
      <c r="SP74" s="123"/>
      <c r="SQ74" s="123"/>
      <c r="SR74" s="123"/>
      <c r="SS74" s="123"/>
      <c r="ST74" s="123"/>
      <c r="SU74" s="123"/>
      <c r="SV74" s="123"/>
      <c r="SW74" s="123"/>
      <c r="SX74" s="123"/>
      <c r="SY74" s="123"/>
      <c r="SZ74" s="123"/>
      <c r="TA74" s="123"/>
      <c r="TB74" s="123"/>
      <c r="TC74" s="123"/>
      <c r="TD74" s="123"/>
      <c r="TE74" s="123"/>
      <c r="TF74" s="123"/>
      <c r="TG74" s="123"/>
      <c r="TH74" s="123"/>
      <c r="TI74" s="123"/>
      <c r="TJ74" s="123"/>
      <c r="TK74" s="123"/>
      <c r="TL74" s="123"/>
      <c r="TM74" s="123"/>
      <c r="TN74" s="123"/>
      <c r="TO74" s="123"/>
      <c r="TP74" s="123"/>
      <c r="TQ74" s="123"/>
      <c r="TR74" s="123"/>
      <c r="TS74" s="123"/>
      <c r="TT74" s="123"/>
      <c r="TU74" s="123"/>
      <c r="TV74" s="123"/>
      <c r="TW74" s="123"/>
      <c r="TX74" s="123"/>
      <c r="TY74" s="123"/>
      <c r="TZ74" s="123"/>
      <c r="UA74" s="123"/>
      <c r="UB74" s="123"/>
      <c r="UC74" s="123"/>
      <c r="UD74" s="123"/>
      <c r="UE74" s="123"/>
      <c r="UF74" s="123"/>
      <c r="UG74" s="123"/>
      <c r="UH74" s="123"/>
      <c r="UI74" s="123"/>
      <c r="UJ74" s="123"/>
      <c r="UK74" s="123"/>
      <c r="UL74" s="123"/>
      <c r="UM74" s="123"/>
      <c r="UN74" s="123"/>
      <c r="UO74" s="123"/>
      <c r="UP74" s="123"/>
      <c r="UQ74" s="123"/>
      <c r="UR74" s="123"/>
      <c r="US74" s="123"/>
      <c r="UT74" s="123"/>
      <c r="UU74" s="123"/>
      <c r="UV74" s="123"/>
      <c r="UW74" s="123"/>
      <c r="UX74" s="123"/>
      <c r="UY74" s="123"/>
      <c r="UZ74" s="123"/>
      <c r="VA74" s="123"/>
      <c r="VB74" s="123"/>
      <c r="VC74" s="123"/>
      <c r="VD74" s="123"/>
      <c r="VE74" s="123"/>
      <c r="VF74" s="123"/>
      <c r="VG74" s="123"/>
      <c r="VH74" s="123"/>
      <c r="VI74" s="123"/>
      <c r="VJ74" s="123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  <c r="XS74" s="123"/>
      <c r="XT74" s="123"/>
      <c r="XU74" s="123"/>
      <c r="XV74" s="123"/>
      <c r="XW74" s="123"/>
      <c r="XX74" s="123"/>
      <c r="XY74" s="123"/>
      <c r="XZ74" s="123"/>
      <c r="YA74" s="123"/>
      <c r="YB74" s="123"/>
      <c r="YC74" s="123"/>
      <c r="YD74" s="123"/>
      <c r="YE74" s="123"/>
      <c r="YF74" s="123"/>
      <c r="YG74" s="123"/>
      <c r="YH74" s="123"/>
      <c r="YI74" s="123"/>
      <c r="YJ74" s="123"/>
      <c r="YK74" s="123"/>
      <c r="YL74" s="123"/>
      <c r="YM74" s="123"/>
      <c r="YN74" s="123"/>
      <c r="YO74" s="123"/>
      <c r="YP74" s="123"/>
      <c r="YQ74" s="123"/>
      <c r="YR74" s="123"/>
      <c r="YS74" s="123"/>
      <c r="YT74" s="123"/>
      <c r="YU74" s="123"/>
      <c r="YV74" s="123"/>
      <c r="YW74" s="123"/>
      <c r="YX74" s="123"/>
      <c r="YY74" s="123"/>
      <c r="YZ74" s="123"/>
      <c r="ZA74" s="123"/>
      <c r="ZB74" s="123"/>
      <c r="ZC74" s="123"/>
      <c r="ZD74" s="123"/>
      <c r="ZE74" s="123"/>
      <c r="ZF74" s="123"/>
      <c r="ZG74" s="123"/>
      <c r="ZH74" s="123"/>
      <c r="ZI74" s="123"/>
      <c r="ZJ74" s="123"/>
      <c r="ZK74" s="123"/>
      <c r="ZL74" s="123"/>
      <c r="ZM74" s="123"/>
      <c r="ZN74" s="123"/>
      <c r="ZO74" s="123"/>
      <c r="ZP74" s="123"/>
      <c r="ZQ74" s="123"/>
      <c r="ZR74" s="123"/>
      <c r="ZS74" s="123"/>
      <c r="ZT74" s="123"/>
      <c r="ZU74" s="123"/>
      <c r="ZV74" s="123"/>
      <c r="ZW74" s="123"/>
      <c r="ZX74" s="123"/>
      <c r="ZY74" s="123"/>
      <c r="ZZ74" s="123"/>
    </row>
    <row r="75" spans="1:702" hidden="1" outlineLevel="1">
      <c r="A75" s="12">
        <v>42491</v>
      </c>
      <c r="B75" s="123">
        <v>1635.4472516400001</v>
      </c>
      <c r="C75" s="123">
        <v>58.291465819999999</v>
      </c>
      <c r="D75" s="123">
        <v>1.2103336200000001</v>
      </c>
      <c r="E75" s="123">
        <v>249.51436312000001</v>
      </c>
      <c r="F75" s="123">
        <v>232.45151329000001</v>
      </c>
      <c r="G75" s="123">
        <v>0.70328815</v>
      </c>
      <c r="H75" s="123">
        <v>9.2354310700000006</v>
      </c>
      <c r="I75" s="123">
        <v>910.68420891000005</v>
      </c>
      <c r="J75" s="123">
        <v>36.397124040000001</v>
      </c>
      <c r="K75" s="123">
        <v>11.199757829999999</v>
      </c>
      <c r="L75" s="123">
        <v>5.4781960500000002</v>
      </c>
      <c r="M75" s="177" t="s">
        <v>189</v>
      </c>
      <c r="N75" s="123">
        <v>64.253174580000007</v>
      </c>
      <c r="O75" s="123">
        <v>0.4326661</v>
      </c>
      <c r="P75" s="123">
        <v>5.9603455800000003</v>
      </c>
      <c r="Q75" s="123">
        <v>2.1303000000000001E-4</v>
      </c>
      <c r="R75" s="123">
        <v>48.575395700000001</v>
      </c>
      <c r="S75" s="123">
        <v>1.7500000000000002E-2</v>
      </c>
      <c r="T75" s="123">
        <v>1.04227475</v>
      </c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  <c r="JD75" s="123"/>
      <c r="JE75" s="123"/>
      <c r="JF75" s="123"/>
      <c r="JG75" s="123"/>
      <c r="JH75" s="123"/>
      <c r="JI75" s="123"/>
      <c r="JJ75" s="123"/>
      <c r="JK75" s="123"/>
      <c r="JL75" s="123"/>
      <c r="JM75" s="123"/>
      <c r="JN75" s="123"/>
      <c r="JO75" s="123"/>
      <c r="JP75" s="123"/>
      <c r="JQ75" s="123"/>
      <c r="JR75" s="123"/>
      <c r="JS75" s="123"/>
      <c r="JT75" s="123"/>
      <c r="JU75" s="123"/>
      <c r="JV75" s="123"/>
      <c r="JW75" s="123"/>
      <c r="JX75" s="123"/>
      <c r="JY75" s="123"/>
      <c r="JZ75" s="123"/>
      <c r="KA75" s="123"/>
      <c r="KB75" s="123"/>
      <c r="KC75" s="123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3"/>
      <c r="KT75" s="123"/>
      <c r="KU75" s="123"/>
      <c r="KV75" s="123"/>
      <c r="KW75" s="123"/>
      <c r="KX75" s="123"/>
      <c r="KY75" s="123"/>
      <c r="KZ75" s="123"/>
      <c r="LA75" s="123"/>
      <c r="LB75" s="123"/>
      <c r="LC75" s="123"/>
      <c r="LD75" s="123"/>
      <c r="LE75" s="123"/>
      <c r="LF75" s="123"/>
      <c r="LG75" s="123"/>
      <c r="LH75" s="123"/>
      <c r="LI75" s="123"/>
      <c r="LJ75" s="123"/>
      <c r="LK75" s="123"/>
      <c r="LL75" s="123"/>
      <c r="LM75" s="123"/>
      <c r="LN75" s="123"/>
      <c r="LO75" s="123"/>
      <c r="LP75" s="123"/>
      <c r="LQ75" s="123"/>
      <c r="LR75" s="123"/>
      <c r="LS75" s="123"/>
      <c r="LT75" s="123"/>
      <c r="LU75" s="123"/>
      <c r="LV75" s="123"/>
      <c r="LW75" s="123"/>
      <c r="LX75" s="123"/>
      <c r="LY75" s="123"/>
      <c r="LZ75" s="123"/>
      <c r="MA75" s="123"/>
      <c r="MB75" s="123"/>
      <c r="MC75" s="123"/>
      <c r="MD75" s="123"/>
      <c r="ME75" s="123"/>
      <c r="MF75" s="123"/>
      <c r="MG75" s="123"/>
      <c r="MH75" s="123"/>
      <c r="MI75" s="123"/>
      <c r="MJ75" s="123"/>
      <c r="MK75" s="123"/>
      <c r="ML75" s="123"/>
      <c r="MM75" s="123"/>
      <c r="MN75" s="123"/>
      <c r="MO75" s="123"/>
      <c r="MP75" s="123"/>
      <c r="MQ75" s="123"/>
      <c r="MR75" s="123"/>
      <c r="MS75" s="123"/>
      <c r="MT75" s="123"/>
      <c r="MU75" s="123"/>
      <c r="MV75" s="123"/>
      <c r="MW75" s="123"/>
      <c r="MX75" s="123"/>
      <c r="MY75" s="123"/>
      <c r="MZ75" s="123"/>
      <c r="NA75" s="123"/>
      <c r="NB75" s="123"/>
      <c r="NC75" s="123"/>
      <c r="ND75" s="123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3"/>
      <c r="NS75" s="123"/>
      <c r="NT75" s="123"/>
      <c r="NU75" s="123"/>
      <c r="NV75" s="123"/>
      <c r="NW75" s="123"/>
      <c r="NX75" s="123"/>
      <c r="NY75" s="123"/>
      <c r="NZ75" s="123"/>
      <c r="OA75" s="123"/>
      <c r="OB75" s="123"/>
      <c r="OC75" s="123"/>
      <c r="OD75" s="123"/>
      <c r="OE75" s="123"/>
      <c r="OF75" s="123"/>
      <c r="OG75" s="123"/>
      <c r="OH75" s="123"/>
      <c r="OI75" s="123"/>
      <c r="OJ75" s="123"/>
      <c r="OK75" s="123"/>
      <c r="OL75" s="123"/>
      <c r="OM75" s="123"/>
      <c r="ON75" s="123"/>
      <c r="OO75" s="123"/>
      <c r="OP75" s="123"/>
      <c r="OQ75" s="123"/>
      <c r="OR75" s="123"/>
      <c r="OS75" s="123"/>
      <c r="OT75" s="123"/>
      <c r="OU75" s="123"/>
      <c r="OV75" s="123"/>
      <c r="OW75" s="123"/>
      <c r="OX75" s="123"/>
      <c r="OY75" s="123"/>
      <c r="OZ75" s="123"/>
      <c r="PA75" s="123"/>
      <c r="PB75" s="123"/>
      <c r="PC75" s="123"/>
      <c r="PD75" s="123"/>
      <c r="PE75" s="123"/>
      <c r="PF75" s="123"/>
      <c r="PG75" s="123"/>
      <c r="PH75" s="123"/>
      <c r="PI75" s="123"/>
      <c r="PJ75" s="123"/>
      <c r="PK75" s="123"/>
      <c r="PL75" s="123"/>
      <c r="PM75" s="123"/>
      <c r="PN75" s="123"/>
      <c r="PO75" s="123"/>
      <c r="PP75" s="123"/>
      <c r="PQ75" s="123"/>
      <c r="PR75" s="123"/>
      <c r="PS75" s="123"/>
      <c r="PT75" s="123"/>
      <c r="PU75" s="123"/>
      <c r="PV75" s="123"/>
      <c r="PW75" s="123"/>
      <c r="PX75" s="123"/>
      <c r="PY75" s="123"/>
      <c r="PZ75" s="123"/>
      <c r="QA75" s="123"/>
      <c r="QB75" s="123"/>
      <c r="QC75" s="123"/>
      <c r="QD75" s="123"/>
      <c r="QE75" s="123"/>
      <c r="QF75" s="123"/>
      <c r="QG75" s="123"/>
      <c r="QH75" s="123"/>
      <c r="QI75" s="123"/>
      <c r="QJ75" s="123"/>
      <c r="QK75" s="123"/>
      <c r="QL75" s="123"/>
      <c r="QM75" s="123"/>
      <c r="QN75" s="123"/>
      <c r="QO75" s="123"/>
      <c r="QP75" s="123"/>
      <c r="QQ75" s="123"/>
      <c r="QR75" s="123"/>
      <c r="QS75" s="123"/>
      <c r="QT75" s="123"/>
      <c r="QU75" s="123"/>
      <c r="QV75" s="123"/>
      <c r="QW75" s="123"/>
      <c r="QX75" s="123"/>
      <c r="QY75" s="123"/>
      <c r="QZ75" s="123"/>
      <c r="RA75" s="123"/>
      <c r="RB75" s="123"/>
      <c r="RC75" s="123"/>
      <c r="RD75" s="123"/>
      <c r="RE75" s="123"/>
      <c r="RF75" s="123"/>
      <c r="RG75" s="123"/>
      <c r="RH75" s="123"/>
      <c r="RI75" s="123"/>
      <c r="RJ75" s="123"/>
      <c r="RK75" s="123"/>
      <c r="RL75" s="123"/>
      <c r="RM75" s="123"/>
      <c r="RN75" s="123"/>
      <c r="RO75" s="123"/>
      <c r="RP75" s="123"/>
      <c r="RQ75" s="123"/>
      <c r="RR75" s="123"/>
      <c r="RS75" s="123"/>
      <c r="RT75" s="123"/>
      <c r="RU75" s="123"/>
      <c r="RV75" s="123"/>
      <c r="RW75" s="123"/>
      <c r="RX75" s="123"/>
      <c r="RY75" s="123"/>
      <c r="RZ75" s="123"/>
      <c r="SA75" s="123"/>
      <c r="SB75" s="123"/>
      <c r="SC75" s="123"/>
      <c r="SD75" s="123"/>
      <c r="SE75" s="123"/>
      <c r="SF75" s="123"/>
      <c r="SG75" s="123"/>
      <c r="SH75" s="123"/>
      <c r="SI75" s="123"/>
      <c r="SJ75" s="123"/>
      <c r="SK75" s="123"/>
      <c r="SL75" s="123"/>
      <c r="SM75" s="123"/>
      <c r="SN75" s="123"/>
      <c r="SO75" s="123"/>
      <c r="SP75" s="123"/>
      <c r="SQ75" s="123"/>
      <c r="SR75" s="123"/>
      <c r="SS75" s="123"/>
      <c r="ST75" s="123"/>
      <c r="SU75" s="123"/>
      <c r="SV75" s="123"/>
      <c r="SW75" s="123"/>
      <c r="SX75" s="123"/>
      <c r="SY75" s="123"/>
      <c r="SZ75" s="123"/>
      <c r="TA75" s="123"/>
      <c r="TB75" s="123"/>
      <c r="TC75" s="123"/>
      <c r="TD75" s="123"/>
      <c r="TE75" s="123"/>
      <c r="TF75" s="123"/>
      <c r="TG75" s="123"/>
      <c r="TH75" s="123"/>
      <c r="TI75" s="123"/>
      <c r="TJ75" s="123"/>
      <c r="TK75" s="123"/>
      <c r="TL75" s="123"/>
      <c r="TM75" s="123"/>
      <c r="TN75" s="123"/>
      <c r="TO75" s="123"/>
      <c r="TP75" s="123"/>
      <c r="TQ75" s="123"/>
      <c r="TR75" s="123"/>
      <c r="TS75" s="123"/>
      <c r="TT75" s="123"/>
      <c r="TU75" s="123"/>
      <c r="TV75" s="123"/>
      <c r="TW75" s="123"/>
      <c r="TX75" s="123"/>
      <c r="TY75" s="123"/>
      <c r="TZ75" s="123"/>
      <c r="UA75" s="123"/>
      <c r="UB75" s="123"/>
      <c r="UC75" s="123"/>
      <c r="UD75" s="123"/>
      <c r="UE75" s="123"/>
      <c r="UF75" s="123"/>
      <c r="UG75" s="123"/>
      <c r="UH75" s="123"/>
      <c r="UI75" s="123"/>
      <c r="UJ75" s="123"/>
      <c r="UK75" s="123"/>
      <c r="UL75" s="123"/>
      <c r="UM75" s="123"/>
      <c r="UN75" s="123"/>
      <c r="UO75" s="123"/>
      <c r="UP75" s="123"/>
      <c r="UQ75" s="123"/>
      <c r="UR75" s="123"/>
      <c r="US75" s="123"/>
      <c r="UT75" s="123"/>
      <c r="UU75" s="123"/>
      <c r="UV75" s="123"/>
      <c r="UW75" s="123"/>
      <c r="UX75" s="123"/>
      <c r="UY75" s="123"/>
      <c r="UZ75" s="123"/>
      <c r="VA75" s="123"/>
      <c r="VB75" s="123"/>
      <c r="VC75" s="123"/>
      <c r="VD75" s="123"/>
      <c r="VE75" s="123"/>
      <c r="VF75" s="123"/>
      <c r="VG75" s="123"/>
      <c r="VH75" s="123"/>
      <c r="VI75" s="123"/>
      <c r="VJ75" s="123"/>
      <c r="VK75" s="123"/>
      <c r="VL75" s="123"/>
      <c r="VM75" s="123"/>
      <c r="VN75" s="123"/>
      <c r="VO75" s="123"/>
      <c r="VP75" s="123"/>
      <c r="VQ75" s="123"/>
      <c r="VR75" s="123"/>
      <c r="VS75" s="123"/>
      <c r="VT75" s="123"/>
      <c r="VU75" s="123"/>
      <c r="VV75" s="123"/>
      <c r="VW75" s="123"/>
      <c r="VX75" s="123"/>
      <c r="VY75" s="123"/>
      <c r="VZ75" s="123"/>
      <c r="WA75" s="123"/>
      <c r="WB75" s="123"/>
      <c r="WC75" s="123"/>
      <c r="WD75" s="123"/>
      <c r="WE75" s="123"/>
      <c r="WF75" s="123"/>
      <c r="WG75" s="123"/>
      <c r="WH75" s="123"/>
      <c r="WI75" s="123"/>
      <c r="WJ75" s="123"/>
      <c r="WK75" s="123"/>
      <c r="WL75" s="123"/>
      <c r="WM75" s="123"/>
      <c r="WN75" s="123"/>
      <c r="WO75" s="123"/>
      <c r="WP75" s="123"/>
      <c r="WQ75" s="123"/>
      <c r="WR75" s="123"/>
      <c r="WS75" s="123"/>
      <c r="WT75" s="123"/>
      <c r="WU75" s="123"/>
      <c r="WV75" s="123"/>
      <c r="WW75" s="123"/>
      <c r="WX75" s="123"/>
      <c r="WY75" s="123"/>
      <c r="WZ75" s="123"/>
      <c r="XA75" s="123"/>
      <c r="XB75" s="123"/>
      <c r="XC75" s="123"/>
      <c r="XD75" s="123"/>
      <c r="XE75" s="123"/>
      <c r="XF75" s="123"/>
      <c r="XG75" s="123"/>
      <c r="XH75" s="123"/>
      <c r="XI75" s="123"/>
      <c r="XJ75" s="123"/>
      <c r="XK75" s="123"/>
      <c r="XL75" s="123"/>
      <c r="XM75" s="123"/>
      <c r="XN75" s="123"/>
      <c r="XO75" s="123"/>
      <c r="XP75" s="123"/>
      <c r="XQ75" s="123"/>
      <c r="XR75" s="123"/>
      <c r="XS75" s="123"/>
      <c r="XT75" s="123"/>
      <c r="XU75" s="123"/>
      <c r="XV75" s="123"/>
      <c r="XW75" s="123"/>
      <c r="XX75" s="123"/>
      <c r="XY75" s="123"/>
      <c r="XZ75" s="123"/>
      <c r="YA75" s="123"/>
      <c r="YB75" s="123"/>
      <c r="YC75" s="123"/>
      <c r="YD75" s="123"/>
      <c r="YE75" s="123"/>
      <c r="YF75" s="123"/>
      <c r="YG75" s="123"/>
      <c r="YH75" s="123"/>
      <c r="YI75" s="123"/>
      <c r="YJ75" s="123"/>
      <c r="YK75" s="123"/>
      <c r="YL75" s="123"/>
      <c r="YM75" s="123"/>
      <c r="YN75" s="123"/>
      <c r="YO75" s="123"/>
      <c r="YP75" s="123"/>
      <c r="YQ75" s="123"/>
      <c r="YR75" s="123"/>
      <c r="YS75" s="123"/>
      <c r="YT75" s="123"/>
      <c r="YU75" s="123"/>
      <c r="YV75" s="123"/>
      <c r="YW75" s="123"/>
      <c r="YX75" s="123"/>
      <c r="YY75" s="123"/>
      <c r="YZ75" s="123"/>
      <c r="ZA75" s="123"/>
      <c r="ZB75" s="123"/>
      <c r="ZC75" s="123"/>
      <c r="ZD75" s="123"/>
      <c r="ZE75" s="123"/>
      <c r="ZF75" s="123"/>
      <c r="ZG75" s="123"/>
      <c r="ZH75" s="123"/>
      <c r="ZI75" s="123"/>
      <c r="ZJ75" s="123"/>
      <c r="ZK75" s="123"/>
      <c r="ZL75" s="123"/>
      <c r="ZM75" s="123"/>
      <c r="ZN75" s="123"/>
      <c r="ZO75" s="123"/>
      <c r="ZP75" s="123"/>
      <c r="ZQ75" s="123"/>
      <c r="ZR75" s="123"/>
      <c r="ZS75" s="123"/>
      <c r="ZT75" s="123"/>
      <c r="ZU75" s="123"/>
      <c r="ZV75" s="123"/>
      <c r="ZW75" s="123"/>
      <c r="ZX75" s="123"/>
      <c r="ZY75" s="123"/>
      <c r="ZZ75" s="123"/>
    </row>
    <row r="76" spans="1:702" hidden="1" outlineLevel="1">
      <c r="A76" s="12">
        <v>42522</v>
      </c>
      <c r="B76" s="123">
        <v>1646.7949280400001</v>
      </c>
      <c r="C76" s="123">
        <v>56.204060550000001</v>
      </c>
      <c r="D76" s="123">
        <v>0.44129919000000001</v>
      </c>
      <c r="E76" s="123">
        <v>267.63104239</v>
      </c>
      <c r="F76" s="123">
        <v>234.22151933000001</v>
      </c>
      <c r="G76" s="123">
        <v>0.76859109000000003</v>
      </c>
      <c r="H76" s="123">
        <v>8.8339880799999992</v>
      </c>
      <c r="I76" s="123">
        <v>904.89874524000004</v>
      </c>
      <c r="J76" s="123">
        <v>48.927414779999999</v>
      </c>
      <c r="K76" s="123">
        <v>11.043591080000001</v>
      </c>
      <c r="L76" s="123">
        <v>5.49748985</v>
      </c>
      <c r="M76" s="177" t="s">
        <v>189</v>
      </c>
      <c r="N76" s="123">
        <v>52.41538998</v>
      </c>
      <c r="O76" s="123">
        <v>0.42785210000000001</v>
      </c>
      <c r="P76" s="123">
        <v>7.5749735400000002</v>
      </c>
      <c r="Q76" s="123">
        <v>2.1827000000000001E-4</v>
      </c>
      <c r="R76" s="123">
        <v>46.850424750000002</v>
      </c>
      <c r="S76" s="123">
        <v>1.7500000000000002E-2</v>
      </c>
      <c r="T76" s="123">
        <v>1.0408278200000001</v>
      </c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123"/>
      <c r="JM76" s="123"/>
      <c r="JN76" s="123"/>
      <c r="JO76" s="123"/>
      <c r="JP76" s="123"/>
      <c r="JQ76" s="123"/>
      <c r="JR76" s="123"/>
      <c r="JS76" s="123"/>
      <c r="JT76" s="123"/>
      <c r="JU76" s="123"/>
      <c r="JV76" s="123"/>
      <c r="JW76" s="123"/>
      <c r="JX76" s="123"/>
      <c r="JY76" s="123"/>
      <c r="JZ76" s="123"/>
      <c r="KA76" s="123"/>
      <c r="KB76" s="123"/>
      <c r="KC76" s="123"/>
      <c r="KD76" s="123"/>
      <c r="KE76" s="123"/>
      <c r="KF76" s="123"/>
      <c r="KG76" s="123"/>
      <c r="KH76" s="123"/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  <c r="OB76" s="123"/>
      <c r="OC76" s="123"/>
      <c r="OD76" s="123"/>
      <c r="OE76" s="123"/>
      <c r="OF76" s="123"/>
      <c r="OG76" s="123"/>
      <c r="OH76" s="123"/>
      <c r="OI76" s="123"/>
      <c r="OJ76" s="123"/>
      <c r="OK76" s="123"/>
      <c r="OL76" s="123"/>
      <c r="OM76" s="123"/>
      <c r="ON76" s="123"/>
      <c r="OO76" s="123"/>
      <c r="OP76" s="123"/>
      <c r="OQ76" s="123"/>
      <c r="OR76" s="123"/>
      <c r="OS76" s="123"/>
      <c r="OT76" s="123"/>
      <c r="OU76" s="123"/>
      <c r="OV76" s="123"/>
      <c r="OW76" s="123"/>
      <c r="OX76" s="123"/>
      <c r="OY76" s="123"/>
      <c r="OZ76" s="123"/>
      <c r="PA76" s="123"/>
      <c r="PB76" s="123"/>
      <c r="PC76" s="123"/>
      <c r="PD76" s="123"/>
      <c r="PE76" s="123"/>
      <c r="PF76" s="123"/>
      <c r="PG76" s="123"/>
      <c r="PH76" s="123"/>
      <c r="PI76" s="123"/>
      <c r="PJ76" s="123"/>
      <c r="PK76" s="123"/>
      <c r="PL76" s="123"/>
      <c r="PM76" s="123"/>
      <c r="PN76" s="123"/>
      <c r="PO76" s="123"/>
      <c r="PP76" s="123"/>
      <c r="PQ76" s="123"/>
      <c r="PR76" s="123"/>
      <c r="PS76" s="123"/>
      <c r="PT76" s="123"/>
      <c r="PU76" s="123"/>
      <c r="PV76" s="123"/>
      <c r="PW76" s="123"/>
      <c r="PX76" s="123"/>
      <c r="PY76" s="123"/>
      <c r="PZ76" s="123"/>
      <c r="QA76" s="123"/>
      <c r="QB76" s="123"/>
      <c r="QC76" s="123"/>
      <c r="QD76" s="123"/>
      <c r="QE76" s="123"/>
      <c r="QF76" s="123"/>
      <c r="QG76" s="123"/>
      <c r="QH76" s="123"/>
      <c r="QI76" s="123"/>
      <c r="QJ76" s="123"/>
      <c r="QK76" s="123"/>
      <c r="QL76" s="123"/>
      <c r="QM76" s="123"/>
      <c r="QN76" s="123"/>
      <c r="QO76" s="123"/>
      <c r="QP76" s="123"/>
      <c r="QQ76" s="123"/>
      <c r="QR76" s="123"/>
      <c r="QS76" s="123"/>
      <c r="QT76" s="123"/>
      <c r="QU76" s="123"/>
      <c r="QV76" s="123"/>
      <c r="QW76" s="123"/>
      <c r="QX76" s="123"/>
      <c r="QY76" s="123"/>
      <c r="QZ76" s="123"/>
      <c r="RA76" s="123"/>
      <c r="RB76" s="123"/>
      <c r="RC76" s="123"/>
      <c r="RD76" s="123"/>
      <c r="RE76" s="123"/>
      <c r="RF76" s="123"/>
      <c r="RG76" s="123"/>
      <c r="RH76" s="123"/>
      <c r="RI76" s="123"/>
      <c r="RJ76" s="123"/>
      <c r="RK76" s="123"/>
      <c r="RL76" s="123"/>
      <c r="RM76" s="123"/>
      <c r="RN76" s="123"/>
      <c r="RO76" s="123"/>
      <c r="RP76" s="123"/>
      <c r="RQ76" s="123"/>
      <c r="RR76" s="123"/>
      <c r="RS76" s="123"/>
      <c r="RT76" s="123"/>
      <c r="RU76" s="123"/>
      <c r="RV76" s="123"/>
      <c r="RW76" s="123"/>
      <c r="RX76" s="123"/>
      <c r="RY76" s="123"/>
      <c r="RZ76" s="123"/>
      <c r="SA76" s="123"/>
      <c r="SB76" s="123"/>
      <c r="SC76" s="123"/>
      <c r="SD76" s="123"/>
      <c r="SE76" s="123"/>
      <c r="SF76" s="123"/>
      <c r="SG76" s="123"/>
      <c r="SH76" s="123"/>
      <c r="SI76" s="123"/>
      <c r="SJ76" s="123"/>
      <c r="SK76" s="123"/>
      <c r="SL76" s="123"/>
      <c r="SM76" s="123"/>
      <c r="SN76" s="123"/>
      <c r="SO76" s="123"/>
      <c r="SP76" s="123"/>
      <c r="SQ76" s="123"/>
      <c r="SR76" s="123"/>
      <c r="SS76" s="123"/>
      <c r="ST76" s="123"/>
      <c r="SU76" s="123"/>
      <c r="SV76" s="123"/>
      <c r="SW76" s="123"/>
      <c r="SX76" s="123"/>
      <c r="SY76" s="123"/>
      <c r="SZ76" s="123"/>
      <c r="TA76" s="123"/>
      <c r="TB76" s="123"/>
      <c r="TC76" s="123"/>
      <c r="TD76" s="123"/>
      <c r="TE76" s="123"/>
      <c r="TF76" s="123"/>
      <c r="TG76" s="123"/>
      <c r="TH76" s="123"/>
      <c r="TI76" s="123"/>
      <c r="TJ76" s="123"/>
      <c r="TK76" s="123"/>
      <c r="TL76" s="123"/>
      <c r="TM76" s="123"/>
      <c r="TN76" s="123"/>
      <c r="TO76" s="123"/>
      <c r="TP76" s="123"/>
      <c r="TQ76" s="123"/>
      <c r="TR76" s="123"/>
      <c r="TS76" s="123"/>
      <c r="TT76" s="123"/>
      <c r="TU76" s="123"/>
      <c r="TV76" s="123"/>
      <c r="TW76" s="123"/>
      <c r="TX76" s="123"/>
      <c r="TY76" s="123"/>
      <c r="TZ76" s="123"/>
      <c r="UA76" s="123"/>
      <c r="UB76" s="123"/>
      <c r="UC76" s="123"/>
      <c r="UD76" s="123"/>
      <c r="UE76" s="123"/>
      <c r="UF76" s="123"/>
      <c r="UG76" s="123"/>
      <c r="UH76" s="123"/>
      <c r="UI76" s="123"/>
      <c r="UJ76" s="123"/>
      <c r="UK76" s="123"/>
      <c r="UL76" s="123"/>
      <c r="UM76" s="123"/>
      <c r="UN76" s="123"/>
      <c r="UO76" s="123"/>
      <c r="UP76" s="123"/>
      <c r="UQ76" s="123"/>
      <c r="UR76" s="123"/>
      <c r="US76" s="123"/>
      <c r="UT76" s="123"/>
      <c r="UU76" s="123"/>
      <c r="UV76" s="123"/>
      <c r="UW76" s="123"/>
      <c r="UX76" s="123"/>
      <c r="UY76" s="123"/>
      <c r="UZ76" s="123"/>
      <c r="VA76" s="123"/>
      <c r="VB76" s="123"/>
      <c r="VC76" s="123"/>
      <c r="VD76" s="123"/>
      <c r="VE76" s="123"/>
      <c r="VF76" s="123"/>
      <c r="VG76" s="123"/>
      <c r="VH76" s="123"/>
      <c r="VI76" s="123"/>
      <c r="VJ76" s="123"/>
      <c r="VK76" s="123"/>
      <c r="VL76" s="123"/>
      <c r="VM76" s="123"/>
      <c r="VN76" s="123"/>
      <c r="VO76" s="123"/>
      <c r="VP76" s="123"/>
      <c r="VQ76" s="123"/>
      <c r="VR76" s="123"/>
      <c r="VS76" s="123"/>
      <c r="VT76" s="123"/>
      <c r="VU76" s="123"/>
      <c r="VV76" s="123"/>
      <c r="VW76" s="123"/>
      <c r="VX76" s="123"/>
      <c r="VY76" s="123"/>
      <c r="VZ76" s="123"/>
      <c r="WA76" s="123"/>
      <c r="WB76" s="123"/>
      <c r="WC76" s="123"/>
      <c r="WD76" s="123"/>
      <c r="WE76" s="123"/>
      <c r="WF76" s="123"/>
      <c r="WG76" s="123"/>
      <c r="WH76" s="123"/>
      <c r="WI76" s="123"/>
      <c r="WJ76" s="123"/>
      <c r="WK76" s="123"/>
      <c r="WL76" s="123"/>
      <c r="WM76" s="123"/>
      <c r="WN76" s="123"/>
      <c r="WO76" s="123"/>
      <c r="WP76" s="123"/>
      <c r="WQ76" s="123"/>
      <c r="WR76" s="123"/>
      <c r="WS76" s="123"/>
      <c r="WT76" s="123"/>
      <c r="WU76" s="123"/>
      <c r="WV76" s="123"/>
      <c r="WW76" s="123"/>
      <c r="WX76" s="123"/>
      <c r="WY76" s="123"/>
      <c r="WZ76" s="123"/>
      <c r="XA76" s="123"/>
      <c r="XB76" s="123"/>
      <c r="XC76" s="123"/>
      <c r="XD76" s="123"/>
      <c r="XE76" s="123"/>
      <c r="XF76" s="123"/>
      <c r="XG76" s="123"/>
      <c r="XH76" s="123"/>
      <c r="XI76" s="123"/>
      <c r="XJ76" s="123"/>
      <c r="XK76" s="123"/>
      <c r="XL76" s="123"/>
      <c r="XM76" s="123"/>
      <c r="XN76" s="123"/>
      <c r="XO76" s="123"/>
      <c r="XP76" s="123"/>
      <c r="XQ76" s="123"/>
      <c r="XR76" s="123"/>
      <c r="XS76" s="123"/>
      <c r="XT76" s="123"/>
      <c r="XU76" s="123"/>
      <c r="XV76" s="123"/>
      <c r="XW76" s="123"/>
      <c r="XX76" s="123"/>
      <c r="XY76" s="123"/>
      <c r="XZ76" s="123"/>
      <c r="YA76" s="123"/>
      <c r="YB76" s="123"/>
      <c r="YC76" s="123"/>
      <c r="YD76" s="123"/>
      <c r="YE76" s="123"/>
      <c r="YF76" s="123"/>
      <c r="YG76" s="123"/>
      <c r="YH76" s="123"/>
      <c r="YI76" s="123"/>
      <c r="YJ76" s="123"/>
      <c r="YK76" s="123"/>
      <c r="YL76" s="123"/>
      <c r="YM76" s="123"/>
      <c r="YN76" s="123"/>
      <c r="YO76" s="123"/>
      <c r="YP76" s="123"/>
      <c r="YQ76" s="123"/>
      <c r="YR76" s="123"/>
      <c r="YS76" s="123"/>
      <c r="YT76" s="123"/>
      <c r="YU76" s="123"/>
      <c r="YV76" s="123"/>
      <c r="YW76" s="123"/>
      <c r="YX76" s="123"/>
      <c r="YY76" s="123"/>
      <c r="YZ76" s="123"/>
      <c r="ZA76" s="123"/>
      <c r="ZB76" s="123"/>
      <c r="ZC76" s="123"/>
      <c r="ZD76" s="123"/>
      <c r="ZE76" s="123"/>
      <c r="ZF76" s="123"/>
      <c r="ZG76" s="123"/>
      <c r="ZH76" s="123"/>
      <c r="ZI76" s="123"/>
      <c r="ZJ76" s="123"/>
      <c r="ZK76" s="123"/>
      <c r="ZL76" s="123"/>
      <c r="ZM76" s="123"/>
      <c r="ZN76" s="123"/>
      <c r="ZO76" s="123"/>
      <c r="ZP76" s="123"/>
      <c r="ZQ76" s="123"/>
      <c r="ZR76" s="123"/>
      <c r="ZS76" s="123"/>
      <c r="ZT76" s="123"/>
      <c r="ZU76" s="123"/>
      <c r="ZV76" s="123"/>
      <c r="ZW76" s="123"/>
      <c r="ZX76" s="123"/>
      <c r="ZY76" s="123"/>
      <c r="ZZ76" s="123"/>
    </row>
    <row r="77" spans="1:702" hidden="1" outlineLevel="1">
      <c r="A77" s="12">
        <v>42552</v>
      </c>
      <c r="B77" s="123">
        <v>1652.6267393999999</v>
      </c>
      <c r="C77" s="123">
        <v>56.292895059999999</v>
      </c>
      <c r="D77" s="123">
        <v>0.45572136000000002</v>
      </c>
      <c r="E77" s="123">
        <v>281.51003691</v>
      </c>
      <c r="F77" s="123">
        <v>226.14316439999999</v>
      </c>
      <c r="G77" s="123">
        <v>0.71245172000000001</v>
      </c>
      <c r="H77" s="123">
        <v>8.2063213499999996</v>
      </c>
      <c r="I77" s="123">
        <v>903.11047560999998</v>
      </c>
      <c r="J77" s="123">
        <v>52.20994589</v>
      </c>
      <c r="K77" s="123">
        <v>10.8459275</v>
      </c>
      <c r="L77" s="123">
        <v>5.4271320799999998</v>
      </c>
      <c r="M77" s="177" t="s">
        <v>189</v>
      </c>
      <c r="N77" s="123">
        <v>52.553171239999998</v>
      </c>
      <c r="O77" s="123">
        <v>0.42452553999999998</v>
      </c>
      <c r="P77" s="123">
        <v>7.3205833800000004</v>
      </c>
      <c r="Q77" s="123">
        <v>2.2334000000000001E-4</v>
      </c>
      <c r="R77" s="123">
        <v>46.390112799999997</v>
      </c>
      <c r="S77" s="123">
        <v>1.7500000000000002E-2</v>
      </c>
      <c r="T77" s="123">
        <v>1.00655122</v>
      </c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3"/>
      <c r="JO77" s="123"/>
      <c r="JP77" s="123"/>
      <c r="JQ77" s="123"/>
      <c r="JR77" s="123"/>
      <c r="JS77" s="123"/>
      <c r="JT77" s="123"/>
      <c r="JU77" s="123"/>
      <c r="JV77" s="123"/>
      <c r="JW77" s="123"/>
      <c r="JX77" s="123"/>
      <c r="JY77" s="123"/>
      <c r="JZ77" s="123"/>
      <c r="KA77" s="123"/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123"/>
      <c r="ND77" s="123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3"/>
      <c r="NS77" s="123"/>
      <c r="NT77" s="123"/>
      <c r="NU77" s="123"/>
      <c r="NV77" s="123"/>
      <c r="NW77" s="123"/>
      <c r="NX77" s="123"/>
      <c r="NY77" s="123"/>
      <c r="NZ77" s="123"/>
      <c r="OA77" s="123"/>
      <c r="OB77" s="123"/>
      <c r="OC77" s="123"/>
      <c r="OD77" s="123"/>
      <c r="OE77" s="123"/>
      <c r="OF77" s="123"/>
      <c r="OG77" s="123"/>
      <c r="OH77" s="123"/>
      <c r="OI77" s="123"/>
      <c r="OJ77" s="123"/>
      <c r="OK77" s="123"/>
      <c r="OL77" s="123"/>
      <c r="OM77" s="123"/>
      <c r="ON77" s="123"/>
      <c r="OO77" s="123"/>
      <c r="OP77" s="123"/>
      <c r="OQ77" s="123"/>
      <c r="OR77" s="123"/>
      <c r="OS77" s="123"/>
      <c r="OT77" s="123"/>
      <c r="OU77" s="123"/>
      <c r="OV77" s="123"/>
      <c r="OW77" s="123"/>
      <c r="OX77" s="123"/>
      <c r="OY77" s="123"/>
      <c r="OZ77" s="123"/>
      <c r="PA77" s="123"/>
      <c r="PB77" s="123"/>
      <c r="PC77" s="123"/>
      <c r="PD77" s="123"/>
      <c r="PE77" s="123"/>
      <c r="PF77" s="123"/>
      <c r="PG77" s="123"/>
      <c r="PH77" s="123"/>
      <c r="PI77" s="123"/>
      <c r="PJ77" s="123"/>
      <c r="PK77" s="123"/>
      <c r="PL77" s="123"/>
      <c r="PM77" s="123"/>
      <c r="PN77" s="123"/>
      <c r="PO77" s="123"/>
      <c r="PP77" s="123"/>
      <c r="PQ77" s="123"/>
      <c r="PR77" s="123"/>
      <c r="PS77" s="123"/>
      <c r="PT77" s="123"/>
      <c r="PU77" s="123"/>
      <c r="PV77" s="123"/>
      <c r="PW77" s="123"/>
      <c r="PX77" s="123"/>
      <c r="PY77" s="123"/>
      <c r="PZ77" s="123"/>
      <c r="QA77" s="123"/>
      <c r="QB77" s="123"/>
      <c r="QC77" s="123"/>
      <c r="QD77" s="123"/>
      <c r="QE77" s="123"/>
      <c r="QF77" s="123"/>
      <c r="QG77" s="123"/>
      <c r="QH77" s="123"/>
      <c r="QI77" s="123"/>
      <c r="QJ77" s="123"/>
      <c r="QK77" s="123"/>
      <c r="QL77" s="123"/>
      <c r="QM77" s="123"/>
      <c r="QN77" s="123"/>
      <c r="QO77" s="123"/>
      <c r="QP77" s="123"/>
      <c r="QQ77" s="123"/>
      <c r="QR77" s="123"/>
      <c r="QS77" s="123"/>
      <c r="QT77" s="123"/>
      <c r="QU77" s="123"/>
      <c r="QV77" s="123"/>
      <c r="QW77" s="123"/>
      <c r="QX77" s="123"/>
      <c r="QY77" s="123"/>
      <c r="QZ77" s="123"/>
      <c r="RA77" s="123"/>
      <c r="RB77" s="123"/>
      <c r="RC77" s="123"/>
      <c r="RD77" s="123"/>
      <c r="RE77" s="123"/>
      <c r="RF77" s="123"/>
      <c r="RG77" s="123"/>
      <c r="RH77" s="123"/>
      <c r="RI77" s="123"/>
      <c r="RJ77" s="123"/>
      <c r="RK77" s="123"/>
      <c r="RL77" s="123"/>
      <c r="RM77" s="123"/>
      <c r="RN77" s="123"/>
      <c r="RO77" s="123"/>
      <c r="RP77" s="123"/>
      <c r="RQ77" s="123"/>
      <c r="RR77" s="123"/>
      <c r="RS77" s="123"/>
      <c r="RT77" s="123"/>
      <c r="RU77" s="123"/>
      <c r="RV77" s="123"/>
      <c r="RW77" s="123"/>
      <c r="RX77" s="123"/>
      <c r="RY77" s="123"/>
      <c r="RZ77" s="123"/>
      <c r="SA77" s="123"/>
      <c r="SB77" s="123"/>
      <c r="SC77" s="123"/>
      <c r="SD77" s="123"/>
      <c r="SE77" s="123"/>
      <c r="SF77" s="123"/>
      <c r="SG77" s="123"/>
      <c r="SH77" s="123"/>
      <c r="SI77" s="123"/>
      <c r="SJ77" s="123"/>
      <c r="SK77" s="123"/>
      <c r="SL77" s="123"/>
      <c r="SM77" s="123"/>
      <c r="SN77" s="123"/>
      <c r="SO77" s="123"/>
      <c r="SP77" s="123"/>
      <c r="SQ77" s="123"/>
      <c r="SR77" s="123"/>
      <c r="SS77" s="123"/>
      <c r="ST77" s="123"/>
      <c r="SU77" s="123"/>
      <c r="SV77" s="123"/>
      <c r="SW77" s="123"/>
      <c r="SX77" s="123"/>
      <c r="SY77" s="123"/>
      <c r="SZ77" s="123"/>
      <c r="TA77" s="123"/>
      <c r="TB77" s="123"/>
      <c r="TC77" s="123"/>
      <c r="TD77" s="123"/>
      <c r="TE77" s="123"/>
      <c r="TF77" s="123"/>
      <c r="TG77" s="123"/>
      <c r="TH77" s="123"/>
      <c r="TI77" s="123"/>
      <c r="TJ77" s="123"/>
      <c r="TK77" s="123"/>
      <c r="TL77" s="123"/>
      <c r="TM77" s="123"/>
      <c r="TN77" s="123"/>
      <c r="TO77" s="123"/>
      <c r="TP77" s="123"/>
      <c r="TQ77" s="123"/>
      <c r="TR77" s="123"/>
      <c r="TS77" s="123"/>
      <c r="TT77" s="123"/>
      <c r="TU77" s="123"/>
      <c r="TV77" s="123"/>
      <c r="TW77" s="123"/>
      <c r="TX77" s="123"/>
      <c r="TY77" s="123"/>
      <c r="TZ77" s="123"/>
      <c r="UA77" s="123"/>
      <c r="UB77" s="123"/>
      <c r="UC77" s="123"/>
      <c r="UD77" s="123"/>
      <c r="UE77" s="123"/>
      <c r="UF77" s="123"/>
      <c r="UG77" s="123"/>
      <c r="UH77" s="123"/>
      <c r="UI77" s="123"/>
      <c r="UJ77" s="123"/>
      <c r="UK77" s="123"/>
      <c r="UL77" s="123"/>
      <c r="UM77" s="123"/>
      <c r="UN77" s="123"/>
      <c r="UO77" s="123"/>
      <c r="UP77" s="123"/>
      <c r="UQ77" s="123"/>
      <c r="UR77" s="123"/>
      <c r="US77" s="123"/>
      <c r="UT77" s="123"/>
      <c r="UU77" s="123"/>
      <c r="UV77" s="123"/>
      <c r="UW77" s="123"/>
      <c r="UX77" s="123"/>
      <c r="UY77" s="123"/>
      <c r="UZ77" s="123"/>
      <c r="VA77" s="123"/>
      <c r="VB77" s="123"/>
      <c r="VC77" s="123"/>
      <c r="VD77" s="123"/>
      <c r="VE77" s="123"/>
      <c r="VF77" s="123"/>
      <c r="VG77" s="123"/>
      <c r="VH77" s="123"/>
      <c r="VI77" s="123"/>
      <c r="VJ77" s="123"/>
      <c r="VK77" s="123"/>
      <c r="VL77" s="123"/>
      <c r="VM77" s="123"/>
      <c r="VN77" s="123"/>
      <c r="VO77" s="123"/>
      <c r="VP77" s="123"/>
      <c r="VQ77" s="123"/>
      <c r="VR77" s="123"/>
      <c r="VS77" s="123"/>
      <c r="VT77" s="123"/>
      <c r="VU77" s="123"/>
      <c r="VV77" s="123"/>
      <c r="VW77" s="123"/>
      <c r="VX77" s="123"/>
      <c r="VY77" s="123"/>
      <c r="VZ77" s="123"/>
      <c r="WA77" s="123"/>
      <c r="WB77" s="123"/>
      <c r="WC77" s="123"/>
      <c r="WD77" s="123"/>
      <c r="WE77" s="123"/>
      <c r="WF77" s="123"/>
      <c r="WG77" s="123"/>
      <c r="WH77" s="123"/>
      <c r="WI77" s="123"/>
      <c r="WJ77" s="123"/>
      <c r="WK77" s="123"/>
      <c r="WL77" s="123"/>
      <c r="WM77" s="123"/>
      <c r="WN77" s="123"/>
      <c r="WO77" s="123"/>
      <c r="WP77" s="123"/>
      <c r="WQ77" s="123"/>
      <c r="WR77" s="123"/>
      <c r="WS77" s="123"/>
      <c r="WT77" s="123"/>
      <c r="WU77" s="123"/>
      <c r="WV77" s="123"/>
      <c r="WW77" s="123"/>
      <c r="WX77" s="123"/>
      <c r="WY77" s="123"/>
      <c r="WZ77" s="123"/>
      <c r="XA77" s="123"/>
      <c r="XB77" s="123"/>
      <c r="XC77" s="123"/>
      <c r="XD77" s="123"/>
      <c r="XE77" s="123"/>
      <c r="XF77" s="123"/>
      <c r="XG77" s="123"/>
      <c r="XH77" s="123"/>
      <c r="XI77" s="123"/>
      <c r="XJ77" s="123"/>
      <c r="XK77" s="123"/>
      <c r="XL77" s="123"/>
      <c r="XM77" s="123"/>
      <c r="XN77" s="123"/>
      <c r="XO77" s="123"/>
      <c r="XP77" s="123"/>
      <c r="XQ77" s="123"/>
      <c r="XR77" s="123"/>
      <c r="XS77" s="123"/>
      <c r="XT77" s="123"/>
      <c r="XU77" s="123"/>
      <c r="XV77" s="123"/>
      <c r="XW77" s="123"/>
      <c r="XX77" s="123"/>
      <c r="XY77" s="123"/>
      <c r="XZ77" s="123"/>
      <c r="YA77" s="123"/>
      <c r="YB77" s="123"/>
      <c r="YC77" s="123"/>
      <c r="YD77" s="123"/>
      <c r="YE77" s="123"/>
      <c r="YF77" s="123"/>
      <c r="YG77" s="123"/>
      <c r="YH77" s="123"/>
      <c r="YI77" s="123"/>
      <c r="YJ77" s="123"/>
      <c r="YK77" s="123"/>
      <c r="YL77" s="123"/>
      <c r="YM77" s="123"/>
      <c r="YN77" s="123"/>
      <c r="YO77" s="123"/>
      <c r="YP77" s="123"/>
      <c r="YQ77" s="123"/>
      <c r="YR77" s="123"/>
      <c r="YS77" s="123"/>
      <c r="YT77" s="123"/>
      <c r="YU77" s="123"/>
      <c r="YV77" s="123"/>
      <c r="YW77" s="123"/>
      <c r="YX77" s="123"/>
      <c r="YY77" s="123"/>
      <c r="YZ77" s="123"/>
      <c r="ZA77" s="123"/>
      <c r="ZB77" s="123"/>
      <c r="ZC77" s="123"/>
      <c r="ZD77" s="123"/>
      <c r="ZE77" s="123"/>
      <c r="ZF77" s="123"/>
      <c r="ZG77" s="123"/>
      <c r="ZH77" s="123"/>
      <c r="ZI77" s="123"/>
      <c r="ZJ77" s="123"/>
      <c r="ZK77" s="123"/>
      <c r="ZL77" s="123"/>
      <c r="ZM77" s="123"/>
      <c r="ZN77" s="123"/>
      <c r="ZO77" s="123"/>
      <c r="ZP77" s="123"/>
      <c r="ZQ77" s="123"/>
      <c r="ZR77" s="123"/>
      <c r="ZS77" s="123"/>
      <c r="ZT77" s="123"/>
      <c r="ZU77" s="123"/>
      <c r="ZV77" s="123"/>
      <c r="ZW77" s="123"/>
      <c r="ZX77" s="123"/>
      <c r="ZY77" s="123"/>
      <c r="ZZ77" s="123"/>
    </row>
    <row r="78" spans="1:702" hidden="1" outlineLevel="1">
      <c r="A78" s="12">
        <v>42583</v>
      </c>
      <c r="B78" s="123">
        <v>1741.43726251</v>
      </c>
      <c r="C78" s="123">
        <v>61.006649039999999</v>
      </c>
      <c r="D78" s="123">
        <v>0.46502853</v>
      </c>
      <c r="E78" s="123">
        <v>303.89776214</v>
      </c>
      <c r="F78" s="123">
        <v>251.90854995999999</v>
      </c>
      <c r="G78" s="123">
        <v>0.69379363999999999</v>
      </c>
      <c r="H78" s="123">
        <v>8.1923776900000007</v>
      </c>
      <c r="I78" s="123">
        <v>937.04494639999996</v>
      </c>
      <c r="J78" s="123">
        <v>54.007615610000002</v>
      </c>
      <c r="K78" s="123">
        <v>9.9783692199999994</v>
      </c>
      <c r="L78" s="123">
        <v>5.4360704899999996</v>
      </c>
      <c r="M78" s="177" t="s">
        <v>189</v>
      </c>
      <c r="N78" s="123">
        <v>53.916748859999998</v>
      </c>
      <c r="O78" s="123">
        <v>0.52488201000000001</v>
      </c>
      <c r="P78" s="123">
        <v>6.4231654699999998</v>
      </c>
      <c r="Q78" s="123">
        <v>2.2911000000000001E-4</v>
      </c>
      <c r="R78" s="123">
        <v>46.885256810000001</v>
      </c>
      <c r="S78" s="123">
        <v>0</v>
      </c>
      <c r="T78" s="123">
        <v>1.0558175299999999</v>
      </c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3"/>
      <c r="JI78" s="123"/>
      <c r="JJ78" s="123"/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/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123"/>
      <c r="NB78" s="123"/>
      <c r="NC78" s="123"/>
      <c r="ND78" s="123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3"/>
      <c r="NS78" s="123"/>
      <c r="NT78" s="123"/>
      <c r="NU78" s="123"/>
      <c r="NV78" s="123"/>
      <c r="NW78" s="123"/>
      <c r="NX78" s="123"/>
      <c r="NY78" s="123"/>
      <c r="NZ78" s="123"/>
      <c r="OA78" s="123"/>
      <c r="OB78" s="123"/>
      <c r="OC78" s="123"/>
      <c r="OD78" s="123"/>
      <c r="OE78" s="123"/>
      <c r="OF78" s="123"/>
      <c r="OG78" s="123"/>
      <c r="OH78" s="123"/>
      <c r="OI78" s="123"/>
      <c r="OJ78" s="123"/>
      <c r="OK78" s="123"/>
      <c r="OL78" s="123"/>
      <c r="OM78" s="123"/>
      <c r="ON78" s="123"/>
      <c r="OO78" s="123"/>
      <c r="OP78" s="123"/>
      <c r="OQ78" s="123"/>
      <c r="OR78" s="123"/>
      <c r="OS78" s="123"/>
      <c r="OT78" s="123"/>
      <c r="OU78" s="123"/>
      <c r="OV78" s="123"/>
      <c r="OW78" s="123"/>
      <c r="OX78" s="123"/>
      <c r="OY78" s="123"/>
      <c r="OZ78" s="123"/>
      <c r="PA78" s="123"/>
      <c r="PB78" s="123"/>
      <c r="PC78" s="123"/>
      <c r="PD78" s="123"/>
      <c r="PE78" s="123"/>
      <c r="PF78" s="123"/>
      <c r="PG78" s="123"/>
      <c r="PH78" s="123"/>
      <c r="PI78" s="123"/>
      <c r="PJ78" s="123"/>
      <c r="PK78" s="123"/>
      <c r="PL78" s="123"/>
      <c r="PM78" s="123"/>
      <c r="PN78" s="123"/>
      <c r="PO78" s="123"/>
      <c r="PP78" s="123"/>
      <c r="PQ78" s="123"/>
      <c r="PR78" s="123"/>
      <c r="PS78" s="123"/>
      <c r="PT78" s="123"/>
      <c r="PU78" s="123"/>
      <c r="PV78" s="123"/>
      <c r="PW78" s="123"/>
      <c r="PX78" s="123"/>
      <c r="PY78" s="123"/>
      <c r="PZ78" s="123"/>
      <c r="QA78" s="123"/>
      <c r="QB78" s="123"/>
      <c r="QC78" s="123"/>
      <c r="QD78" s="123"/>
      <c r="QE78" s="123"/>
      <c r="QF78" s="123"/>
      <c r="QG78" s="123"/>
      <c r="QH78" s="123"/>
      <c r="QI78" s="123"/>
      <c r="QJ78" s="123"/>
      <c r="QK78" s="123"/>
      <c r="QL78" s="123"/>
      <c r="QM78" s="123"/>
      <c r="QN78" s="123"/>
      <c r="QO78" s="123"/>
      <c r="QP78" s="123"/>
      <c r="QQ78" s="123"/>
      <c r="QR78" s="123"/>
      <c r="QS78" s="123"/>
      <c r="QT78" s="123"/>
      <c r="QU78" s="123"/>
      <c r="QV78" s="123"/>
      <c r="QW78" s="123"/>
      <c r="QX78" s="123"/>
      <c r="QY78" s="123"/>
      <c r="QZ78" s="123"/>
      <c r="RA78" s="123"/>
      <c r="RB78" s="123"/>
      <c r="RC78" s="123"/>
      <c r="RD78" s="123"/>
      <c r="RE78" s="123"/>
      <c r="RF78" s="123"/>
      <c r="RG78" s="123"/>
      <c r="RH78" s="123"/>
      <c r="RI78" s="123"/>
      <c r="RJ78" s="123"/>
      <c r="RK78" s="123"/>
      <c r="RL78" s="123"/>
      <c r="RM78" s="123"/>
      <c r="RN78" s="123"/>
      <c r="RO78" s="123"/>
      <c r="RP78" s="123"/>
      <c r="RQ78" s="123"/>
      <c r="RR78" s="123"/>
      <c r="RS78" s="123"/>
      <c r="RT78" s="123"/>
      <c r="RU78" s="123"/>
      <c r="RV78" s="123"/>
      <c r="RW78" s="123"/>
      <c r="RX78" s="123"/>
      <c r="RY78" s="123"/>
      <c r="RZ78" s="123"/>
      <c r="SA78" s="123"/>
      <c r="SB78" s="123"/>
      <c r="SC78" s="123"/>
      <c r="SD78" s="123"/>
      <c r="SE78" s="123"/>
      <c r="SF78" s="123"/>
      <c r="SG78" s="123"/>
      <c r="SH78" s="123"/>
      <c r="SI78" s="123"/>
      <c r="SJ78" s="123"/>
      <c r="SK78" s="123"/>
      <c r="SL78" s="123"/>
      <c r="SM78" s="123"/>
      <c r="SN78" s="123"/>
      <c r="SO78" s="123"/>
      <c r="SP78" s="123"/>
      <c r="SQ78" s="123"/>
      <c r="SR78" s="123"/>
      <c r="SS78" s="123"/>
      <c r="ST78" s="123"/>
      <c r="SU78" s="123"/>
      <c r="SV78" s="123"/>
      <c r="SW78" s="123"/>
      <c r="SX78" s="123"/>
      <c r="SY78" s="123"/>
      <c r="SZ78" s="123"/>
      <c r="TA78" s="123"/>
      <c r="TB78" s="123"/>
      <c r="TC78" s="123"/>
      <c r="TD78" s="123"/>
      <c r="TE78" s="123"/>
      <c r="TF78" s="123"/>
      <c r="TG78" s="123"/>
      <c r="TH78" s="123"/>
      <c r="TI78" s="123"/>
      <c r="TJ78" s="123"/>
      <c r="TK78" s="123"/>
      <c r="TL78" s="123"/>
      <c r="TM78" s="123"/>
      <c r="TN78" s="123"/>
      <c r="TO78" s="123"/>
      <c r="TP78" s="123"/>
      <c r="TQ78" s="123"/>
      <c r="TR78" s="123"/>
      <c r="TS78" s="123"/>
      <c r="TT78" s="123"/>
      <c r="TU78" s="123"/>
      <c r="TV78" s="123"/>
      <c r="TW78" s="123"/>
      <c r="TX78" s="123"/>
      <c r="TY78" s="123"/>
      <c r="TZ78" s="123"/>
      <c r="UA78" s="123"/>
      <c r="UB78" s="123"/>
      <c r="UC78" s="123"/>
      <c r="UD78" s="123"/>
      <c r="UE78" s="123"/>
      <c r="UF78" s="123"/>
      <c r="UG78" s="123"/>
      <c r="UH78" s="123"/>
      <c r="UI78" s="123"/>
      <c r="UJ78" s="123"/>
      <c r="UK78" s="123"/>
      <c r="UL78" s="123"/>
      <c r="UM78" s="123"/>
      <c r="UN78" s="123"/>
      <c r="UO78" s="123"/>
      <c r="UP78" s="123"/>
      <c r="UQ78" s="123"/>
      <c r="UR78" s="123"/>
      <c r="US78" s="123"/>
      <c r="UT78" s="123"/>
      <c r="UU78" s="123"/>
      <c r="UV78" s="123"/>
      <c r="UW78" s="123"/>
      <c r="UX78" s="123"/>
      <c r="UY78" s="123"/>
      <c r="UZ78" s="123"/>
      <c r="VA78" s="123"/>
      <c r="VB78" s="123"/>
      <c r="VC78" s="123"/>
      <c r="VD78" s="123"/>
      <c r="VE78" s="123"/>
      <c r="VF78" s="123"/>
      <c r="VG78" s="123"/>
      <c r="VH78" s="123"/>
      <c r="VI78" s="123"/>
      <c r="VJ78" s="123"/>
      <c r="VK78" s="123"/>
      <c r="VL78" s="123"/>
      <c r="VM78" s="123"/>
      <c r="VN78" s="123"/>
      <c r="VO78" s="123"/>
      <c r="VP78" s="123"/>
      <c r="VQ78" s="123"/>
      <c r="VR78" s="123"/>
      <c r="VS78" s="123"/>
      <c r="VT78" s="123"/>
      <c r="VU78" s="123"/>
      <c r="VV78" s="123"/>
      <c r="VW78" s="123"/>
      <c r="VX78" s="123"/>
      <c r="VY78" s="123"/>
      <c r="VZ78" s="123"/>
      <c r="WA78" s="123"/>
      <c r="WB78" s="123"/>
      <c r="WC78" s="123"/>
      <c r="WD78" s="123"/>
      <c r="WE78" s="123"/>
      <c r="WF78" s="123"/>
      <c r="WG78" s="123"/>
      <c r="WH78" s="123"/>
      <c r="WI78" s="123"/>
      <c r="WJ78" s="123"/>
      <c r="WK78" s="123"/>
      <c r="WL78" s="123"/>
      <c r="WM78" s="123"/>
      <c r="WN78" s="123"/>
      <c r="WO78" s="123"/>
      <c r="WP78" s="123"/>
      <c r="WQ78" s="123"/>
      <c r="WR78" s="123"/>
      <c r="WS78" s="123"/>
      <c r="WT78" s="123"/>
      <c r="WU78" s="123"/>
      <c r="WV78" s="123"/>
      <c r="WW78" s="123"/>
      <c r="WX78" s="123"/>
      <c r="WY78" s="123"/>
      <c r="WZ78" s="123"/>
      <c r="XA78" s="123"/>
      <c r="XB78" s="123"/>
      <c r="XC78" s="123"/>
      <c r="XD78" s="123"/>
      <c r="XE78" s="123"/>
      <c r="XF78" s="123"/>
      <c r="XG78" s="123"/>
      <c r="XH78" s="123"/>
      <c r="XI78" s="123"/>
      <c r="XJ78" s="123"/>
      <c r="XK78" s="123"/>
      <c r="XL78" s="123"/>
      <c r="XM78" s="123"/>
      <c r="XN78" s="123"/>
      <c r="XO78" s="123"/>
      <c r="XP78" s="123"/>
      <c r="XQ78" s="123"/>
      <c r="XR78" s="123"/>
      <c r="XS78" s="123"/>
      <c r="XT78" s="123"/>
      <c r="XU78" s="123"/>
      <c r="XV78" s="123"/>
      <c r="XW78" s="123"/>
      <c r="XX78" s="123"/>
      <c r="XY78" s="123"/>
      <c r="XZ78" s="123"/>
      <c r="YA78" s="123"/>
      <c r="YB78" s="123"/>
      <c r="YC78" s="123"/>
      <c r="YD78" s="123"/>
      <c r="YE78" s="123"/>
      <c r="YF78" s="123"/>
      <c r="YG78" s="123"/>
      <c r="YH78" s="123"/>
      <c r="YI78" s="123"/>
      <c r="YJ78" s="123"/>
      <c r="YK78" s="123"/>
      <c r="YL78" s="123"/>
      <c r="YM78" s="123"/>
      <c r="YN78" s="123"/>
      <c r="YO78" s="123"/>
      <c r="YP78" s="123"/>
      <c r="YQ78" s="123"/>
      <c r="YR78" s="123"/>
      <c r="YS78" s="123"/>
      <c r="YT78" s="123"/>
      <c r="YU78" s="123"/>
      <c r="YV78" s="123"/>
      <c r="YW78" s="123"/>
      <c r="YX78" s="123"/>
      <c r="YY78" s="123"/>
      <c r="YZ78" s="123"/>
      <c r="ZA78" s="123"/>
      <c r="ZB78" s="123"/>
      <c r="ZC78" s="123"/>
      <c r="ZD78" s="123"/>
      <c r="ZE78" s="123"/>
      <c r="ZF78" s="123"/>
      <c r="ZG78" s="123"/>
      <c r="ZH78" s="123"/>
      <c r="ZI78" s="123"/>
      <c r="ZJ78" s="123"/>
      <c r="ZK78" s="123"/>
      <c r="ZL78" s="123"/>
      <c r="ZM78" s="123"/>
      <c r="ZN78" s="123"/>
      <c r="ZO78" s="123"/>
      <c r="ZP78" s="123"/>
      <c r="ZQ78" s="123"/>
      <c r="ZR78" s="123"/>
      <c r="ZS78" s="123"/>
      <c r="ZT78" s="123"/>
      <c r="ZU78" s="123"/>
      <c r="ZV78" s="123"/>
      <c r="ZW78" s="123"/>
      <c r="ZX78" s="123"/>
      <c r="ZY78" s="123"/>
      <c r="ZZ78" s="123"/>
    </row>
    <row r="79" spans="1:702" hidden="1" outlineLevel="1">
      <c r="A79" s="12">
        <v>42614</v>
      </c>
      <c r="B79" s="123">
        <v>1747.9277380599999</v>
      </c>
      <c r="C79" s="123">
        <v>67.060145399999996</v>
      </c>
      <c r="D79" s="123">
        <v>0.45674569999999998</v>
      </c>
      <c r="E79" s="123">
        <v>305.34622523000002</v>
      </c>
      <c r="F79" s="123">
        <v>249.98672701999999</v>
      </c>
      <c r="G79" s="123">
        <v>0.25989770000000001</v>
      </c>
      <c r="H79" s="123">
        <v>8.0557943099999996</v>
      </c>
      <c r="I79" s="123">
        <v>932.94263163999995</v>
      </c>
      <c r="J79" s="123">
        <v>56.1434341</v>
      </c>
      <c r="K79" s="123">
        <v>14.78209356</v>
      </c>
      <c r="L79" s="123">
        <v>5.4254632799999998</v>
      </c>
      <c r="M79" s="177" t="s">
        <v>189</v>
      </c>
      <c r="N79" s="123">
        <v>55.492841480000003</v>
      </c>
      <c r="O79" s="123">
        <v>0.53184631999999998</v>
      </c>
      <c r="P79" s="123">
        <v>7.2851167700000001</v>
      </c>
      <c r="Q79" s="123">
        <v>2.3435E-4</v>
      </c>
      <c r="R79" s="123">
        <v>43.101515579999997</v>
      </c>
      <c r="S79" s="123">
        <v>0</v>
      </c>
      <c r="T79" s="123">
        <v>1.0570256200000001</v>
      </c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/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/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/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123"/>
      <c r="NB79" s="123"/>
      <c r="NC79" s="123"/>
      <c r="ND79" s="123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3"/>
      <c r="NS79" s="123"/>
      <c r="NT79" s="123"/>
      <c r="NU79" s="123"/>
      <c r="NV79" s="123"/>
      <c r="NW79" s="123"/>
      <c r="NX79" s="123"/>
      <c r="NY79" s="123"/>
      <c r="NZ79" s="123"/>
      <c r="OA79" s="123"/>
      <c r="OB79" s="123"/>
      <c r="OC79" s="123"/>
      <c r="OD79" s="123"/>
      <c r="OE79" s="123"/>
      <c r="OF79" s="123"/>
      <c r="OG79" s="123"/>
      <c r="OH79" s="123"/>
      <c r="OI79" s="123"/>
      <c r="OJ79" s="123"/>
      <c r="OK79" s="123"/>
      <c r="OL79" s="123"/>
      <c r="OM79" s="123"/>
      <c r="ON79" s="123"/>
      <c r="OO79" s="123"/>
      <c r="OP79" s="123"/>
      <c r="OQ79" s="123"/>
      <c r="OR79" s="123"/>
      <c r="OS79" s="123"/>
      <c r="OT79" s="123"/>
      <c r="OU79" s="123"/>
      <c r="OV79" s="123"/>
      <c r="OW79" s="123"/>
      <c r="OX79" s="123"/>
      <c r="OY79" s="123"/>
      <c r="OZ79" s="123"/>
      <c r="PA79" s="123"/>
      <c r="PB79" s="123"/>
      <c r="PC79" s="123"/>
      <c r="PD79" s="123"/>
      <c r="PE79" s="123"/>
      <c r="PF79" s="123"/>
      <c r="PG79" s="123"/>
      <c r="PH79" s="123"/>
      <c r="PI79" s="123"/>
      <c r="PJ79" s="123"/>
      <c r="PK79" s="123"/>
      <c r="PL79" s="123"/>
      <c r="PM79" s="123"/>
      <c r="PN79" s="123"/>
      <c r="PO79" s="123"/>
      <c r="PP79" s="123"/>
      <c r="PQ79" s="123"/>
      <c r="PR79" s="123"/>
      <c r="PS79" s="123"/>
      <c r="PT79" s="123"/>
      <c r="PU79" s="123"/>
      <c r="PV79" s="123"/>
      <c r="PW79" s="123"/>
      <c r="PX79" s="123"/>
      <c r="PY79" s="123"/>
      <c r="PZ79" s="123"/>
      <c r="QA79" s="123"/>
      <c r="QB79" s="123"/>
      <c r="QC79" s="123"/>
      <c r="QD79" s="123"/>
      <c r="QE79" s="123"/>
      <c r="QF79" s="123"/>
      <c r="QG79" s="123"/>
      <c r="QH79" s="123"/>
      <c r="QI79" s="123"/>
      <c r="QJ79" s="123"/>
      <c r="QK79" s="123"/>
      <c r="QL79" s="123"/>
      <c r="QM79" s="123"/>
      <c r="QN79" s="123"/>
      <c r="QO79" s="123"/>
      <c r="QP79" s="123"/>
      <c r="QQ79" s="123"/>
      <c r="QR79" s="123"/>
      <c r="QS79" s="123"/>
      <c r="QT79" s="123"/>
      <c r="QU79" s="123"/>
      <c r="QV79" s="123"/>
      <c r="QW79" s="123"/>
      <c r="QX79" s="123"/>
      <c r="QY79" s="123"/>
      <c r="QZ79" s="123"/>
      <c r="RA79" s="123"/>
      <c r="RB79" s="123"/>
      <c r="RC79" s="123"/>
      <c r="RD79" s="123"/>
      <c r="RE79" s="123"/>
      <c r="RF79" s="123"/>
      <c r="RG79" s="123"/>
      <c r="RH79" s="123"/>
      <c r="RI79" s="123"/>
      <c r="RJ79" s="123"/>
      <c r="RK79" s="123"/>
      <c r="RL79" s="123"/>
      <c r="RM79" s="123"/>
      <c r="RN79" s="123"/>
      <c r="RO79" s="123"/>
      <c r="RP79" s="123"/>
      <c r="RQ79" s="123"/>
      <c r="RR79" s="123"/>
      <c r="RS79" s="123"/>
      <c r="RT79" s="123"/>
      <c r="RU79" s="123"/>
      <c r="RV79" s="123"/>
      <c r="RW79" s="123"/>
      <c r="RX79" s="123"/>
      <c r="RY79" s="123"/>
      <c r="RZ79" s="123"/>
      <c r="SA79" s="123"/>
      <c r="SB79" s="123"/>
      <c r="SC79" s="123"/>
      <c r="SD79" s="123"/>
      <c r="SE79" s="123"/>
      <c r="SF79" s="123"/>
      <c r="SG79" s="123"/>
      <c r="SH79" s="123"/>
      <c r="SI79" s="123"/>
      <c r="SJ79" s="123"/>
      <c r="SK79" s="123"/>
      <c r="SL79" s="123"/>
      <c r="SM79" s="123"/>
      <c r="SN79" s="123"/>
      <c r="SO79" s="123"/>
      <c r="SP79" s="123"/>
      <c r="SQ79" s="123"/>
      <c r="SR79" s="123"/>
      <c r="SS79" s="123"/>
      <c r="ST79" s="123"/>
      <c r="SU79" s="123"/>
      <c r="SV79" s="123"/>
      <c r="SW79" s="123"/>
      <c r="SX79" s="123"/>
      <c r="SY79" s="123"/>
      <c r="SZ79" s="123"/>
      <c r="TA79" s="123"/>
      <c r="TB79" s="123"/>
      <c r="TC79" s="123"/>
      <c r="TD79" s="123"/>
      <c r="TE79" s="123"/>
      <c r="TF79" s="123"/>
      <c r="TG79" s="123"/>
      <c r="TH79" s="123"/>
      <c r="TI79" s="123"/>
      <c r="TJ79" s="123"/>
      <c r="TK79" s="123"/>
      <c r="TL79" s="123"/>
      <c r="TM79" s="123"/>
      <c r="TN79" s="123"/>
      <c r="TO79" s="123"/>
      <c r="TP79" s="123"/>
      <c r="TQ79" s="123"/>
      <c r="TR79" s="123"/>
      <c r="TS79" s="123"/>
      <c r="TT79" s="123"/>
      <c r="TU79" s="123"/>
      <c r="TV79" s="123"/>
      <c r="TW79" s="123"/>
      <c r="TX79" s="123"/>
      <c r="TY79" s="123"/>
      <c r="TZ79" s="123"/>
      <c r="UA79" s="123"/>
      <c r="UB79" s="123"/>
      <c r="UC79" s="123"/>
      <c r="UD79" s="123"/>
      <c r="UE79" s="123"/>
      <c r="UF79" s="123"/>
      <c r="UG79" s="123"/>
      <c r="UH79" s="123"/>
      <c r="UI79" s="123"/>
      <c r="UJ79" s="123"/>
      <c r="UK79" s="123"/>
      <c r="UL79" s="123"/>
      <c r="UM79" s="123"/>
      <c r="UN79" s="123"/>
      <c r="UO79" s="123"/>
      <c r="UP79" s="123"/>
      <c r="UQ79" s="123"/>
      <c r="UR79" s="123"/>
      <c r="US79" s="123"/>
      <c r="UT79" s="123"/>
      <c r="UU79" s="123"/>
      <c r="UV79" s="123"/>
      <c r="UW79" s="123"/>
      <c r="UX79" s="123"/>
      <c r="UY79" s="123"/>
      <c r="UZ79" s="123"/>
      <c r="VA79" s="123"/>
      <c r="VB79" s="123"/>
      <c r="VC79" s="123"/>
      <c r="VD79" s="123"/>
      <c r="VE79" s="123"/>
      <c r="VF79" s="123"/>
      <c r="VG79" s="123"/>
      <c r="VH79" s="123"/>
      <c r="VI79" s="123"/>
      <c r="VJ79" s="123"/>
      <c r="VK79" s="123"/>
      <c r="VL79" s="123"/>
      <c r="VM79" s="123"/>
      <c r="VN79" s="123"/>
      <c r="VO79" s="123"/>
      <c r="VP79" s="123"/>
      <c r="VQ79" s="123"/>
      <c r="VR79" s="123"/>
      <c r="VS79" s="123"/>
      <c r="VT79" s="123"/>
      <c r="VU79" s="123"/>
      <c r="VV79" s="123"/>
      <c r="VW79" s="123"/>
      <c r="VX79" s="123"/>
      <c r="VY79" s="123"/>
      <c r="VZ79" s="123"/>
      <c r="WA79" s="123"/>
      <c r="WB79" s="123"/>
      <c r="WC79" s="123"/>
      <c r="WD79" s="123"/>
      <c r="WE79" s="123"/>
      <c r="WF79" s="123"/>
      <c r="WG79" s="123"/>
      <c r="WH79" s="123"/>
      <c r="WI79" s="123"/>
      <c r="WJ79" s="123"/>
      <c r="WK79" s="123"/>
      <c r="WL79" s="123"/>
      <c r="WM79" s="123"/>
      <c r="WN79" s="123"/>
      <c r="WO79" s="123"/>
      <c r="WP79" s="123"/>
      <c r="WQ79" s="123"/>
      <c r="WR79" s="123"/>
      <c r="WS79" s="123"/>
      <c r="WT79" s="123"/>
      <c r="WU79" s="123"/>
      <c r="WV79" s="123"/>
      <c r="WW79" s="123"/>
      <c r="WX79" s="123"/>
      <c r="WY79" s="123"/>
      <c r="WZ79" s="123"/>
      <c r="XA79" s="123"/>
      <c r="XB79" s="123"/>
      <c r="XC79" s="123"/>
      <c r="XD79" s="123"/>
      <c r="XE79" s="123"/>
      <c r="XF79" s="123"/>
      <c r="XG79" s="123"/>
      <c r="XH79" s="123"/>
      <c r="XI79" s="123"/>
      <c r="XJ79" s="123"/>
      <c r="XK79" s="123"/>
      <c r="XL79" s="123"/>
      <c r="XM79" s="123"/>
      <c r="XN79" s="123"/>
      <c r="XO79" s="123"/>
      <c r="XP79" s="123"/>
      <c r="XQ79" s="123"/>
      <c r="XR79" s="123"/>
      <c r="XS79" s="123"/>
      <c r="XT79" s="123"/>
      <c r="XU79" s="123"/>
      <c r="XV79" s="123"/>
      <c r="XW79" s="123"/>
      <c r="XX79" s="123"/>
      <c r="XY79" s="123"/>
      <c r="XZ79" s="123"/>
      <c r="YA79" s="123"/>
      <c r="YB79" s="123"/>
      <c r="YC79" s="123"/>
      <c r="YD79" s="123"/>
      <c r="YE79" s="123"/>
      <c r="YF79" s="123"/>
      <c r="YG79" s="123"/>
      <c r="YH79" s="123"/>
      <c r="YI79" s="123"/>
      <c r="YJ79" s="123"/>
      <c r="YK79" s="123"/>
      <c r="YL79" s="123"/>
      <c r="YM79" s="123"/>
      <c r="YN79" s="123"/>
      <c r="YO79" s="123"/>
      <c r="YP79" s="123"/>
      <c r="YQ79" s="123"/>
      <c r="YR79" s="123"/>
      <c r="YS79" s="123"/>
      <c r="YT79" s="123"/>
      <c r="YU79" s="123"/>
      <c r="YV79" s="123"/>
      <c r="YW79" s="123"/>
      <c r="YX79" s="123"/>
      <c r="YY79" s="123"/>
      <c r="YZ79" s="123"/>
      <c r="ZA79" s="123"/>
      <c r="ZB79" s="123"/>
      <c r="ZC79" s="123"/>
      <c r="ZD79" s="123"/>
      <c r="ZE79" s="123"/>
      <c r="ZF79" s="123"/>
      <c r="ZG79" s="123"/>
      <c r="ZH79" s="123"/>
      <c r="ZI79" s="123"/>
      <c r="ZJ79" s="123"/>
      <c r="ZK79" s="123"/>
      <c r="ZL79" s="123"/>
      <c r="ZM79" s="123"/>
      <c r="ZN79" s="123"/>
      <c r="ZO79" s="123"/>
      <c r="ZP79" s="123"/>
      <c r="ZQ79" s="123"/>
      <c r="ZR79" s="123"/>
      <c r="ZS79" s="123"/>
      <c r="ZT79" s="123"/>
      <c r="ZU79" s="123"/>
      <c r="ZV79" s="123"/>
      <c r="ZW79" s="123"/>
      <c r="ZX79" s="123"/>
      <c r="ZY79" s="123"/>
      <c r="ZZ79" s="123"/>
    </row>
    <row r="80" spans="1:702" hidden="1" outlineLevel="1">
      <c r="A80" s="12">
        <v>42644</v>
      </c>
      <c r="B80" s="123">
        <v>1843.3112099499999</v>
      </c>
      <c r="C80" s="123">
        <v>67.593868560000004</v>
      </c>
      <c r="D80" s="123">
        <v>0.42811123000000001</v>
      </c>
      <c r="E80" s="123">
        <v>304.16359868000001</v>
      </c>
      <c r="F80" s="123">
        <v>324.66981787999998</v>
      </c>
      <c r="G80" s="123">
        <v>0.62977627999999997</v>
      </c>
      <c r="H80" s="123">
        <v>9.3647978599999995</v>
      </c>
      <c r="I80" s="123">
        <v>955.05347529000005</v>
      </c>
      <c r="J80" s="123">
        <v>55.65411237</v>
      </c>
      <c r="K80" s="123">
        <v>14.897185090000001</v>
      </c>
      <c r="L80" s="123">
        <v>5.4166806300000001</v>
      </c>
      <c r="M80" s="177" t="s">
        <v>189</v>
      </c>
      <c r="N80" s="123">
        <v>54.097169860000001</v>
      </c>
      <c r="O80" s="123">
        <v>0.51849381999999999</v>
      </c>
      <c r="P80" s="123">
        <v>6.7833055499999997</v>
      </c>
      <c r="Q80" s="123">
        <v>2.3975999999999999E-4</v>
      </c>
      <c r="R80" s="123">
        <v>43.018016549999999</v>
      </c>
      <c r="S80" s="123">
        <v>0</v>
      </c>
      <c r="T80" s="123">
        <v>1.02256054</v>
      </c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3"/>
      <c r="NS80" s="123"/>
      <c r="NT80" s="123"/>
      <c r="NU80" s="123"/>
      <c r="NV80" s="123"/>
      <c r="NW80" s="123"/>
      <c r="NX80" s="123"/>
      <c r="NY80" s="123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123"/>
      <c r="OQ80" s="123"/>
      <c r="OR80" s="123"/>
      <c r="OS80" s="123"/>
      <c r="OT80" s="123"/>
      <c r="OU80" s="123"/>
      <c r="OV80" s="123"/>
      <c r="OW80" s="123"/>
      <c r="OX80" s="123"/>
      <c r="OY80" s="123"/>
      <c r="OZ80" s="123"/>
      <c r="PA80" s="123"/>
      <c r="PB80" s="123"/>
      <c r="PC80" s="123"/>
      <c r="PD80" s="123"/>
      <c r="PE80" s="123"/>
      <c r="PF80" s="123"/>
      <c r="PG80" s="123"/>
      <c r="PH80" s="123"/>
      <c r="PI80" s="123"/>
      <c r="PJ80" s="123"/>
      <c r="PK80" s="123"/>
      <c r="PL80" s="123"/>
      <c r="PM80" s="123"/>
      <c r="PN80" s="123"/>
      <c r="PO80" s="123"/>
      <c r="PP80" s="123"/>
      <c r="PQ80" s="123"/>
      <c r="PR80" s="123"/>
      <c r="PS80" s="123"/>
      <c r="PT80" s="123"/>
      <c r="PU80" s="123"/>
      <c r="PV80" s="123"/>
      <c r="PW80" s="123"/>
      <c r="PX80" s="123"/>
      <c r="PY80" s="123"/>
      <c r="PZ80" s="123"/>
      <c r="QA80" s="123"/>
      <c r="QB80" s="123"/>
      <c r="QC80" s="123"/>
      <c r="QD80" s="123"/>
      <c r="QE80" s="123"/>
      <c r="QF80" s="123"/>
      <c r="QG80" s="123"/>
      <c r="QH80" s="123"/>
      <c r="QI80" s="123"/>
      <c r="QJ80" s="123"/>
      <c r="QK80" s="123"/>
      <c r="QL80" s="123"/>
      <c r="QM80" s="123"/>
      <c r="QN80" s="123"/>
      <c r="QO80" s="123"/>
      <c r="QP80" s="123"/>
      <c r="QQ80" s="123"/>
      <c r="QR80" s="123"/>
      <c r="QS80" s="123"/>
      <c r="QT80" s="123"/>
      <c r="QU80" s="123"/>
      <c r="QV80" s="123"/>
      <c r="QW80" s="123"/>
      <c r="QX80" s="123"/>
      <c r="QY80" s="123"/>
      <c r="QZ80" s="123"/>
      <c r="RA80" s="123"/>
      <c r="RB80" s="123"/>
      <c r="RC80" s="123"/>
      <c r="RD80" s="123"/>
      <c r="RE80" s="123"/>
      <c r="RF80" s="123"/>
      <c r="RG80" s="123"/>
      <c r="RH80" s="123"/>
      <c r="RI80" s="123"/>
      <c r="RJ80" s="123"/>
      <c r="RK80" s="123"/>
      <c r="RL80" s="123"/>
      <c r="RM80" s="123"/>
      <c r="RN80" s="123"/>
      <c r="RO80" s="123"/>
      <c r="RP80" s="123"/>
      <c r="RQ80" s="123"/>
      <c r="RR80" s="123"/>
      <c r="RS80" s="123"/>
      <c r="RT80" s="123"/>
      <c r="RU80" s="123"/>
      <c r="RV80" s="123"/>
      <c r="RW80" s="123"/>
      <c r="RX80" s="123"/>
      <c r="RY80" s="123"/>
      <c r="RZ80" s="123"/>
      <c r="SA80" s="123"/>
      <c r="SB80" s="123"/>
      <c r="SC80" s="123"/>
      <c r="SD80" s="123"/>
      <c r="SE80" s="123"/>
      <c r="SF80" s="123"/>
      <c r="SG80" s="123"/>
      <c r="SH80" s="123"/>
      <c r="SI80" s="123"/>
      <c r="SJ80" s="123"/>
      <c r="SK80" s="123"/>
      <c r="SL80" s="123"/>
      <c r="SM80" s="123"/>
      <c r="SN80" s="123"/>
      <c r="SO80" s="123"/>
      <c r="SP80" s="123"/>
      <c r="SQ80" s="123"/>
      <c r="SR80" s="123"/>
      <c r="SS80" s="123"/>
      <c r="ST80" s="123"/>
      <c r="SU80" s="123"/>
      <c r="SV80" s="123"/>
      <c r="SW80" s="123"/>
      <c r="SX80" s="123"/>
      <c r="SY80" s="123"/>
      <c r="SZ80" s="123"/>
      <c r="TA80" s="123"/>
      <c r="TB80" s="123"/>
      <c r="TC80" s="123"/>
      <c r="TD80" s="123"/>
      <c r="TE80" s="123"/>
      <c r="TF80" s="123"/>
      <c r="TG80" s="123"/>
      <c r="TH80" s="123"/>
      <c r="TI80" s="123"/>
      <c r="TJ80" s="123"/>
      <c r="TK80" s="123"/>
      <c r="TL80" s="123"/>
      <c r="TM80" s="123"/>
      <c r="TN80" s="123"/>
      <c r="TO80" s="123"/>
      <c r="TP80" s="123"/>
      <c r="TQ80" s="123"/>
      <c r="TR80" s="123"/>
      <c r="TS80" s="123"/>
      <c r="TT80" s="123"/>
      <c r="TU80" s="123"/>
      <c r="TV80" s="123"/>
      <c r="TW80" s="123"/>
      <c r="TX80" s="123"/>
      <c r="TY80" s="123"/>
      <c r="TZ80" s="123"/>
      <c r="UA80" s="123"/>
      <c r="UB80" s="123"/>
      <c r="UC80" s="123"/>
      <c r="UD80" s="123"/>
      <c r="UE80" s="123"/>
      <c r="UF80" s="123"/>
      <c r="UG80" s="123"/>
      <c r="UH80" s="123"/>
      <c r="UI80" s="123"/>
      <c r="UJ80" s="123"/>
      <c r="UK80" s="123"/>
      <c r="UL80" s="123"/>
      <c r="UM80" s="123"/>
      <c r="UN80" s="123"/>
      <c r="UO80" s="123"/>
      <c r="UP80" s="123"/>
      <c r="UQ80" s="123"/>
      <c r="UR80" s="123"/>
      <c r="US80" s="123"/>
      <c r="UT80" s="123"/>
      <c r="UU80" s="123"/>
      <c r="UV80" s="123"/>
      <c r="UW80" s="123"/>
      <c r="UX80" s="123"/>
      <c r="UY80" s="123"/>
      <c r="UZ80" s="123"/>
      <c r="VA80" s="123"/>
      <c r="VB80" s="123"/>
      <c r="VC80" s="123"/>
      <c r="VD80" s="123"/>
      <c r="VE80" s="123"/>
      <c r="VF80" s="123"/>
      <c r="VG80" s="123"/>
      <c r="VH80" s="123"/>
      <c r="VI80" s="123"/>
      <c r="VJ80" s="123"/>
      <c r="VK80" s="123"/>
      <c r="VL80" s="123"/>
      <c r="VM80" s="123"/>
      <c r="VN80" s="123"/>
      <c r="VO80" s="123"/>
      <c r="VP80" s="123"/>
      <c r="VQ80" s="123"/>
      <c r="VR80" s="123"/>
      <c r="VS80" s="123"/>
      <c r="VT80" s="123"/>
      <c r="VU80" s="123"/>
      <c r="VV80" s="123"/>
      <c r="VW80" s="123"/>
      <c r="VX80" s="123"/>
      <c r="VY80" s="123"/>
      <c r="VZ80" s="123"/>
      <c r="WA80" s="123"/>
      <c r="WB80" s="123"/>
      <c r="WC80" s="123"/>
      <c r="WD80" s="123"/>
      <c r="WE80" s="123"/>
      <c r="WF80" s="123"/>
      <c r="WG80" s="123"/>
      <c r="WH80" s="123"/>
      <c r="WI80" s="123"/>
      <c r="WJ80" s="123"/>
      <c r="WK80" s="123"/>
      <c r="WL80" s="123"/>
      <c r="WM80" s="123"/>
      <c r="WN80" s="123"/>
      <c r="WO80" s="123"/>
      <c r="WP80" s="123"/>
      <c r="WQ80" s="123"/>
      <c r="WR80" s="123"/>
      <c r="WS80" s="123"/>
      <c r="WT80" s="123"/>
      <c r="WU80" s="123"/>
      <c r="WV80" s="123"/>
      <c r="WW80" s="123"/>
      <c r="WX80" s="123"/>
      <c r="WY80" s="123"/>
      <c r="WZ80" s="123"/>
      <c r="XA80" s="123"/>
      <c r="XB80" s="123"/>
      <c r="XC80" s="123"/>
      <c r="XD80" s="123"/>
      <c r="XE80" s="123"/>
      <c r="XF80" s="123"/>
      <c r="XG80" s="123"/>
      <c r="XH80" s="123"/>
      <c r="XI80" s="123"/>
      <c r="XJ80" s="123"/>
      <c r="XK80" s="123"/>
      <c r="XL80" s="123"/>
      <c r="XM80" s="123"/>
      <c r="XN80" s="123"/>
      <c r="XO80" s="123"/>
      <c r="XP80" s="123"/>
      <c r="XQ80" s="123"/>
      <c r="XR80" s="123"/>
      <c r="XS80" s="123"/>
      <c r="XT80" s="123"/>
      <c r="XU80" s="123"/>
      <c r="XV80" s="123"/>
      <c r="XW80" s="123"/>
      <c r="XX80" s="123"/>
      <c r="XY80" s="123"/>
      <c r="XZ80" s="123"/>
      <c r="YA80" s="123"/>
      <c r="YB80" s="123"/>
      <c r="YC80" s="123"/>
      <c r="YD80" s="123"/>
      <c r="YE80" s="123"/>
      <c r="YF80" s="123"/>
      <c r="YG80" s="123"/>
      <c r="YH80" s="123"/>
      <c r="YI80" s="123"/>
      <c r="YJ80" s="123"/>
      <c r="YK80" s="123"/>
      <c r="YL80" s="123"/>
      <c r="YM80" s="123"/>
      <c r="YN80" s="123"/>
      <c r="YO80" s="123"/>
      <c r="YP80" s="123"/>
      <c r="YQ80" s="123"/>
      <c r="YR80" s="123"/>
      <c r="YS80" s="123"/>
      <c r="YT80" s="123"/>
      <c r="YU80" s="123"/>
      <c r="YV80" s="123"/>
      <c r="YW80" s="123"/>
      <c r="YX80" s="123"/>
      <c r="YY80" s="123"/>
      <c r="YZ80" s="123"/>
      <c r="ZA80" s="123"/>
      <c r="ZB80" s="123"/>
      <c r="ZC80" s="123"/>
      <c r="ZD80" s="123"/>
      <c r="ZE80" s="123"/>
      <c r="ZF80" s="123"/>
      <c r="ZG80" s="123"/>
      <c r="ZH80" s="123"/>
      <c r="ZI80" s="123"/>
      <c r="ZJ80" s="123"/>
      <c r="ZK80" s="123"/>
      <c r="ZL80" s="123"/>
      <c r="ZM80" s="123"/>
      <c r="ZN80" s="123"/>
      <c r="ZO80" s="123"/>
      <c r="ZP80" s="123"/>
      <c r="ZQ80" s="123"/>
      <c r="ZR80" s="123"/>
      <c r="ZS80" s="123"/>
      <c r="ZT80" s="123"/>
      <c r="ZU80" s="123"/>
      <c r="ZV80" s="123"/>
      <c r="ZW80" s="123"/>
      <c r="ZX80" s="123"/>
      <c r="ZY80" s="123"/>
      <c r="ZZ80" s="123"/>
    </row>
    <row r="81" spans="1:702" hidden="1" outlineLevel="1">
      <c r="A81" s="12">
        <v>42675</v>
      </c>
      <c r="B81" s="123">
        <v>1855.0769560399999</v>
      </c>
      <c r="C81" s="123">
        <v>68.742699920000007</v>
      </c>
      <c r="D81" s="123">
        <v>0.43280783</v>
      </c>
      <c r="E81" s="123">
        <v>297.97210016999998</v>
      </c>
      <c r="F81" s="123">
        <v>362.06801073000003</v>
      </c>
      <c r="G81" s="123">
        <v>0.58384332999999999</v>
      </c>
      <c r="H81" s="123">
        <v>9.4271768900000001</v>
      </c>
      <c r="I81" s="123">
        <v>942.17289751999999</v>
      </c>
      <c r="J81" s="123">
        <v>50.565517679999999</v>
      </c>
      <c r="K81" s="123">
        <v>14.877455400000001</v>
      </c>
      <c r="L81" s="123">
        <v>5.4150685300000001</v>
      </c>
      <c r="M81" s="177" t="s">
        <v>189</v>
      </c>
      <c r="N81" s="123">
        <v>52.923711369999999</v>
      </c>
      <c r="O81" s="123">
        <v>0.51515533999999996</v>
      </c>
      <c r="P81" s="123">
        <v>6.5438317599999998</v>
      </c>
      <c r="Q81" s="123">
        <v>2.4499999999999999E-4</v>
      </c>
      <c r="R81" s="123">
        <v>41.797199319999997</v>
      </c>
      <c r="S81" s="123">
        <v>1.0234E-4</v>
      </c>
      <c r="T81" s="123">
        <v>1.03913291</v>
      </c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3"/>
      <c r="JO81" s="123"/>
      <c r="JP81" s="123"/>
      <c r="JQ81" s="123"/>
      <c r="JR81" s="123"/>
      <c r="JS81" s="123"/>
      <c r="JT81" s="123"/>
      <c r="JU81" s="123"/>
      <c r="JV81" s="123"/>
      <c r="JW81" s="123"/>
      <c r="JX81" s="123"/>
      <c r="JY81" s="123"/>
      <c r="JZ81" s="123"/>
      <c r="KA81" s="123"/>
      <c r="KB81" s="123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3"/>
      <c r="KT81" s="123"/>
      <c r="KU81" s="123"/>
      <c r="KV81" s="123"/>
      <c r="KW81" s="123"/>
      <c r="KX81" s="123"/>
      <c r="KY81" s="123"/>
      <c r="KZ81" s="123"/>
      <c r="LA81" s="123"/>
      <c r="LB81" s="123"/>
      <c r="LC81" s="123"/>
      <c r="LD81" s="123"/>
      <c r="LE81" s="123"/>
      <c r="LF81" s="123"/>
      <c r="LG81" s="123"/>
      <c r="LH81" s="123"/>
      <c r="LI81" s="123"/>
      <c r="LJ81" s="123"/>
      <c r="LK81" s="123"/>
      <c r="LL81" s="123"/>
      <c r="LM81" s="123"/>
      <c r="LN81" s="123"/>
      <c r="LO81" s="123"/>
      <c r="LP81" s="123"/>
      <c r="LQ81" s="123"/>
      <c r="LR81" s="123"/>
      <c r="LS81" s="123"/>
      <c r="LT81" s="123"/>
      <c r="LU81" s="123"/>
      <c r="LV81" s="123"/>
      <c r="LW81" s="123"/>
      <c r="LX81" s="123"/>
      <c r="LY81" s="123"/>
      <c r="LZ81" s="123"/>
      <c r="MA81" s="123"/>
      <c r="MB81" s="123"/>
      <c r="MC81" s="123"/>
      <c r="MD81" s="123"/>
      <c r="ME81" s="123"/>
      <c r="MF81" s="123"/>
      <c r="MG81" s="123"/>
      <c r="MH81" s="123"/>
      <c r="MI81" s="123"/>
      <c r="MJ81" s="123"/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3"/>
      <c r="MX81" s="123"/>
      <c r="MY81" s="123"/>
      <c r="MZ81" s="123"/>
      <c r="NA81" s="123"/>
      <c r="NB81" s="123"/>
      <c r="NC81" s="123"/>
      <c r="ND81" s="123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3"/>
      <c r="NS81" s="123"/>
      <c r="NT81" s="123"/>
      <c r="NU81" s="123"/>
      <c r="NV81" s="123"/>
      <c r="NW81" s="123"/>
      <c r="NX81" s="123"/>
      <c r="NY81" s="123"/>
      <c r="NZ81" s="123"/>
      <c r="OA81" s="123"/>
      <c r="OB81" s="123"/>
      <c r="OC81" s="123"/>
      <c r="OD81" s="123"/>
      <c r="OE81" s="123"/>
      <c r="OF81" s="123"/>
      <c r="OG81" s="123"/>
      <c r="OH81" s="123"/>
      <c r="OI81" s="123"/>
      <c r="OJ81" s="123"/>
      <c r="OK81" s="123"/>
      <c r="OL81" s="123"/>
      <c r="OM81" s="123"/>
      <c r="ON81" s="123"/>
      <c r="OO81" s="123"/>
      <c r="OP81" s="123"/>
      <c r="OQ81" s="123"/>
      <c r="OR81" s="123"/>
      <c r="OS81" s="123"/>
      <c r="OT81" s="123"/>
      <c r="OU81" s="123"/>
      <c r="OV81" s="123"/>
      <c r="OW81" s="123"/>
      <c r="OX81" s="123"/>
      <c r="OY81" s="123"/>
      <c r="OZ81" s="123"/>
      <c r="PA81" s="123"/>
      <c r="PB81" s="123"/>
      <c r="PC81" s="123"/>
      <c r="PD81" s="123"/>
      <c r="PE81" s="123"/>
      <c r="PF81" s="123"/>
      <c r="PG81" s="123"/>
      <c r="PH81" s="123"/>
      <c r="PI81" s="123"/>
      <c r="PJ81" s="123"/>
      <c r="PK81" s="123"/>
      <c r="PL81" s="123"/>
      <c r="PM81" s="123"/>
      <c r="PN81" s="123"/>
      <c r="PO81" s="123"/>
      <c r="PP81" s="123"/>
      <c r="PQ81" s="123"/>
      <c r="PR81" s="123"/>
      <c r="PS81" s="123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  <c r="QU81" s="123"/>
      <c r="QV81" s="123"/>
      <c r="QW81" s="123"/>
      <c r="QX81" s="123"/>
      <c r="QY81" s="123"/>
      <c r="QZ81" s="123"/>
      <c r="RA81" s="123"/>
      <c r="RB81" s="123"/>
      <c r="RC81" s="123"/>
      <c r="RD81" s="123"/>
      <c r="RE81" s="123"/>
      <c r="RF81" s="123"/>
      <c r="RG81" s="123"/>
      <c r="RH81" s="123"/>
      <c r="RI81" s="123"/>
      <c r="RJ81" s="123"/>
      <c r="RK81" s="123"/>
      <c r="RL81" s="123"/>
      <c r="RM81" s="123"/>
      <c r="RN81" s="123"/>
      <c r="RO81" s="123"/>
      <c r="RP81" s="123"/>
      <c r="RQ81" s="123"/>
      <c r="RR81" s="123"/>
      <c r="RS81" s="123"/>
      <c r="RT81" s="123"/>
      <c r="RU81" s="123"/>
      <c r="RV81" s="123"/>
      <c r="RW81" s="123"/>
      <c r="RX81" s="123"/>
      <c r="RY81" s="123"/>
      <c r="RZ81" s="123"/>
      <c r="SA81" s="123"/>
      <c r="SB81" s="123"/>
      <c r="SC81" s="123"/>
      <c r="SD81" s="123"/>
      <c r="SE81" s="123"/>
      <c r="SF81" s="123"/>
      <c r="SG81" s="123"/>
      <c r="SH81" s="123"/>
      <c r="SI81" s="123"/>
      <c r="SJ81" s="123"/>
      <c r="SK81" s="123"/>
      <c r="SL81" s="123"/>
      <c r="SM81" s="123"/>
      <c r="SN81" s="123"/>
      <c r="SO81" s="123"/>
      <c r="SP81" s="123"/>
      <c r="SQ81" s="123"/>
      <c r="SR81" s="123"/>
      <c r="SS81" s="123"/>
      <c r="ST81" s="123"/>
      <c r="SU81" s="123"/>
      <c r="SV81" s="123"/>
      <c r="SW81" s="123"/>
      <c r="SX81" s="123"/>
      <c r="SY81" s="123"/>
      <c r="SZ81" s="123"/>
      <c r="TA81" s="123"/>
      <c r="TB81" s="123"/>
      <c r="TC81" s="123"/>
      <c r="TD81" s="123"/>
      <c r="TE81" s="123"/>
      <c r="TF81" s="123"/>
      <c r="TG81" s="123"/>
      <c r="TH81" s="123"/>
      <c r="TI81" s="123"/>
      <c r="TJ81" s="123"/>
      <c r="TK81" s="123"/>
      <c r="TL81" s="123"/>
      <c r="TM81" s="123"/>
      <c r="TN81" s="123"/>
      <c r="TO81" s="123"/>
      <c r="TP81" s="123"/>
      <c r="TQ81" s="123"/>
      <c r="TR81" s="123"/>
      <c r="TS81" s="123"/>
      <c r="TT81" s="123"/>
      <c r="TU81" s="123"/>
      <c r="TV81" s="123"/>
      <c r="TW81" s="123"/>
      <c r="TX81" s="123"/>
      <c r="TY81" s="123"/>
      <c r="TZ81" s="123"/>
      <c r="UA81" s="123"/>
      <c r="UB81" s="123"/>
      <c r="UC81" s="123"/>
      <c r="UD81" s="123"/>
      <c r="UE81" s="123"/>
      <c r="UF81" s="123"/>
      <c r="UG81" s="123"/>
      <c r="UH81" s="123"/>
      <c r="UI81" s="123"/>
      <c r="UJ81" s="123"/>
      <c r="UK81" s="123"/>
      <c r="UL81" s="123"/>
      <c r="UM81" s="123"/>
      <c r="UN81" s="123"/>
      <c r="UO81" s="123"/>
      <c r="UP81" s="123"/>
      <c r="UQ81" s="123"/>
      <c r="UR81" s="123"/>
      <c r="US81" s="123"/>
      <c r="UT81" s="123"/>
      <c r="UU81" s="123"/>
      <c r="UV81" s="123"/>
      <c r="UW81" s="123"/>
      <c r="UX81" s="123"/>
      <c r="UY81" s="123"/>
      <c r="UZ81" s="123"/>
      <c r="VA81" s="123"/>
      <c r="VB81" s="123"/>
      <c r="VC81" s="123"/>
      <c r="VD81" s="123"/>
      <c r="VE81" s="123"/>
      <c r="VF81" s="123"/>
      <c r="VG81" s="123"/>
      <c r="VH81" s="123"/>
      <c r="VI81" s="123"/>
      <c r="VJ81" s="123"/>
      <c r="VK81" s="123"/>
      <c r="VL81" s="123"/>
      <c r="VM81" s="123"/>
      <c r="VN81" s="123"/>
      <c r="VO81" s="123"/>
      <c r="VP81" s="123"/>
      <c r="VQ81" s="123"/>
      <c r="VR81" s="123"/>
      <c r="VS81" s="123"/>
      <c r="VT81" s="123"/>
      <c r="VU81" s="123"/>
      <c r="VV81" s="123"/>
      <c r="VW81" s="123"/>
      <c r="VX81" s="123"/>
      <c r="VY81" s="123"/>
      <c r="VZ81" s="123"/>
      <c r="WA81" s="123"/>
      <c r="WB81" s="123"/>
      <c r="WC81" s="123"/>
      <c r="WD81" s="123"/>
      <c r="WE81" s="123"/>
      <c r="WF81" s="123"/>
      <c r="WG81" s="123"/>
      <c r="WH81" s="123"/>
      <c r="WI81" s="123"/>
      <c r="WJ81" s="123"/>
      <c r="WK81" s="123"/>
      <c r="WL81" s="123"/>
      <c r="WM81" s="123"/>
      <c r="WN81" s="123"/>
      <c r="WO81" s="123"/>
      <c r="WP81" s="123"/>
      <c r="WQ81" s="123"/>
      <c r="WR81" s="123"/>
      <c r="WS81" s="123"/>
      <c r="WT81" s="123"/>
      <c r="WU81" s="123"/>
      <c r="WV81" s="123"/>
      <c r="WW81" s="123"/>
      <c r="WX81" s="123"/>
      <c r="WY81" s="123"/>
      <c r="WZ81" s="123"/>
      <c r="XA81" s="123"/>
      <c r="XB81" s="123"/>
      <c r="XC81" s="123"/>
      <c r="XD81" s="123"/>
      <c r="XE81" s="123"/>
      <c r="XF81" s="123"/>
      <c r="XG81" s="123"/>
      <c r="XH81" s="123"/>
      <c r="XI81" s="123"/>
      <c r="XJ81" s="123"/>
      <c r="XK81" s="123"/>
      <c r="XL81" s="123"/>
      <c r="XM81" s="123"/>
      <c r="XN81" s="123"/>
      <c r="XO81" s="123"/>
      <c r="XP81" s="123"/>
      <c r="XQ81" s="123"/>
      <c r="XR81" s="123"/>
      <c r="XS81" s="123"/>
      <c r="XT81" s="123"/>
      <c r="XU81" s="123"/>
      <c r="XV81" s="123"/>
      <c r="XW81" s="123"/>
      <c r="XX81" s="123"/>
      <c r="XY81" s="123"/>
      <c r="XZ81" s="123"/>
      <c r="YA81" s="123"/>
      <c r="YB81" s="123"/>
      <c r="YC81" s="123"/>
      <c r="YD81" s="123"/>
      <c r="YE81" s="123"/>
      <c r="YF81" s="123"/>
      <c r="YG81" s="123"/>
      <c r="YH81" s="123"/>
      <c r="YI81" s="123"/>
      <c r="YJ81" s="123"/>
      <c r="YK81" s="123"/>
      <c r="YL81" s="123"/>
      <c r="YM81" s="123"/>
      <c r="YN81" s="123"/>
      <c r="YO81" s="123"/>
      <c r="YP81" s="123"/>
      <c r="YQ81" s="123"/>
      <c r="YR81" s="123"/>
      <c r="YS81" s="123"/>
      <c r="YT81" s="123"/>
      <c r="YU81" s="123"/>
      <c r="YV81" s="123"/>
      <c r="YW81" s="123"/>
      <c r="YX81" s="123"/>
      <c r="YY81" s="123"/>
      <c r="YZ81" s="123"/>
      <c r="ZA81" s="123"/>
      <c r="ZB81" s="123"/>
      <c r="ZC81" s="123"/>
      <c r="ZD81" s="123"/>
      <c r="ZE81" s="123"/>
      <c r="ZF81" s="123"/>
      <c r="ZG81" s="123"/>
      <c r="ZH81" s="123"/>
      <c r="ZI81" s="123"/>
      <c r="ZJ81" s="123"/>
      <c r="ZK81" s="123"/>
      <c r="ZL81" s="123"/>
      <c r="ZM81" s="123"/>
      <c r="ZN81" s="123"/>
      <c r="ZO81" s="123"/>
      <c r="ZP81" s="123"/>
      <c r="ZQ81" s="123"/>
      <c r="ZR81" s="123"/>
      <c r="ZS81" s="123"/>
      <c r="ZT81" s="123"/>
      <c r="ZU81" s="123"/>
      <c r="ZV81" s="123"/>
      <c r="ZW81" s="123"/>
      <c r="ZX81" s="123"/>
      <c r="ZY81" s="123"/>
      <c r="ZZ81" s="123"/>
    </row>
    <row r="82" spans="1:702" hidden="1" outlineLevel="1">
      <c r="A82" s="12">
        <v>42705</v>
      </c>
      <c r="B82" s="123">
        <v>1959.67119007</v>
      </c>
      <c r="C82" s="123">
        <v>73.391887400000002</v>
      </c>
      <c r="D82" s="123">
        <v>0.43289136</v>
      </c>
      <c r="E82" s="123">
        <v>308.96950872999997</v>
      </c>
      <c r="F82" s="123">
        <v>394.44279761000001</v>
      </c>
      <c r="G82" s="123">
        <v>0.3780345</v>
      </c>
      <c r="H82" s="123">
        <v>10.251128810000001</v>
      </c>
      <c r="I82" s="123">
        <v>1007.3682310299999</v>
      </c>
      <c r="J82" s="123">
        <v>41.871187910000003</v>
      </c>
      <c r="K82" s="123">
        <v>14.921835400000001</v>
      </c>
      <c r="L82" s="123">
        <v>5.4477197300000002</v>
      </c>
      <c r="M82" s="177" t="s">
        <v>189</v>
      </c>
      <c r="N82" s="123">
        <v>48.105793990000002</v>
      </c>
      <c r="O82" s="123">
        <v>0.53401756</v>
      </c>
      <c r="P82" s="123">
        <v>6.6411741900000001</v>
      </c>
      <c r="Q82" s="123">
        <v>2.5060000000000002E-4</v>
      </c>
      <c r="R82" s="123">
        <v>45.818259230000002</v>
      </c>
      <c r="S82" s="123">
        <v>1.0495E-4</v>
      </c>
      <c r="T82" s="123">
        <v>1.0963670700000001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  <c r="JD82" s="123"/>
      <c r="JE82" s="123"/>
      <c r="JF82" s="123"/>
      <c r="JG82" s="123"/>
      <c r="JH82" s="123"/>
      <c r="JI82" s="123"/>
      <c r="JJ82" s="123"/>
      <c r="JK82" s="123"/>
      <c r="JL82" s="123"/>
      <c r="JM82" s="123"/>
      <c r="JN82" s="123"/>
      <c r="JO82" s="123"/>
      <c r="JP82" s="123"/>
      <c r="JQ82" s="123"/>
      <c r="JR82" s="123"/>
      <c r="JS82" s="123"/>
      <c r="JT82" s="123"/>
      <c r="JU82" s="123"/>
      <c r="JV82" s="123"/>
      <c r="JW82" s="123"/>
      <c r="JX82" s="123"/>
      <c r="JY82" s="123"/>
      <c r="JZ82" s="123"/>
      <c r="KA82" s="123"/>
      <c r="KB82" s="123"/>
      <c r="KC82" s="123"/>
      <c r="KD82" s="123"/>
      <c r="KE82" s="123"/>
      <c r="KF82" s="123"/>
      <c r="KG82" s="123"/>
      <c r="KH82" s="123"/>
      <c r="KI82" s="123"/>
      <c r="KJ82" s="123"/>
      <c r="KK82" s="123"/>
      <c r="KL82" s="123"/>
      <c r="KM82" s="123"/>
      <c r="KN82" s="123"/>
      <c r="KO82" s="123"/>
      <c r="KP82" s="123"/>
      <c r="KQ82" s="123"/>
      <c r="KR82" s="123"/>
      <c r="KS82" s="123"/>
      <c r="KT82" s="123"/>
      <c r="KU82" s="123"/>
      <c r="KV82" s="123"/>
      <c r="KW82" s="123"/>
      <c r="KX82" s="123"/>
      <c r="KY82" s="123"/>
      <c r="KZ82" s="123"/>
      <c r="LA82" s="123"/>
      <c r="LB82" s="123"/>
      <c r="LC82" s="123"/>
      <c r="LD82" s="123"/>
      <c r="LE82" s="123"/>
      <c r="LF82" s="123"/>
      <c r="LG82" s="123"/>
      <c r="LH82" s="123"/>
      <c r="LI82" s="123"/>
      <c r="LJ82" s="123"/>
      <c r="LK82" s="123"/>
      <c r="LL82" s="123"/>
      <c r="LM82" s="123"/>
      <c r="LN82" s="123"/>
      <c r="LO82" s="123"/>
      <c r="LP82" s="123"/>
      <c r="LQ82" s="123"/>
      <c r="LR82" s="123"/>
      <c r="LS82" s="123"/>
      <c r="LT82" s="123"/>
      <c r="LU82" s="123"/>
      <c r="LV82" s="123"/>
      <c r="LW82" s="123"/>
      <c r="LX82" s="123"/>
      <c r="LY82" s="123"/>
      <c r="LZ82" s="123"/>
      <c r="MA82" s="123"/>
      <c r="MB82" s="123"/>
      <c r="MC82" s="123"/>
      <c r="MD82" s="123"/>
      <c r="ME82" s="123"/>
      <c r="MF82" s="123"/>
      <c r="MG82" s="123"/>
      <c r="MH82" s="123"/>
      <c r="MI82" s="123"/>
      <c r="MJ82" s="123"/>
      <c r="MK82" s="123"/>
      <c r="ML82" s="123"/>
      <c r="MM82" s="123"/>
      <c r="MN82" s="123"/>
      <c r="MO82" s="123"/>
      <c r="MP82" s="123"/>
      <c r="MQ82" s="123"/>
      <c r="MR82" s="123"/>
      <c r="MS82" s="123"/>
      <c r="MT82" s="123"/>
      <c r="MU82" s="123"/>
      <c r="MV82" s="123"/>
      <c r="MW82" s="123"/>
      <c r="MX82" s="123"/>
      <c r="MY82" s="123"/>
      <c r="MZ82" s="123"/>
      <c r="NA82" s="123"/>
      <c r="NB82" s="123"/>
      <c r="NC82" s="123"/>
      <c r="ND82" s="123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3"/>
      <c r="NX82" s="123"/>
      <c r="NY82" s="123"/>
      <c r="NZ82" s="123"/>
      <c r="OA82" s="123"/>
      <c r="OB82" s="123"/>
      <c r="OC82" s="123"/>
      <c r="OD82" s="123"/>
      <c r="OE82" s="123"/>
      <c r="OF82" s="123"/>
      <c r="OG82" s="123"/>
      <c r="OH82" s="123"/>
      <c r="OI82" s="123"/>
      <c r="OJ82" s="123"/>
      <c r="OK82" s="123"/>
      <c r="OL82" s="123"/>
      <c r="OM82" s="123"/>
      <c r="ON82" s="123"/>
      <c r="OO82" s="123"/>
      <c r="OP82" s="123"/>
      <c r="OQ82" s="123"/>
      <c r="OR82" s="123"/>
      <c r="OS82" s="123"/>
      <c r="OT82" s="123"/>
      <c r="OU82" s="123"/>
      <c r="OV82" s="123"/>
      <c r="OW82" s="123"/>
      <c r="OX82" s="123"/>
      <c r="OY82" s="123"/>
      <c r="OZ82" s="123"/>
      <c r="PA82" s="123"/>
      <c r="PB82" s="123"/>
      <c r="PC82" s="123"/>
      <c r="PD82" s="123"/>
      <c r="PE82" s="123"/>
      <c r="PF82" s="123"/>
      <c r="PG82" s="123"/>
      <c r="PH82" s="123"/>
      <c r="PI82" s="123"/>
      <c r="PJ82" s="123"/>
      <c r="PK82" s="123"/>
      <c r="PL82" s="123"/>
      <c r="PM82" s="123"/>
      <c r="PN82" s="123"/>
      <c r="PO82" s="123"/>
      <c r="PP82" s="123"/>
      <c r="PQ82" s="123"/>
      <c r="PR82" s="123"/>
      <c r="PS82" s="123"/>
      <c r="PT82" s="123"/>
      <c r="PU82" s="123"/>
      <c r="PV82" s="123"/>
      <c r="PW82" s="123"/>
      <c r="PX82" s="123"/>
      <c r="PY82" s="123"/>
      <c r="PZ82" s="123"/>
      <c r="QA82" s="123"/>
      <c r="QB82" s="123"/>
      <c r="QC82" s="123"/>
      <c r="QD82" s="123"/>
      <c r="QE82" s="123"/>
      <c r="QF82" s="123"/>
      <c r="QG82" s="123"/>
      <c r="QH82" s="123"/>
      <c r="QI82" s="123"/>
      <c r="QJ82" s="123"/>
      <c r="QK82" s="123"/>
      <c r="QL82" s="123"/>
      <c r="QM82" s="123"/>
      <c r="QN82" s="123"/>
      <c r="QO82" s="123"/>
      <c r="QP82" s="123"/>
      <c r="QQ82" s="123"/>
      <c r="QR82" s="123"/>
      <c r="QS82" s="123"/>
      <c r="QT82" s="123"/>
      <c r="QU82" s="123"/>
      <c r="QV82" s="123"/>
      <c r="QW82" s="123"/>
      <c r="QX82" s="123"/>
      <c r="QY82" s="123"/>
      <c r="QZ82" s="123"/>
      <c r="RA82" s="123"/>
      <c r="RB82" s="123"/>
      <c r="RC82" s="123"/>
      <c r="RD82" s="123"/>
      <c r="RE82" s="123"/>
      <c r="RF82" s="123"/>
      <c r="RG82" s="123"/>
      <c r="RH82" s="123"/>
      <c r="RI82" s="123"/>
      <c r="RJ82" s="123"/>
      <c r="RK82" s="123"/>
      <c r="RL82" s="123"/>
      <c r="RM82" s="123"/>
      <c r="RN82" s="123"/>
      <c r="RO82" s="123"/>
      <c r="RP82" s="123"/>
      <c r="RQ82" s="123"/>
      <c r="RR82" s="123"/>
      <c r="RS82" s="123"/>
      <c r="RT82" s="123"/>
      <c r="RU82" s="123"/>
      <c r="RV82" s="123"/>
      <c r="RW82" s="123"/>
      <c r="RX82" s="123"/>
      <c r="RY82" s="123"/>
      <c r="RZ82" s="123"/>
      <c r="SA82" s="123"/>
      <c r="SB82" s="123"/>
      <c r="SC82" s="123"/>
      <c r="SD82" s="123"/>
      <c r="SE82" s="123"/>
      <c r="SF82" s="123"/>
      <c r="SG82" s="123"/>
      <c r="SH82" s="123"/>
      <c r="SI82" s="123"/>
      <c r="SJ82" s="123"/>
      <c r="SK82" s="123"/>
      <c r="SL82" s="123"/>
      <c r="SM82" s="123"/>
      <c r="SN82" s="123"/>
      <c r="SO82" s="123"/>
      <c r="SP82" s="123"/>
      <c r="SQ82" s="123"/>
      <c r="SR82" s="123"/>
      <c r="SS82" s="123"/>
      <c r="ST82" s="123"/>
      <c r="SU82" s="123"/>
      <c r="SV82" s="123"/>
      <c r="SW82" s="123"/>
      <c r="SX82" s="123"/>
      <c r="SY82" s="123"/>
      <c r="SZ82" s="123"/>
      <c r="TA82" s="123"/>
      <c r="TB82" s="123"/>
      <c r="TC82" s="123"/>
      <c r="TD82" s="123"/>
      <c r="TE82" s="123"/>
      <c r="TF82" s="123"/>
      <c r="TG82" s="123"/>
      <c r="TH82" s="123"/>
      <c r="TI82" s="123"/>
      <c r="TJ82" s="123"/>
      <c r="TK82" s="123"/>
      <c r="TL82" s="123"/>
      <c r="TM82" s="123"/>
      <c r="TN82" s="123"/>
      <c r="TO82" s="123"/>
      <c r="TP82" s="123"/>
      <c r="TQ82" s="123"/>
      <c r="TR82" s="123"/>
      <c r="TS82" s="123"/>
      <c r="TT82" s="123"/>
      <c r="TU82" s="123"/>
      <c r="TV82" s="123"/>
      <c r="TW82" s="123"/>
      <c r="TX82" s="123"/>
      <c r="TY82" s="123"/>
      <c r="TZ82" s="123"/>
      <c r="UA82" s="123"/>
      <c r="UB82" s="123"/>
      <c r="UC82" s="123"/>
      <c r="UD82" s="123"/>
      <c r="UE82" s="123"/>
      <c r="UF82" s="123"/>
      <c r="UG82" s="123"/>
      <c r="UH82" s="123"/>
      <c r="UI82" s="123"/>
      <c r="UJ82" s="123"/>
      <c r="UK82" s="123"/>
      <c r="UL82" s="123"/>
      <c r="UM82" s="123"/>
      <c r="UN82" s="123"/>
      <c r="UO82" s="123"/>
      <c r="UP82" s="123"/>
      <c r="UQ82" s="123"/>
      <c r="UR82" s="123"/>
      <c r="US82" s="123"/>
      <c r="UT82" s="123"/>
      <c r="UU82" s="123"/>
      <c r="UV82" s="123"/>
      <c r="UW82" s="123"/>
      <c r="UX82" s="123"/>
      <c r="UY82" s="123"/>
      <c r="UZ82" s="123"/>
      <c r="VA82" s="123"/>
      <c r="VB82" s="123"/>
      <c r="VC82" s="123"/>
      <c r="VD82" s="123"/>
      <c r="VE82" s="123"/>
      <c r="VF82" s="123"/>
      <c r="VG82" s="123"/>
      <c r="VH82" s="123"/>
      <c r="VI82" s="123"/>
      <c r="VJ82" s="123"/>
      <c r="VK82" s="123"/>
      <c r="VL82" s="123"/>
      <c r="VM82" s="123"/>
      <c r="VN82" s="123"/>
      <c r="VO82" s="123"/>
      <c r="VP82" s="123"/>
      <c r="VQ82" s="123"/>
      <c r="VR82" s="123"/>
      <c r="VS82" s="123"/>
      <c r="VT82" s="123"/>
      <c r="VU82" s="123"/>
      <c r="VV82" s="123"/>
      <c r="VW82" s="123"/>
      <c r="VX82" s="123"/>
      <c r="VY82" s="123"/>
      <c r="VZ82" s="123"/>
      <c r="WA82" s="123"/>
      <c r="WB82" s="123"/>
      <c r="WC82" s="123"/>
      <c r="WD82" s="123"/>
      <c r="WE82" s="123"/>
      <c r="WF82" s="123"/>
      <c r="WG82" s="123"/>
      <c r="WH82" s="123"/>
      <c r="WI82" s="123"/>
      <c r="WJ82" s="123"/>
      <c r="WK82" s="123"/>
      <c r="WL82" s="123"/>
      <c r="WM82" s="123"/>
      <c r="WN82" s="123"/>
      <c r="WO82" s="123"/>
      <c r="WP82" s="123"/>
      <c r="WQ82" s="123"/>
      <c r="WR82" s="123"/>
      <c r="WS82" s="123"/>
      <c r="WT82" s="123"/>
      <c r="WU82" s="123"/>
      <c r="WV82" s="123"/>
      <c r="WW82" s="123"/>
      <c r="WX82" s="123"/>
      <c r="WY82" s="123"/>
      <c r="WZ82" s="123"/>
      <c r="XA82" s="123"/>
      <c r="XB82" s="123"/>
      <c r="XC82" s="123"/>
      <c r="XD82" s="123"/>
      <c r="XE82" s="123"/>
      <c r="XF82" s="123"/>
      <c r="XG82" s="123"/>
      <c r="XH82" s="123"/>
      <c r="XI82" s="123"/>
      <c r="XJ82" s="123"/>
      <c r="XK82" s="123"/>
      <c r="XL82" s="123"/>
      <c r="XM82" s="123"/>
      <c r="XN82" s="123"/>
      <c r="XO82" s="123"/>
      <c r="XP82" s="123"/>
      <c r="XQ82" s="123"/>
      <c r="XR82" s="123"/>
      <c r="XS82" s="123"/>
      <c r="XT82" s="123"/>
      <c r="XU82" s="123"/>
      <c r="XV82" s="123"/>
      <c r="XW82" s="123"/>
      <c r="XX82" s="123"/>
      <c r="XY82" s="123"/>
      <c r="XZ82" s="123"/>
      <c r="YA82" s="123"/>
      <c r="YB82" s="123"/>
      <c r="YC82" s="123"/>
      <c r="YD82" s="123"/>
      <c r="YE82" s="123"/>
      <c r="YF82" s="123"/>
      <c r="YG82" s="123"/>
      <c r="YH82" s="123"/>
      <c r="YI82" s="123"/>
      <c r="YJ82" s="123"/>
      <c r="YK82" s="123"/>
      <c r="YL82" s="123"/>
      <c r="YM82" s="123"/>
      <c r="YN82" s="123"/>
      <c r="YO82" s="123"/>
      <c r="YP82" s="123"/>
      <c r="YQ82" s="123"/>
      <c r="YR82" s="123"/>
      <c r="YS82" s="123"/>
      <c r="YT82" s="123"/>
      <c r="YU82" s="123"/>
      <c r="YV82" s="123"/>
      <c r="YW82" s="123"/>
      <c r="YX82" s="123"/>
      <c r="YY82" s="123"/>
      <c r="YZ82" s="123"/>
      <c r="ZA82" s="123"/>
      <c r="ZB82" s="123"/>
      <c r="ZC82" s="123"/>
      <c r="ZD82" s="123"/>
      <c r="ZE82" s="123"/>
      <c r="ZF82" s="123"/>
      <c r="ZG82" s="123"/>
      <c r="ZH82" s="123"/>
      <c r="ZI82" s="123"/>
      <c r="ZJ82" s="123"/>
      <c r="ZK82" s="123"/>
      <c r="ZL82" s="123"/>
      <c r="ZM82" s="123"/>
      <c r="ZN82" s="123"/>
      <c r="ZO82" s="123"/>
      <c r="ZP82" s="123"/>
      <c r="ZQ82" s="123"/>
      <c r="ZR82" s="123"/>
      <c r="ZS82" s="123"/>
      <c r="ZT82" s="123"/>
      <c r="ZU82" s="123"/>
      <c r="ZV82" s="123"/>
      <c r="ZW82" s="123"/>
      <c r="ZX82" s="123"/>
      <c r="ZY82" s="123"/>
      <c r="ZZ82" s="123"/>
    </row>
    <row r="83" spans="1:702" hidden="1" outlineLevel="1">
      <c r="A83" s="12">
        <v>42736</v>
      </c>
      <c r="B83" s="123">
        <v>1945.0174278100001</v>
      </c>
      <c r="C83" s="123">
        <v>70.851152889999994</v>
      </c>
      <c r="D83" s="123">
        <v>0.43245578000000001</v>
      </c>
      <c r="E83" s="123">
        <v>312.86085380999998</v>
      </c>
      <c r="F83" s="123">
        <v>400.24834994000003</v>
      </c>
      <c r="G83" s="123">
        <v>0.66725961</v>
      </c>
      <c r="H83" s="123">
        <v>9.9016611000000001</v>
      </c>
      <c r="I83" s="123">
        <v>984.58626362999996</v>
      </c>
      <c r="J83" s="123">
        <v>40.154843679999999</v>
      </c>
      <c r="K83" s="123">
        <v>14.93265474</v>
      </c>
      <c r="L83" s="123">
        <v>5.4574983899999996</v>
      </c>
      <c r="M83" s="177" t="s">
        <v>189</v>
      </c>
      <c r="N83" s="123">
        <v>51.633857570000004</v>
      </c>
      <c r="O83" s="123">
        <v>0.53510314999999997</v>
      </c>
      <c r="P83" s="123">
        <v>6.6481234300000001</v>
      </c>
      <c r="Q83" s="123">
        <v>2.5584000000000002E-4</v>
      </c>
      <c r="R83" s="123">
        <v>44.76531584</v>
      </c>
      <c r="S83" s="123">
        <v>1.0957E-4</v>
      </c>
      <c r="T83" s="123">
        <v>1.3416688400000001</v>
      </c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</row>
    <row r="84" spans="1:702" hidden="1" outlineLevel="1">
      <c r="A84" s="12">
        <v>42767</v>
      </c>
      <c r="B84" s="123">
        <v>1933.2775545500001</v>
      </c>
      <c r="C84" s="123">
        <v>70.079924230000003</v>
      </c>
      <c r="D84" s="123">
        <v>0.44148215000000002</v>
      </c>
      <c r="E84" s="123">
        <v>312.67063289999999</v>
      </c>
      <c r="F84" s="123">
        <v>380.09915917000001</v>
      </c>
      <c r="G84" s="123">
        <v>0.60451750000000004</v>
      </c>
      <c r="H84" s="123">
        <v>9.5797267900000005</v>
      </c>
      <c r="I84" s="123">
        <v>984.94975158</v>
      </c>
      <c r="J84" s="123">
        <v>47.020755190000003</v>
      </c>
      <c r="K84" s="123">
        <v>14.94274909</v>
      </c>
      <c r="L84" s="123">
        <v>5.4548473599999996</v>
      </c>
      <c r="M84" s="177" t="s">
        <v>189</v>
      </c>
      <c r="N84" s="123">
        <v>53.32226429</v>
      </c>
      <c r="O84" s="123">
        <v>0.52804846000000005</v>
      </c>
      <c r="P84" s="123">
        <v>6.9654323600000003</v>
      </c>
      <c r="Q84" s="123">
        <v>2.6072999999999998E-4</v>
      </c>
      <c r="R84" s="123">
        <v>45.259929149999998</v>
      </c>
      <c r="S84" s="123">
        <v>1.1484000000000001E-4</v>
      </c>
      <c r="T84" s="123">
        <v>1.35795876</v>
      </c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</row>
    <row r="85" spans="1:702" hidden="1" outlineLevel="1">
      <c r="A85" s="12">
        <v>42795</v>
      </c>
      <c r="B85" s="123">
        <v>1953.8369163699999</v>
      </c>
      <c r="C85" s="123">
        <v>74.400361540000006</v>
      </c>
      <c r="D85" s="123">
        <v>0.44893463</v>
      </c>
      <c r="E85" s="123">
        <v>302.70676166999999</v>
      </c>
      <c r="F85" s="123">
        <v>408.50939765999999</v>
      </c>
      <c r="G85" s="123">
        <v>0.84215916999999996</v>
      </c>
      <c r="H85" s="123">
        <v>9.5373746700000002</v>
      </c>
      <c r="I85" s="123">
        <v>983.38659526000004</v>
      </c>
      <c r="J85" s="123">
        <v>59.777936760000003</v>
      </c>
      <c r="K85" s="123">
        <v>14.95697208</v>
      </c>
      <c r="L85" s="123">
        <v>5.5179376600000003</v>
      </c>
      <c r="M85" s="177" t="s">
        <v>189</v>
      </c>
      <c r="N85" s="123">
        <v>47.530925009999997</v>
      </c>
      <c r="O85" s="123">
        <v>0.50142324999999999</v>
      </c>
      <c r="P85" s="123">
        <v>0.14660160999999999</v>
      </c>
      <c r="Q85" s="123">
        <v>2.6614E-4</v>
      </c>
      <c r="R85" s="123">
        <v>44.470287669999998</v>
      </c>
      <c r="S85" s="123">
        <v>2.02179E-2</v>
      </c>
      <c r="T85" s="123">
        <v>1.0827636899999999</v>
      </c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</row>
    <row r="86" spans="1:702" hidden="1" outlineLevel="1">
      <c r="A86" s="12">
        <v>42826</v>
      </c>
      <c r="B86" s="123">
        <v>2009.8035200899999</v>
      </c>
      <c r="C86" s="123">
        <v>75.633511040000002</v>
      </c>
      <c r="D86" s="123">
        <v>0.46176178000000001</v>
      </c>
      <c r="E86" s="123">
        <v>302.97177713999997</v>
      </c>
      <c r="F86" s="123">
        <v>454.13846709000001</v>
      </c>
      <c r="G86" s="123">
        <v>0.54118082999999995</v>
      </c>
      <c r="H86" s="123">
        <v>9.0011137800000007</v>
      </c>
      <c r="I86" s="123">
        <v>985.40161008999996</v>
      </c>
      <c r="J86" s="123">
        <v>66.556304519999998</v>
      </c>
      <c r="K86" s="123">
        <v>14.946924020000001</v>
      </c>
      <c r="L86" s="123">
        <v>5.4779053400000004</v>
      </c>
      <c r="M86" s="177" t="s">
        <v>189</v>
      </c>
      <c r="N86" s="123">
        <v>48.380431020000003</v>
      </c>
      <c r="O86" s="123">
        <v>0.35470593</v>
      </c>
      <c r="P86" s="123">
        <v>0.1826171</v>
      </c>
      <c r="Q86" s="123">
        <v>2.7104000000000001E-4</v>
      </c>
      <c r="R86" s="123">
        <v>44.778701580000003</v>
      </c>
      <c r="S86" s="123">
        <v>1.3660000000000001E-4</v>
      </c>
      <c r="T86" s="123">
        <v>0.97610118999999995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</row>
    <row r="87" spans="1:702" hidden="1" outlineLevel="1">
      <c r="A87" s="12">
        <v>42856</v>
      </c>
      <c r="B87" s="123">
        <v>1971.8918706100001</v>
      </c>
      <c r="C87" s="123">
        <v>78.681350469999998</v>
      </c>
      <c r="D87" s="123">
        <v>0.25463430999999997</v>
      </c>
      <c r="E87" s="123">
        <v>294.51664561000001</v>
      </c>
      <c r="F87" s="123">
        <v>465.60461549000001</v>
      </c>
      <c r="G87" s="123">
        <v>0.28802847999999998</v>
      </c>
      <c r="H87" s="123">
        <v>11.41418739</v>
      </c>
      <c r="I87" s="123">
        <v>947.92581851</v>
      </c>
      <c r="J87" s="123">
        <v>57.424275719999997</v>
      </c>
      <c r="K87" s="123">
        <v>14.928545229999999</v>
      </c>
      <c r="L87" s="123">
        <v>5.4777533399999996</v>
      </c>
      <c r="M87" s="177" t="s">
        <v>189</v>
      </c>
      <c r="N87" s="123">
        <v>49.692255520000003</v>
      </c>
      <c r="O87" s="123">
        <v>0.49079277999999998</v>
      </c>
      <c r="P87" s="123">
        <v>0.13113079999999999</v>
      </c>
      <c r="Q87" s="123">
        <v>2.7680000000000001E-4</v>
      </c>
      <c r="R87" s="123">
        <v>44.081169549999998</v>
      </c>
      <c r="S87" s="123">
        <v>8.9660199999999999E-3</v>
      </c>
      <c r="T87" s="123">
        <v>0.97142459000000003</v>
      </c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</row>
    <row r="88" spans="1:702" hidden="1" outlineLevel="1">
      <c r="A88" s="12">
        <v>42887</v>
      </c>
      <c r="B88" s="123">
        <v>2016.18876802</v>
      </c>
      <c r="C88" s="123">
        <v>72.431287810000001</v>
      </c>
      <c r="D88" s="123">
        <v>0.25946719000000001</v>
      </c>
      <c r="E88" s="123">
        <v>304.40042517000001</v>
      </c>
      <c r="F88" s="123">
        <v>476.43222736000001</v>
      </c>
      <c r="G88" s="123">
        <v>0.65128609000000004</v>
      </c>
      <c r="H88" s="123">
        <v>11.09956635</v>
      </c>
      <c r="I88" s="123">
        <v>974.40814148000004</v>
      </c>
      <c r="J88" s="123">
        <v>60.419578389999998</v>
      </c>
      <c r="K88" s="123">
        <v>15.099262619999999</v>
      </c>
      <c r="L88" s="123">
        <v>5.7180551399999997</v>
      </c>
      <c r="M88" s="177" t="s">
        <v>189</v>
      </c>
      <c r="N88" s="123">
        <v>50.254636580000003</v>
      </c>
      <c r="O88" s="123">
        <v>0.49582388999999999</v>
      </c>
      <c r="P88" s="123">
        <v>0.38109984000000002</v>
      </c>
      <c r="Q88" s="123">
        <v>2.8204E-4</v>
      </c>
      <c r="R88" s="123">
        <v>43.186896849999997</v>
      </c>
      <c r="S88" s="123">
        <v>1.5898999999999999E-4</v>
      </c>
      <c r="T88" s="123">
        <v>0.95057223000000002</v>
      </c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</row>
    <row r="89" spans="1:702" hidden="1" outlineLevel="1">
      <c r="A89" s="12">
        <v>42917</v>
      </c>
      <c r="B89" s="123">
        <v>2128.7168007499999</v>
      </c>
      <c r="C89" s="123">
        <v>80.198779259999995</v>
      </c>
      <c r="D89" s="123">
        <v>0.26446115999999997</v>
      </c>
      <c r="E89" s="123">
        <v>326.86598171000003</v>
      </c>
      <c r="F89" s="123">
        <v>521.11077519000003</v>
      </c>
      <c r="G89" s="123">
        <v>0.37665294999999999</v>
      </c>
      <c r="H89" s="123">
        <v>11.441238179999999</v>
      </c>
      <c r="I89" s="123">
        <v>1011.64064322</v>
      </c>
      <c r="J89" s="123">
        <v>61.436915509999999</v>
      </c>
      <c r="K89" s="123">
        <v>15.057700799999999</v>
      </c>
      <c r="L89" s="123">
        <v>5.72495346</v>
      </c>
      <c r="M89" s="177" t="s">
        <v>189</v>
      </c>
      <c r="N89" s="123">
        <v>49.805078039999998</v>
      </c>
      <c r="O89" s="123">
        <v>0.49033157999999999</v>
      </c>
      <c r="P89" s="123">
        <v>0.53677644000000002</v>
      </c>
      <c r="Q89" s="123">
        <v>2.8746000000000002E-4</v>
      </c>
      <c r="R89" s="123">
        <v>42.855694759999999</v>
      </c>
      <c r="S89" s="123">
        <v>1.4993E-4</v>
      </c>
      <c r="T89" s="123">
        <v>0.91038110000000005</v>
      </c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</row>
    <row r="90" spans="1:702" hidden="1" outlineLevel="1">
      <c r="A90" s="12">
        <v>42948</v>
      </c>
      <c r="B90" s="123">
        <v>2171.2725238200001</v>
      </c>
      <c r="C90" s="123">
        <v>81.751363729999994</v>
      </c>
      <c r="D90" s="123">
        <v>0.21</v>
      </c>
      <c r="E90" s="123">
        <v>334.87010579999998</v>
      </c>
      <c r="F90" s="123">
        <v>548.08232249000002</v>
      </c>
      <c r="G90" s="123">
        <v>0.53544873000000004</v>
      </c>
      <c r="H90" s="123">
        <v>11.46394302</v>
      </c>
      <c r="I90" s="123">
        <v>1011.21924032</v>
      </c>
      <c r="J90" s="123">
        <v>68.369336989999994</v>
      </c>
      <c r="K90" s="123">
        <v>15.24958897</v>
      </c>
      <c r="L90" s="123">
        <v>5.6932234599999996</v>
      </c>
      <c r="M90" s="177" t="s">
        <v>189</v>
      </c>
      <c r="N90" s="123">
        <v>50.033806980000001</v>
      </c>
      <c r="O90" s="123">
        <v>0.48649901000000001</v>
      </c>
      <c r="P90" s="123">
        <v>0.49266236000000002</v>
      </c>
      <c r="Q90" s="123">
        <v>2.9286999999999998E-4</v>
      </c>
      <c r="R90" s="123">
        <v>41.911937229999999</v>
      </c>
      <c r="S90" s="123">
        <v>1.4454E-4</v>
      </c>
      <c r="T90" s="123">
        <v>0.90260731999999999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</row>
    <row r="91" spans="1:702" hidden="1" outlineLevel="1">
      <c r="A91" s="12">
        <v>42979</v>
      </c>
      <c r="B91" s="123">
        <v>2259.9341745400002</v>
      </c>
      <c r="C91" s="123">
        <v>96.590166249999996</v>
      </c>
      <c r="D91" s="123">
        <v>8.0484269999999997E-2</v>
      </c>
      <c r="E91" s="123">
        <v>352.54160608000001</v>
      </c>
      <c r="F91" s="123">
        <v>589.03313342000001</v>
      </c>
      <c r="G91" s="123">
        <v>0.87994388999999995</v>
      </c>
      <c r="H91" s="123">
        <v>11.576817630000001</v>
      </c>
      <c r="I91" s="123">
        <v>1011.43498806</v>
      </c>
      <c r="J91" s="123">
        <v>81.815331349999994</v>
      </c>
      <c r="K91" s="123">
        <v>15.361567369999999</v>
      </c>
      <c r="L91" s="123">
        <v>5.8726841199999997</v>
      </c>
      <c r="M91" s="177" t="s">
        <v>189</v>
      </c>
      <c r="N91" s="123">
        <v>50.12888873</v>
      </c>
      <c r="O91" s="123">
        <v>0.49587740000000002</v>
      </c>
      <c r="P91" s="123">
        <v>0.441222</v>
      </c>
      <c r="Q91" s="123">
        <v>2.9795000000000001E-4</v>
      </c>
      <c r="R91" s="123">
        <v>42.883629880000001</v>
      </c>
      <c r="S91" s="123">
        <v>1.4933000000000001E-4</v>
      </c>
      <c r="T91" s="123">
        <v>0.79738681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</row>
    <row r="92" spans="1:702" hidden="1" outlineLevel="1">
      <c r="A92" s="12">
        <v>43009</v>
      </c>
      <c r="B92" s="123">
        <v>2245.14667887</v>
      </c>
      <c r="C92" s="123">
        <v>102.51836054</v>
      </c>
      <c r="D92" s="123">
        <v>0</v>
      </c>
      <c r="E92" s="123">
        <v>334.29304458000001</v>
      </c>
      <c r="F92" s="123">
        <v>586.79004689999999</v>
      </c>
      <c r="G92" s="123">
        <v>0.90775525999999995</v>
      </c>
      <c r="H92" s="123">
        <v>11.15487615</v>
      </c>
      <c r="I92" s="123">
        <v>1014.3141037</v>
      </c>
      <c r="J92" s="123">
        <v>80.045536049999995</v>
      </c>
      <c r="K92" s="123">
        <v>15.37356932</v>
      </c>
      <c r="L92" s="123">
        <v>5.7228418699999999</v>
      </c>
      <c r="M92" s="177" t="s">
        <v>189</v>
      </c>
      <c r="N92" s="123">
        <v>49.052781920000001</v>
      </c>
      <c r="O92" s="123">
        <v>0.48274135000000001</v>
      </c>
      <c r="P92" s="123">
        <v>0.46373771000000003</v>
      </c>
      <c r="Q92" s="123">
        <v>3.0352999999999999E-4</v>
      </c>
      <c r="R92" s="123">
        <v>43.264923459999999</v>
      </c>
      <c r="S92" s="123">
        <v>1.5461000000000001E-4</v>
      </c>
      <c r="T92" s="123">
        <v>0.76190192000000001</v>
      </c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</row>
    <row r="93" spans="1:702" hidden="1" outlineLevel="1">
      <c r="A93" s="12">
        <v>43040</v>
      </c>
      <c r="B93" s="123">
        <v>2276.1583456399999</v>
      </c>
      <c r="C93" s="123">
        <v>102.7824937</v>
      </c>
      <c r="D93" s="123">
        <v>0</v>
      </c>
      <c r="E93" s="123">
        <v>360.56032238</v>
      </c>
      <c r="F93" s="123">
        <v>603.60623053999996</v>
      </c>
      <c r="G93" s="123">
        <v>0.76634793000000001</v>
      </c>
      <c r="H93" s="123">
        <v>12.35695033</v>
      </c>
      <c r="I93" s="123">
        <v>1002.42444026</v>
      </c>
      <c r="J93" s="123">
        <v>75.791701720000006</v>
      </c>
      <c r="K93" s="123">
        <v>15.254711110000001</v>
      </c>
      <c r="L93" s="123">
        <v>5.7466880299999996</v>
      </c>
      <c r="M93" s="177" t="s">
        <v>189</v>
      </c>
      <c r="N93" s="123">
        <v>50.27780113</v>
      </c>
      <c r="O93" s="123">
        <v>0.47633676000000003</v>
      </c>
      <c r="P93" s="123">
        <v>0.89994465999999995</v>
      </c>
      <c r="Q93" s="123">
        <v>3.0877999999999998E-4</v>
      </c>
      <c r="R93" s="123">
        <v>44.381705869999998</v>
      </c>
      <c r="S93" s="123">
        <v>1.5956E-4</v>
      </c>
      <c r="T93" s="123">
        <v>0.83220287999999998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</row>
    <row r="94" spans="1:702" hidden="1" outlineLevel="1">
      <c r="A94" s="12">
        <v>43070</v>
      </c>
      <c r="B94" s="123">
        <v>2465.2749514000002</v>
      </c>
      <c r="C94" s="123">
        <v>118.3280833</v>
      </c>
      <c r="D94" s="123">
        <v>0</v>
      </c>
      <c r="E94" s="123">
        <v>363.26340517</v>
      </c>
      <c r="F94" s="123">
        <v>630.21409549999998</v>
      </c>
      <c r="G94" s="123">
        <v>0.84552342999999996</v>
      </c>
      <c r="H94" s="123">
        <v>11.318069039999999</v>
      </c>
      <c r="I94" s="123">
        <v>1136.63374864</v>
      </c>
      <c r="J94" s="123">
        <v>85.126176889999996</v>
      </c>
      <c r="K94" s="123">
        <v>15.411886640000001</v>
      </c>
      <c r="L94" s="123">
        <v>5.9529937000000004</v>
      </c>
      <c r="M94" s="177" t="s">
        <v>189</v>
      </c>
      <c r="N94" s="123">
        <v>50.50910897</v>
      </c>
      <c r="O94" s="123">
        <v>0.51459756000000001</v>
      </c>
      <c r="P94" s="123">
        <v>0.78662951999999997</v>
      </c>
      <c r="Q94" s="123">
        <v>3.1437000000000001E-4</v>
      </c>
      <c r="R94" s="123">
        <v>45.505929299999998</v>
      </c>
      <c r="S94" s="123">
        <v>1.6484E-4</v>
      </c>
      <c r="T94" s="123">
        <v>0.86422452999999999</v>
      </c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</row>
    <row r="95" spans="1:702" hidden="1" outlineLevel="1">
      <c r="A95" s="12">
        <v>43101</v>
      </c>
      <c r="B95" s="123">
        <v>2546.5310967</v>
      </c>
      <c r="C95" s="123">
        <v>115.81628587</v>
      </c>
      <c r="D95" s="123">
        <v>0</v>
      </c>
      <c r="E95" s="123">
        <v>373.51884310999998</v>
      </c>
      <c r="F95" s="123">
        <v>670.36992358999998</v>
      </c>
      <c r="G95" s="123">
        <v>0.79250248000000001</v>
      </c>
      <c r="H95" s="123">
        <v>12.29457755</v>
      </c>
      <c r="I95" s="123">
        <v>1167.1871622599999</v>
      </c>
      <c r="J95" s="123">
        <v>86.322142360000001</v>
      </c>
      <c r="K95" s="123">
        <v>15.26907954</v>
      </c>
      <c r="L95" s="123">
        <v>5.8057388599999999</v>
      </c>
      <c r="M95" s="177" t="s">
        <v>189</v>
      </c>
      <c r="N95" s="123">
        <v>50.50648297</v>
      </c>
      <c r="O95" s="123">
        <v>0.49063055</v>
      </c>
      <c r="P95" s="123">
        <v>0.72848696999999996</v>
      </c>
      <c r="Q95" s="123">
        <v>3.1962000000000001E-4</v>
      </c>
      <c r="R95" s="123">
        <v>47.214622650000003</v>
      </c>
      <c r="S95" s="123">
        <v>1.6979000000000001E-4</v>
      </c>
      <c r="T95" s="123">
        <v>0.21412853000000001</v>
      </c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</row>
    <row r="96" spans="1:702" hidden="1" outlineLevel="1">
      <c r="A96" s="12">
        <v>43132</v>
      </c>
      <c r="B96" s="123">
        <v>2533.0579275599998</v>
      </c>
      <c r="C96" s="123">
        <v>107.90016312</v>
      </c>
      <c r="D96" s="123">
        <v>0</v>
      </c>
      <c r="E96" s="123">
        <v>369.14698901999998</v>
      </c>
      <c r="F96" s="123">
        <v>645.31515604000003</v>
      </c>
      <c r="G96" s="123">
        <v>0.86589874</v>
      </c>
      <c r="H96" s="123">
        <v>13.16530796</v>
      </c>
      <c r="I96" s="123">
        <v>1191.7520587199999</v>
      </c>
      <c r="J96" s="123">
        <v>88.052805570000004</v>
      </c>
      <c r="K96" s="123">
        <v>15.14426241</v>
      </c>
      <c r="L96" s="123">
        <v>5.8025779399999999</v>
      </c>
      <c r="M96" s="177" t="s">
        <v>189</v>
      </c>
      <c r="N96" s="123">
        <v>48.689886850000001</v>
      </c>
      <c r="O96" s="123">
        <v>0.34798477999999999</v>
      </c>
      <c r="P96" s="123">
        <v>0.67618679000000004</v>
      </c>
      <c r="Q96" s="123">
        <v>3.2451000000000002E-4</v>
      </c>
      <c r="R96" s="123">
        <v>46.010441</v>
      </c>
      <c r="S96" s="123">
        <v>1.7441000000000001E-4</v>
      </c>
      <c r="T96" s="123">
        <v>0.18770970000000001</v>
      </c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</row>
    <row r="97" spans="1:52" hidden="1" outlineLevel="1">
      <c r="A97" s="12">
        <v>43160</v>
      </c>
      <c r="B97" s="123">
        <v>2572.4114745500001</v>
      </c>
      <c r="C97" s="123">
        <v>112.84496286</v>
      </c>
      <c r="D97" s="123">
        <v>0</v>
      </c>
      <c r="E97" s="123">
        <v>367.19811561</v>
      </c>
      <c r="F97" s="123">
        <v>633.21132722000004</v>
      </c>
      <c r="G97" s="123">
        <v>1.26923539</v>
      </c>
      <c r="H97" s="123">
        <v>15.4704657</v>
      </c>
      <c r="I97" s="123">
        <v>1234.24867249</v>
      </c>
      <c r="J97" s="123">
        <v>88.356788719999997</v>
      </c>
      <c r="K97" s="123">
        <v>16.371181230000001</v>
      </c>
      <c r="L97" s="123">
        <v>6.9189236799999998</v>
      </c>
      <c r="M97" s="177" t="s">
        <v>189</v>
      </c>
      <c r="N97" s="123">
        <v>49.329953869999997</v>
      </c>
      <c r="O97" s="123">
        <v>0.21714383000000001</v>
      </c>
      <c r="P97" s="123">
        <v>0.72859364999999998</v>
      </c>
      <c r="Q97" s="123">
        <v>3.2975000000000002E-4</v>
      </c>
      <c r="R97" s="123">
        <v>46.011639670000001</v>
      </c>
      <c r="S97" s="123">
        <v>1.7935999999999999E-4</v>
      </c>
      <c r="T97" s="123">
        <v>0.23396152000000001</v>
      </c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</row>
    <row r="98" spans="1:52" hidden="1" outlineLevel="1">
      <c r="A98" s="12">
        <v>43191</v>
      </c>
      <c r="B98" s="123">
        <v>2592.9053211099999</v>
      </c>
      <c r="C98" s="123">
        <v>108.71101207</v>
      </c>
      <c r="D98" s="123">
        <v>0</v>
      </c>
      <c r="E98" s="123">
        <v>360.40151996999998</v>
      </c>
      <c r="F98" s="123">
        <v>637.07271748000005</v>
      </c>
      <c r="G98" s="123">
        <v>1.2751146900000001</v>
      </c>
      <c r="H98" s="123">
        <v>14.97644021</v>
      </c>
      <c r="I98" s="123">
        <v>1245.19153471</v>
      </c>
      <c r="J98" s="123">
        <v>109.46802289999999</v>
      </c>
      <c r="K98" s="123">
        <v>16.892664589999999</v>
      </c>
      <c r="L98" s="123">
        <v>6.9692245000000002</v>
      </c>
      <c r="M98" s="177" t="s">
        <v>189</v>
      </c>
      <c r="N98" s="123">
        <v>46.968894470000002</v>
      </c>
      <c r="O98" s="123">
        <v>9.8544240000000005E-2</v>
      </c>
      <c r="P98" s="123">
        <v>0.77618452999999998</v>
      </c>
      <c r="Q98" s="123">
        <v>3.3463999999999998E-4</v>
      </c>
      <c r="R98" s="123">
        <v>43.922288539999997</v>
      </c>
      <c r="S98" s="123">
        <v>1.8398000000000001E-4</v>
      </c>
      <c r="T98" s="123">
        <v>0.18063958999999999</v>
      </c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</row>
    <row r="99" spans="1:52" hidden="1" outlineLevel="1">
      <c r="A99" s="12">
        <v>43221</v>
      </c>
      <c r="B99" s="123">
        <v>2552.2688208599998</v>
      </c>
      <c r="C99" s="123">
        <v>110.32088403</v>
      </c>
      <c r="D99" s="123">
        <v>0</v>
      </c>
      <c r="E99" s="123">
        <v>352.92278962</v>
      </c>
      <c r="F99" s="123">
        <v>622.79484315000002</v>
      </c>
      <c r="G99" s="123">
        <v>1.1106924499999999</v>
      </c>
      <c r="H99" s="123">
        <v>14.582420709999999</v>
      </c>
      <c r="I99" s="123">
        <v>1221.9058346100001</v>
      </c>
      <c r="J99" s="123">
        <v>112.06539936999999</v>
      </c>
      <c r="K99" s="123">
        <v>16.718840589999999</v>
      </c>
      <c r="L99" s="123">
        <v>7.3680871699999999</v>
      </c>
      <c r="M99" s="177" t="s">
        <v>189</v>
      </c>
      <c r="N99" s="123">
        <v>47.492246590000001</v>
      </c>
      <c r="O99" s="123">
        <v>0.48770059999999998</v>
      </c>
      <c r="P99" s="123">
        <v>0.67319006000000003</v>
      </c>
      <c r="Q99" s="123">
        <v>3.4058E-4</v>
      </c>
      <c r="R99" s="123">
        <v>43.584939349999999</v>
      </c>
      <c r="S99" s="123">
        <v>1.8959000000000001E-4</v>
      </c>
      <c r="T99" s="123">
        <v>0.24042239000000001</v>
      </c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</row>
    <row r="100" spans="1:52" hidden="1" outlineLevel="1">
      <c r="A100" s="12">
        <v>43252</v>
      </c>
      <c r="B100" s="123">
        <v>2568.3238565199999</v>
      </c>
      <c r="C100" s="123">
        <v>113.78331451</v>
      </c>
      <c r="D100" s="123">
        <v>0</v>
      </c>
      <c r="E100" s="123">
        <v>369.21368990000002</v>
      </c>
      <c r="F100" s="123">
        <v>586.98476545000005</v>
      </c>
      <c r="G100" s="123">
        <v>1.0614583</v>
      </c>
      <c r="H100" s="123">
        <v>14.68113544</v>
      </c>
      <c r="I100" s="123">
        <v>1257.1854122699999</v>
      </c>
      <c r="J100" s="123">
        <v>109.60453923</v>
      </c>
      <c r="K100" s="123">
        <v>16.64754666</v>
      </c>
      <c r="L100" s="123">
        <v>6.3579260800000004</v>
      </c>
      <c r="M100" s="177" t="s">
        <v>189</v>
      </c>
      <c r="N100" s="123">
        <v>47.474705640000003</v>
      </c>
      <c r="O100" s="123">
        <v>0.46218724</v>
      </c>
      <c r="P100" s="123">
        <v>0.64462067999999995</v>
      </c>
      <c r="Q100" s="123">
        <v>3.4529E-4</v>
      </c>
      <c r="R100" s="123">
        <v>44.072138209999999</v>
      </c>
      <c r="S100" s="123">
        <v>1.9404000000000001E-4</v>
      </c>
      <c r="T100" s="123">
        <v>0.14987758000000001</v>
      </c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</row>
    <row r="101" spans="1:52" hidden="1" outlineLevel="1">
      <c r="A101" s="12">
        <v>43282</v>
      </c>
      <c r="B101" s="123">
        <v>2571.0681082699998</v>
      </c>
      <c r="C101" s="123">
        <v>126.55060491</v>
      </c>
      <c r="D101" s="123">
        <v>0</v>
      </c>
      <c r="E101" s="123">
        <v>381.18953070999999</v>
      </c>
      <c r="F101" s="123">
        <v>589.59049271000004</v>
      </c>
      <c r="G101" s="123">
        <v>1.26977586</v>
      </c>
      <c r="H101" s="123">
        <v>14.44783928</v>
      </c>
      <c r="I101" s="123">
        <v>1238.85293854</v>
      </c>
      <c r="J101" s="123">
        <v>114.54817267</v>
      </c>
      <c r="K101" s="123">
        <v>15.959652609999999</v>
      </c>
      <c r="L101" s="123">
        <v>6.1726740199999997</v>
      </c>
      <c r="M101" s="177" t="s">
        <v>189</v>
      </c>
      <c r="N101" s="123">
        <v>36.201632959999998</v>
      </c>
      <c r="O101" s="123">
        <v>0.50719018999999999</v>
      </c>
      <c r="P101" s="123">
        <v>0.50966409000000001</v>
      </c>
      <c r="Q101" s="123">
        <v>3.5124E-4</v>
      </c>
      <c r="R101" s="123">
        <v>45.11730653</v>
      </c>
      <c r="S101" s="123">
        <v>1.9965E-4</v>
      </c>
      <c r="T101" s="123">
        <v>0.1500823</v>
      </c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</row>
    <row r="102" spans="1:52" hidden="1" outlineLevel="1">
      <c r="A102" s="12">
        <v>43313</v>
      </c>
      <c r="B102" s="123">
        <v>2721.3438288500001</v>
      </c>
      <c r="C102" s="123">
        <v>146.7984347</v>
      </c>
      <c r="D102" s="123">
        <v>0</v>
      </c>
      <c r="E102" s="123">
        <v>405.66071562000002</v>
      </c>
      <c r="F102" s="123">
        <v>654.82895834999999</v>
      </c>
      <c r="G102" s="123">
        <v>1.2501946900000001</v>
      </c>
      <c r="H102" s="123">
        <v>14.48624379</v>
      </c>
      <c r="I102" s="123">
        <v>1271.0203023900001</v>
      </c>
      <c r="J102" s="123">
        <v>122.47423628999999</v>
      </c>
      <c r="K102" s="123">
        <v>16.03272978</v>
      </c>
      <c r="L102" s="123">
        <v>5.3651098800000003</v>
      </c>
      <c r="M102" s="177" t="s">
        <v>189</v>
      </c>
      <c r="N102" s="123">
        <v>35.415570709999997</v>
      </c>
      <c r="O102" s="123">
        <v>0.56620800999999998</v>
      </c>
      <c r="P102" s="123">
        <v>0.43665823999999998</v>
      </c>
      <c r="Q102" s="123">
        <v>3.5666000000000002E-4</v>
      </c>
      <c r="R102" s="123">
        <v>46.82273455</v>
      </c>
      <c r="S102" s="123">
        <v>0</v>
      </c>
      <c r="T102" s="123">
        <v>0.18537519</v>
      </c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</row>
    <row r="103" spans="1:52" hidden="1" outlineLevel="1">
      <c r="A103" s="12">
        <v>43344</v>
      </c>
      <c r="B103" s="123">
        <v>2785.6865917199998</v>
      </c>
      <c r="C103" s="123">
        <v>154.91907434000001</v>
      </c>
      <c r="D103" s="123">
        <v>0</v>
      </c>
      <c r="E103" s="123">
        <v>411.43384073999999</v>
      </c>
      <c r="F103" s="123">
        <v>707.46899044999998</v>
      </c>
      <c r="G103" s="123">
        <v>1.13587042</v>
      </c>
      <c r="H103" s="123">
        <v>14.773558080000001</v>
      </c>
      <c r="I103" s="123">
        <v>1266.8315377399999</v>
      </c>
      <c r="J103" s="123">
        <v>124.18835435</v>
      </c>
      <c r="K103" s="123">
        <v>15.862558590000001</v>
      </c>
      <c r="L103" s="123">
        <v>6.0244353000000004</v>
      </c>
      <c r="M103" s="177" t="s">
        <v>189</v>
      </c>
      <c r="N103" s="123">
        <v>34.348836439999999</v>
      </c>
      <c r="O103" s="123">
        <v>0.55060911000000001</v>
      </c>
      <c r="P103" s="123">
        <v>0.90061323000000004</v>
      </c>
      <c r="Q103" s="123">
        <v>3.6206999999999998E-4</v>
      </c>
      <c r="R103" s="123">
        <v>46.892916569999997</v>
      </c>
      <c r="S103" s="123">
        <v>0.19782493000000001</v>
      </c>
      <c r="T103" s="123">
        <v>0.15720935999999999</v>
      </c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</row>
    <row r="104" spans="1:52" hidden="1" outlineLevel="1">
      <c r="A104" s="12">
        <v>43374</v>
      </c>
      <c r="B104" s="123">
        <v>2698.0919939700002</v>
      </c>
      <c r="C104" s="123">
        <v>150.40594168999999</v>
      </c>
      <c r="D104" s="123">
        <v>0</v>
      </c>
      <c r="E104" s="123">
        <v>387.86327712999997</v>
      </c>
      <c r="F104" s="123">
        <v>692.87950326999999</v>
      </c>
      <c r="G104" s="123">
        <v>1.3138789399999999</v>
      </c>
      <c r="H104" s="123">
        <v>13.00973913</v>
      </c>
      <c r="I104" s="123">
        <v>1211.7888742600001</v>
      </c>
      <c r="J104" s="123">
        <v>138.92428368</v>
      </c>
      <c r="K104" s="123">
        <v>16.222629210000001</v>
      </c>
      <c r="L104" s="123">
        <v>5.2688929800000004</v>
      </c>
      <c r="M104" s="177" t="s">
        <v>189</v>
      </c>
      <c r="N104" s="123">
        <v>32.261827969999999</v>
      </c>
      <c r="O104" s="123">
        <v>0.48790269000000003</v>
      </c>
      <c r="P104" s="123">
        <v>0.85755616000000001</v>
      </c>
      <c r="Q104" s="123">
        <v>3.6730999999999998E-4</v>
      </c>
      <c r="R104" s="123">
        <v>46.49851692</v>
      </c>
      <c r="S104" s="123">
        <v>0.13683028999999999</v>
      </c>
      <c r="T104" s="123">
        <v>0.17197234</v>
      </c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</row>
    <row r="105" spans="1:52" hidden="1" outlineLevel="1">
      <c r="A105" s="12">
        <v>43405</v>
      </c>
      <c r="B105" s="123">
        <v>2768.0810826100001</v>
      </c>
      <c r="C105" s="123">
        <v>149.33243737999999</v>
      </c>
      <c r="D105" s="123">
        <v>8.0240497699999995</v>
      </c>
      <c r="E105" s="123">
        <v>394.34417196999999</v>
      </c>
      <c r="F105" s="123">
        <v>738.13688013000001</v>
      </c>
      <c r="G105" s="123">
        <v>0.90407333999999995</v>
      </c>
      <c r="H105" s="123">
        <v>13.28594112</v>
      </c>
      <c r="I105" s="123">
        <v>1226.10939725</v>
      </c>
      <c r="J105" s="123">
        <v>136.95052562999999</v>
      </c>
      <c r="K105" s="123">
        <v>17.38398651</v>
      </c>
      <c r="L105" s="123">
        <v>5.45751864</v>
      </c>
      <c r="M105" s="177" t="s">
        <v>189</v>
      </c>
      <c r="N105" s="123">
        <v>29.51319556</v>
      </c>
      <c r="O105" s="123">
        <v>0.35545837000000002</v>
      </c>
      <c r="P105" s="123">
        <v>0.75825922999999995</v>
      </c>
      <c r="Q105" s="123">
        <v>3.7256000000000002E-4</v>
      </c>
      <c r="R105" s="123">
        <v>47.206571850000003</v>
      </c>
      <c r="S105" s="123">
        <v>9.6389959999999997E-2</v>
      </c>
      <c r="T105" s="123">
        <v>0.22185334000000001</v>
      </c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</row>
    <row r="106" spans="1:52" hidden="1" outlineLevel="1">
      <c r="A106" s="12">
        <v>43435</v>
      </c>
      <c r="B106" s="123">
        <v>2738.8540254099998</v>
      </c>
      <c r="C106" s="123">
        <v>147.19917704</v>
      </c>
      <c r="D106" s="123">
        <v>11.899030720000001</v>
      </c>
      <c r="E106" s="123">
        <v>395.77116961000002</v>
      </c>
      <c r="F106" s="123">
        <v>723.78712626000004</v>
      </c>
      <c r="G106" s="123">
        <v>1.3326970499999999</v>
      </c>
      <c r="H106" s="123">
        <v>10.875678479999999</v>
      </c>
      <c r="I106" s="123">
        <v>1215.0781116600001</v>
      </c>
      <c r="J106" s="123">
        <v>133.78618535999999</v>
      </c>
      <c r="K106" s="123">
        <v>17.562065560000001</v>
      </c>
      <c r="L106" s="123">
        <v>5.4397627699999997</v>
      </c>
      <c r="M106" s="177" t="s">
        <v>189</v>
      </c>
      <c r="N106" s="123">
        <v>28.60452364</v>
      </c>
      <c r="O106" s="123">
        <v>0.19690669</v>
      </c>
      <c r="P106" s="123">
        <v>0.74087248999999999</v>
      </c>
      <c r="Q106" s="123">
        <v>3.7815E-4</v>
      </c>
      <c r="R106" s="123">
        <v>46.33863745</v>
      </c>
      <c r="S106" s="123">
        <v>0</v>
      </c>
      <c r="T106" s="123">
        <v>0.24170248</v>
      </c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</row>
    <row r="107" spans="1:52" hidden="1" outlineLevel="1">
      <c r="A107" s="12">
        <v>43466</v>
      </c>
      <c r="B107" s="123">
        <v>2757.3558425400001</v>
      </c>
      <c r="C107" s="123">
        <v>149.51591868</v>
      </c>
      <c r="D107" s="123">
        <v>25.370771059999999</v>
      </c>
      <c r="E107" s="123">
        <v>389.06887940000001</v>
      </c>
      <c r="F107" s="123">
        <v>751.24281848999999</v>
      </c>
      <c r="G107" s="123">
        <v>0.67850754999999996</v>
      </c>
      <c r="H107" s="123">
        <v>12.99138861</v>
      </c>
      <c r="I107" s="123">
        <v>1205.01498087</v>
      </c>
      <c r="J107" s="123">
        <v>124.03974122</v>
      </c>
      <c r="K107" s="123">
        <v>17.05944526</v>
      </c>
      <c r="L107" s="123">
        <v>5.4226608900000004</v>
      </c>
      <c r="M107" s="177" t="s">
        <v>189</v>
      </c>
      <c r="N107" s="123">
        <v>28.479830289999999</v>
      </c>
      <c r="O107" s="123">
        <v>8.5692619999999997E-2</v>
      </c>
      <c r="P107" s="123">
        <v>0.71561699999999995</v>
      </c>
      <c r="Q107" s="123">
        <v>3.8357000000000002E-4</v>
      </c>
      <c r="R107" s="123">
        <v>47.403452450000003</v>
      </c>
      <c r="S107" s="123">
        <v>0</v>
      </c>
      <c r="T107" s="123">
        <v>0.26575458000000002</v>
      </c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</row>
    <row r="108" spans="1:52" hidden="1" outlineLevel="1">
      <c r="A108" s="12">
        <v>43497</v>
      </c>
      <c r="B108" s="123">
        <v>2741.26728297</v>
      </c>
      <c r="C108" s="123">
        <v>149.69222155</v>
      </c>
      <c r="D108" s="123">
        <v>24.529769439999999</v>
      </c>
      <c r="E108" s="123">
        <v>375.77288572999998</v>
      </c>
      <c r="F108" s="123">
        <v>732.87601562999998</v>
      </c>
      <c r="G108" s="123">
        <v>1.7614514699999999</v>
      </c>
      <c r="H108" s="123">
        <v>15.87189824</v>
      </c>
      <c r="I108" s="123">
        <v>1217.3552405999999</v>
      </c>
      <c r="J108" s="123">
        <v>124.80501261000001</v>
      </c>
      <c r="K108" s="123">
        <v>16.8099338</v>
      </c>
      <c r="L108" s="123">
        <v>5.4112849299999999</v>
      </c>
      <c r="M108" s="177" t="s">
        <v>189</v>
      </c>
      <c r="N108" s="123">
        <v>27.363883009999999</v>
      </c>
      <c r="O108" s="123">
        <v>0.11546917</v>
      </c>
      <c r="P108" s="123">
        <v>0.88981816999999996</v>
      </c>
      <c r="Q108" s="123">
        <v>3.8844999999999998E-4</v>
      </c>
      <c r="R108" s="123">
        <v>47.775657160000002</v>
      </c>
      <c r="S108" s="123">
        <v>0</v>
      </c>
      <c r="T108" s="123">
        <v>0.23635301</v>
      </c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</row>
    <row r="109" spans="1:52" hidden="1" outlineLevel="1">
      <c r="A109" s="12">
        <v>43525</v>
      </c>
      <c r="B109" s="123">
        <v>2726.5074645200002</v>
      </c>
      <c r="C109" s="123">
        <v>153.13823732</v>
      </c>
      <c r="D109" s="123">
        <v>25.261396810000001</v>
      </c>
      <c r="E109" s="123">
        <v>354.57239064999999</v>
      </c>
      <c r="F109" s="123">
        <v>734.08814367000002</v>
      </c>
      <c r="G109" s="123">
        <v>1.94105861</v>
      </c>
      <c r="H109" s="123">
        <v>15.032647880000001</v>
      </c>
      <c r="I109" s="123">
        <v>1217.1444979299999</v>
      </c>
      <c r="J109" s="123">
        <v>121.33835289</v>
      </c>
      <c r="K109" s="123">
        <v>17.048648060000001</v>
      </c>
      <c r="L109" s="123">
        <v>5.43944356</v>
      </c>
      <c r="M109" s="177" t="s">
        <v>189</v>
      </c>
      <c r="N109" s="123">
        <v>34.842174249999999</v>
      </c>
      <c r="O109" s="123">
        <v>0.36134791999999999</v>
      </c>
      <c r="P109" s="123">
        <v>0.84337145999999996</v>
      </c>
      <c r="Q109" s="123">
        <v>3.9386999999999999E-4</v>
      </c>
      <c r="R109" s="123">
        <v>45.202709259999999</v>
      </c>
      <c r="S109" s="123">
        <v>0</v>
      </c>
      <c r="T109" s="123">
        <v>0.25265038000000001</v>
      </c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</row>
    <row r="110" spans="1:52" hidden="1" outlineLevel="1">
      <c r="A110" s="12">
        <v>43556</v>
      </c>
      <c r="B110" s="123">
        <v>2706.15071575</v>
      </c>
      <c r="C110" s="123">
        <v>148.65779203</v>
      </c>
      <c r="D110" s="123">
        <v>24.130282529999999</v>
      </c>
      <c r="E110" s="123">
        <v>344.35552841999998</v>
      </c>
      <c r="F110" s="123">
        <v>748.85350216999996</v>
      </c>
      <c r="G110" s="123">
        <v>1.46950252</v>
      </c>
      <c r="H110" s="123">
        <v>13.11797926</v>
      </c>
      <c r="I110" s="123">
        <v>1207.6449372399991</v>
      </c>
      <c r="J110" s="123">
        <v>115.48863802</v>
      </c>
      <c r="K110" s="123">
        <v>16.935834249999999</v>
      </c>
      <c r="L110" s="123">
        <v>5.4380420000000003</v>
      </c>
      <c r="M110" s="177" t="s">
        <v>189</v>
      </c>
      <c r="N110" s="123">
        <v>32.215043299999998</v>
      </c>
      <c r="O110" s="123">
        <v>0.34566796</v>
      </c>
      <c r="P110" s="123">
        <v>1.1606881499999999</v>
      </c>
      <c r="Q110" s="123">
        <v>3.9386999999999999E-4</v>
      </c>
      <c r="R110" s="123">
        <v>46.115535090000002</v>
      </c>
      <c r="S110" s="123">
        <v>0</v>
      </c>
      <c r="T110" s="123">
        <v>0.22134893999999999</v>
      </c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</row>
    <row r="111" spans="1:52" hidden="1" outlineLevel="1">
      <c r="A111" s="12">
        <v>43586</v>
      </c>
      <c r="B111" s="123">
        <v>2639.8861320999999</v>
      </c>
      <c r="C111" s="123">
        <v>150.32915604999999</v>
      </c>
      <c r="D111" s="123">
        <v>24.967032209999999</v>
      </c>
      <c r="E111" s="123">
        <v>333.09166757999998</v>
      </c>
      <c r="F111" s="123">
        <v>733.04291882999996</v>
      </c>
      <c r="G111" s="123">
        <v>1.36324406</v>
      </c>
      <c r="H111" s="123">
        <v>13.52990672</v>
      </c>
      <c r="I111" s="123">
        <v>1184.45569914</v>
      </c>
      <c r="J111" s="123">
        <v>108.72900744</v>
      </c>
      <c r="K111" s="123">
        <v>16.688650089999999</v>
      </c>
      <c r="L111" s="123">
        <v>5.3771592999999998</v>
      </c>
      <c r="M111" s="177" t="s">
        <v>189</v>
      </c>
      <c r="N111" s="123">
        <v>19.323420939999998</v>
      </c>
      <c r="O111" s="123">
        <v>0.12857031999999999</v>
      </c>
      <c r="P111" s="123">
        <v>1.91387306</v>
      </c>
      <c r="Q111" s="123">
        <v>3.9386999999999999E-4</v>
      </c>
      <c r="R111" s="123">
        <v>46.679211610000003</v>
      </c>
      <c r="S111" s="123">
        <v>0</v>
      </c>
      <c r="T111" s="123">
        <v>0.26622087999999999</v>
      </c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</row>
    <row r="112" spans="1:52" hidden="1" outlineLevel="1">
      <c r="A112" s="12">
        <v>43617</v>
      </c>
      <c r="B112" s="123">
        <v>2555.4634246599999</v>
      </c>
      <c r="C112" s="123">
        <v>153.14243321000001</v>
      </c>
      <c r="D112" s="123">
        <v>24.75433224</v>
      </c>
      <c r="E112" s="123">
        <v>324.50967852999997</v>
      </c>
      <c r="F112" s="123">
        <v>786.57248692999997</v>
      </c>
      <c r="G112" s="123">
        <v>1.2061077</v>
      </c>
      <c r="H112" s="123">
        <v>12.641946949999999</v>
      </c>
      <c r="I112" s="123">
        <v>1044.48339949</v>
      </c>
      <c r="J112" s="123">
        <v>109.28170177</v>
      </c>
      <c r="K112" s="123">
        <v>16.692413040000002</v>
      </c>
      <c r="L112" s="123">
        <v>5.5201707600000001</v>
      </c>
      <c r="M112" s="177" t="s">
        <v>189</v>
      </c>
      <c r="N112" s="123">
        <v>27.232400739999999</v>
      </c>
      <c r="O112" s="123">
        <v>0.10598513</v>
      </c>
      <c r="P112" s="123">
        <v>1.88740262</v>
      </c>
      <c r="Q112" s="123">
        <v>3.9386999999999999E-4</v>
      </c>
      <c r="R112" s="123">
        <v>47.170057900000003</v>
      </c>
      <c r="S112" s="123">
        <v>0</v>
      </c>
      <c r="T112" s="123">
        <v>0.26251377999999997</v>
      </c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</row>
    <row r="113" spans="1:52" hidden="1" outlineLevel="1">
      <c r="A113" s="12">
        <v>43647</v>
      </c>
      <c r="B113" s="123">
        <v>2467.22217202</v>
      </c>
      <c r="C113" s="123">
        <v>148.17569293</v>
      </c>
      <c r="D113" s="123">
        <v>23.362930089999999</v>
      </c>
      <c r="E113" s="123">
        <v>313.45971352999999</v>
      </c>
      <c r="F113" s="123">
        <v>759.69510037999999</v>
      </c>
      <c r="G113" s="123">
        <v>1.13215752</v>
      </c>
      <c r="H113" s="123">
        <v>12.349990050000001</v>
      </c>
      <c r="I113" s="123">
        <v>1021.60709376</v>
      </c>
      <c r="J113" s="123">
        <v>100.77446254</v>
      </c>
      <c r="K113" s="123">
        <v>6.1209687500000003</v>
      </c>
      <c r="L113" s="123">
        <v>5.4694430000000001</v>
      </c>
      <c r="M113" s="177" t="s">
        <v>189</v>
      </c>
      <c r="N113" s="123">
        <v>25.71586039</v>
      </c>
      <c r="O113" s="123">
        <v>0.14653379999999999</v>
      </c>
      <c r="P113" s="123">
        <v>1.80512622</v>
      </c>
      <c r="Q113" s="123">
        <v>3.9386999999999999E-4</v>
      </c>
      <c r="R113" s="123">
        <v>47.189865130000001</v>
      </c>
      <c r="S113" s="123">
        <v>0</v>
      </c>
      <c r="T113" s="123">
        <v>0.21684006</v>
      </c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</row>
    <row r="114" spans="1:52" hidden="1" outlineLevel="1">
      <c r="A114" s="12">
        <v>43678</v>
      </c>
      <c r="B114" s="123">
        <v>2500.4843707599998</v>
      </c>
      <c r="C114" s="123">
        <v>150.24407944000001</v>
      </c>
      <c r="D114" s="123">
        <v>23.16602185</v>
      </c>
      <c r="E114" s="123">
        <v>308.66956785999997</v>
      </c>
      <c r="F114" s="123">
        <v>812.88992564</v>
      </c>
      <c r="G114" s="123">
        <v>1.227061</v>
      </c>
      <c r="H114" s="123">
        <v>12.59778698</v>
      </c>
      <c r="I114" s="123">
        <v>1006.46015926</v>
      </c>
      <c r="J114" s="123">
        <v>99.333551679999999</v>
      </c>
      <c r="K114" s="123">
        <v>6.1707211700000002</v>
      </c>
      <c r="L114" s="123">
        <v>5.5091402299999999</v>
      </c>
      <c r="M114" s="177" t="s">
        <v>189</v>
      </c>
      <c r="N114" s="123">
        <v>25.03898925</v>
      </c>
      <c r="O114" s="123">
        <v>0.20638943000000001</v>
      </c>
      <c r="P114" s="123">
        <v>1.8140303</v>
      </c>
      <c r="Q114" s="123">
        <v>3.9386999999999999E-4</v>
      </c>
      <c r="R114" s="123">
        <v>46.89127199</v>
      </c>
      <c r="S114" s="123">
        <v>0</v>
      </c>
      <c r="T114" s="123">
        <v>0.26528080999999998</v>
      </c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</row>
    <row r="115" spans="1:52" hidden="1" outlineLevel="1">
      <c r="A115" s="12">
        <v>43709</v>
      </c>
      <c r="B115" s="123">
        <v>2461.06012405</v>
      </c>
      <c r="C115" s="123">
        <v>145.51571659000001</v>
      </c>
      <c r="D115" s="123">
        <v>21.95568548</v>
      </c>
      <c r="E115" s="123">
        <v>306.26459001000001</v>
      </c>
      <c r="F115" s="123">
        <v>800.15288719</v>
      </c>
      <c r="G115" s="123">
        <v>1.2229876799999999</v>
      </c>
      <c r="H115" s="123">
        <v>11.863115179999999</v>
      </c>
      <c r="I115" s="123">
        <v>990.95588683000005</v>
      </c>
      <c r="J115" s="123">
        <v>103.51873429</v>
      </c>
      <c r="K115" s="123">
        <v>6.9047921900000002</v>
      </c>
      <c r="L115" s="123">
        <v>5.51640555</v>
      </c>
      <c r="M115" s="177" t="s">
        <v>189</v>
      </c>
      <c r="N115" s="123">
        <v>17.988405419999999</v>
      </c>
      <c r="O115" s="123">
        <v>0.18793860000000001</v>
      </c>
      <c r="P115" s="123">
        <v>2.9317402000000001</v>
      </c>
      <c r="Q115" s="123">
        <v>3.9386999999999999E-4</v>
      </c>
      <c r="R115" s="123">
        <v>45.820044619999997</v>
      </c>
      <c r="S115" s="123">
        <v>0</v>
      </c>
      <c r="T115" s="123">
        <v>0.26080035000000001</v>
      </c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</row>
    <row r="116" spans="1:52" hidden="1" outlineLevel="1">
      <c r="A116" s="12">
        <v>43739</v>
      </c>
      <c r="B116" s="123">
        <v>2640.07991756</v>
      </c>
      <c r="C116" s="123">
        <v>148.89056249999999</v>
      </c>
      <c r="D116" s="123">
        <v>28.779205470000001</v>
      </c>
      <c r="E116" s="123">
        <v>310.36155359000003</v>
      </c>
      <c r="F116" s="123">
        <v>865.50045654999997</v>
      </c>
      <c r="G116" s="123">
        <v>1.1550725799999999</v>
      </c>
      <c r="H116" s="123">
        <v>11.433676719999999</v>
      </c>
      <c r="I116" s="123">
        <v>1052.5469353999999</v>
      </c>
      <c r="J116" s="123">
        <v>136.90610215000001</v>
      </c>
      <c r="K116" s="123">
        <v>7.9710375400000002</v>
      </c>
      <c r="L116" s="123">
        <v>5.48311306</v>
      </c>
      <c r="M116" s="177" t="s">
        <v>189</v>
      </c>
      <c r="N116" s="123">
        <v>21.117517889999998</v>
      </c>
      <c r="O116" s="123">
        <v>8.9899629999999994E-2</v>
      </c>
      <c r="P116" s="123">
        <v>2.7909940099999999</v>
      </c>
      <c r="Q116" s="123">
        <v>3.9386999999999999E-4</v>
      </c>
      <c r="R116" s="123">
        <v>46.462609970000003</v>
      </c>
      <c r="S116" s="123">
        <v>0</v>
      </c>
      <c r="T116" s="123">
        <v>0.59078662999999998</v>
      </c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</row>
    <row r="117" spans="1:52" hidden="1" outlineLevel="1">
      <c r="A117" s="12">
        <v>43770</v>
      </c>
      <c r="B117" s="123">
        <v>2573.11539692</v>
      </c>
      <c r="C117" s="123">
        <v>154.86301327999999</v>
      </c>
      <c r="D117" s="123">
        <v>27.66849904</v>
      </c>
      <c r="E117" s="123">
        <v>298.80791053000002</v>
      </c>
      <c r="F117" s="123">
        <v>833.52668145999996</v>
      </c>
      <c r="G117" s="123">
        <v>1.0351418299999999</v>
      </c>
      <c r="H117" s="123">
        <v>10.145817989999999</v>
      </c>
      <c r="I117" s="123">
        <v>1029.7767462700001</v>
      </c>
      <c r="J117" s="123">
        <v>131.59018857999999</v>
      </c>
      <c r="K117" s="123">
        <v>9.2323718899999996</v>
      </c>
      <c r="L117" s="123">
        <v>5.5029615700000001</v>
      </c>
      <c r="M117" s="177" t="s">
        <v>189</v>
      </c>
      <c r="N117" s="123">
        <v>20.160434930000001</v>
      </c>
      <c r="O117" s="123">
        <v>0.12472688</v>
      </c>
      <c r="P117" s="123">
        <v>4.5849173600000004</v>
      </c>
      <c r="Q117" s="123">
        <v>3.9386999999999999E-4</v>
      </c>
      <c r="R117" s="123">
        <v>45.856884579999999</v>
      </c>
      <c r="S117" s="123">
        <v>0</v>
      </c>
      <c r="T117" s="123">
        <v>0.23870685999999999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</row>
    <row r="118" spans="1:52" hidden="1" outlineLevel="1">
      <c r="A118" s="12">
        <v>43800</v>
      </c>
      <c r="B118" s="123">
        <v>2552.5439244099998</v>
      </c>
      <c r="C118" s="123">
        <v>155.12703354000001</v>
      </c>
      <c r="D118" s="123">
        <v>27.58743033</v>
      </c>
      <c r="E118" s="123">
        <v>304.28267583000002</v>
      </c>
      <c r="F118" s="123">
        <v>887.10420869999996</v>
      </c>
      <c r="G118" s="123">
        <v>0.68462493000000002</v>
      </c>
      <c r="H118" s="123">
        <v>10.073481320000001</v>
      </c>
      <c r="I118" s="123">
        <v>956.47548573999995</v>
      </c>
      <c r="J118" s="123">
        <v>125.39455845000001</v>
      </c>
      <c r="K118" s="123">
        <v>9.2701955799999993</v>
      </c>
      <c r="L118" s="123">
        <v>5.5777072800000003</v>
      </c>
      <c r="M118" s="177" t="s">
        <v>189</v>
      </c>
      <c r="N118" s="123">
        <v>20.234373600000001</v>
      </c>
      <c r="O118" s="123">
        <v>0.10809539</v>
      </c>
      <c r="P118" s="123">
        <v>4.5649075200000002</v>
      </c>
      <c r="Q118" s="123">
        <v>3.9386999999999999E-4</v>
      </c>
      <c r="R118" s="123">
        <v>45.842889749999998</v>
      </c>
      <c r="S118" s="123">
        <v>0</v>
      </c>
      <c r="T118" s="123">
        <v>0.21586258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</row>
    <row r="119" spans="1:52" hidden="1" outlineLevel="1">
      <c r="A119" s="12">
        <v>43831</v>
      </c>
      <c r="B119" s="123">
        <v>2574.5757292899998</v>
      </c>
      <c r="C119" s="123">
        <v>112.47148883</v>
      </c>
      <c r="D119" s="123">
        <v>2.6308258000000002</v>
      </c>
      <c r="E119" s="123">
        <v>331.56051888000002</v>
      </c>
      <c r="F119" s="123">
        <v>905.47659954999995</v>
      </c>
      <c r="G119" s="123">
        <v>2.9758675399999999</v>
      </c>
      <c r="H119" s="123">
        <v>9.5500899700000002</v>
      </c>
      <c r="I119" s="123">
        <v>999.97339005000003</v>
      </c>
      <c r="J119" s="123">
        <v>123.83388217</v>
      </c>
      <c r="K119" s="123">
        <v>7.34916122</v>
      </c>
      <c r="L119" s="123">
        <v>2.6885425299999999</v>
      </c>
      <c r="M119" s="178">
        <v>0</v>
      </c>
      <c r="N119" s="123">
        <v>28.282770169999999</v>
      </c>
      <c r="O119" s="123">
        <v>0.12782694999999999</v>
      </c>
      <c r="P119" s="123">
        <v>2.5068062000000002</v>
      </c>
      <c r="Q119" s="123">
        <v>3.9386999999999999E-4</v>
      </c>
      <c r="R119" s="123">
        <v>44.790799540000002</v>
      </c>
      <c r="S119" s="123">
        <v>0</v>
      </c>
      <c r="T119" s="123">
        <v>0.35676602000000002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</row>
    <row r="120" spans="1:52" hidden="1" outlineLevel="1">
      <c r="A120" s="12">
        <v>43862</v>
      </c>
      <c r="B120" s="123">
        <v>2513.6089169000002</v>
      </c>
      <c r="C120" s="123">
        <v>102.6421946</v>
      </c>
      <c r="D120" s="123">
        <v>2.5255080799999998</v>
      </c>
      <c r="E120" s="123">
        <v>322.55408512999998</v>
      </c>
      <c r="F120" s="123">
        <v>852.87965903999998</v>
      </c>
      <c r="G120" s="123">
        <v>3.2217717600000002</v>
      </c>
      <c r="H120" s="123">
        <v>10.05111673</v>
      </c>
      <c r="I120" s="123">
        <v>1019.21814844</v>
      </c>
      <c r="J120" s="123">
        <v>120.76731952</v>
      </c>
      <c r="K120" s="123">
        <v>2.3732040400000001</v>
      </c>
      <c r="L120" s="123">
        <v>2.7407242200000002</v>
      </c>
      <c r="M120" s="123">
        <v>0</v>
      </c>
      <c r="N120" s="123">
        <v>27.468576120000002</v>
      </c>
      <c r="O120" s="123">
        <v>0.70927308</v>
      </c>
      <c r="P120" s="123">
        <v>2.6834928900000001</v>
      </c>
      <c r="Q120" s="123">
        <v>1.446504E-2</v>
      </c>
      <c r="R120" s="123">
        <v>43.37212916</v>
      </c>
      <c r="S120" s="123">
        <v>0</v>
      </c>
      <c r="T120" s="123">
        <v>0.38724904999999998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</row>
    <row r="121" spans="1:52" hidden="1" outlineLevel="1">
      <c r="A121" s="12">
        <v>43891</v>
      </c>
      <c r="B121" s="123">
        <v>2620.6228777900001</v>
      </c>
      <c r="C121" s="123">
        <v>105.24163427000001</v>
      </c>
      <c r="D121" s="123">
        <v>2.7205630799999998</v>
      </c>
      <c r="E121" s="123">
        <v>362.73113232999998</v>
      </c>
      <c r="F121" s="123">
        <v>918.34617704000004</v>
      </c>
      <c r="G121" s="123">
        <v>1.3826229400000001</v>
      </c>
      <c r="H121" s="123">
        <v>9.7777591299999997</v>
      </c>
      <c r="I121" s="123">
        <v>1012.8299408300001</v>
      </c>
      <c r="J121" s="123">
        <v>120.66584714</v>
      </c>
      <c r="K121" s="123">
        <v>3.62105129</v>
      </c>
      <c r="L121" s="123">
        <v>2.6985445700000001</v>
      </c>
      <c r="M121" s="123">
        <v>0</v>
      </c>
      <c r="N121" s="123">
        <v>29.55312417</v>
      </c>
      <c r="O121" s="123">
        <v>0.61361452999999999</v>
      </c>
      <c r="P121" s="123">
        <v>3.6812200800000001</v>
      </c>
      <c r="Q121" s="123">
        <v>1.042352E-2</v>
      </c>
      <c r="R121" s="123">
        <v>46.390882349999998</v>
      </c>
      <c r="S121" s="123">
        <v>0</v>
      </c>
      <c r="T121" s="123">
        <v>0.35834052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</row>
    <row r="122" spans="1:52" hidden="1" outlineLevel="1">
      <c r="A122" s="12">
        <v>43922</v>
      </c>
      <c r="B122" s="123">
        <v>2492.50616803</v>
      </c>
      <c r="C122" s="123">
        <v>107.80419671</v>
      </c>
      <c r="D122" s="123">
        <v>5.4518533800000002</v>
      </c>
      <c r="E122" s="123">
        <v>332.11180545000002</v>
      </c>
      <c r="F122" s="123">
        <v>853.21696889999998</v>
      </c>
      <c r="G122" s="123">
        <v>3.03793406</v>
      </c>
      <c r="H122" s="123">
        <v>8.8336451</v>
      </c>
      <c r="I122" s="123">
        <v>984.26356214999998</v>
      </c>
      <c r="J122" s="123">
        <v>112.12847712</v>
      </c>
      <c r="K122" s="123">
        <v>3.7061071700000001</v>
      </c>
      <c r="L122" s="123">
        <v>2.7052118200000002</v>
      </c>
      <c r="M122" s="123">
        <v>0</v>
      </c>
      <c r="N122" s="123">
        <v>30.87625091</v>
      </c>
      <c r="O122" s="123">
        <v>0.59715202000000001</v>
      </c>
      <c r="P122" s="123">
        <v>1.56194367</v>
      </c>
      <c r="Q122" s="123">
        <v>1.0419289999999999E-2</v>
      </c>
      <c r="R122" s="123">
        <v>45.816323050000001</v>
      </c>
      <c r="S122" s="123">
        <v>0</v>
      </c>
      <c r="T122" s="123">
        <v>0.38431723000000001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</row>
    <row r="123" spans="1:52" hidden="1" outlineLevel="1">
      <c r="A123" s="12">
        <v>43952</v>
      </c>
      <c r="B123" s="123">
        <v>2477.6944604599998</v>
      </c>
      <c r="C123" s="123">
        <v>109.12433353999999</v>
      </c>
      <c r="D123" s="123">
        <v>6.5290291900000001</v>
      </c>
      <c r="E123" s="123">
        <v>320.89068331999999</v>
      </c>
      <c r="F123" s="123">
        <v>858.71360129000004</v>
      </c>
      <c r="G123" s="123">
        <v>3.2152037299999998</v>
      </c>
      <c r="H123" s="123">
        <v>8.6245925099999994</v>
      </c>
      <c r="I123" s="123">
        <v>973.88055962999999</v>
      </c>
      <c r="J123" s="123">
        <v>111.38992682999999</v>
      </c>
      <c r="K123" s="123">
        <v>3.6270111200000001</v>
      </c>
      <c r="L123" s="123">
        <v>2.8918006799999998</v>
      </c>
      <c r="M123" s="123">
        <v>0</v>
      </c>
      <c r="N123" s="123">
        <v>30.409600770000001</v>
      </c>
      <c r="O123" s="123">
        <v>0.61404970000000003</v>
      </c>
      <c r="P123" s="123">
        <v>0.99765861</v>
      </c>
      <c r="Q123" s="123">
        <v>3.9386999999999999E-4</v>
      </c>
      <c r="R123" s="123">
        <v>46.536610639999999</v>
      </c>
      <c r="S123" s="123">
        <v>0</v>
      </c>
      <c r="T123" s="123">
        <v>0.24940503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</row>
    <row r="124" spans="1:52" hidden="1" outlineLevel="1">
      <c r="A124" s="12">
        <v>43983</v>
      </c>
      <c r="B124" s="123">
        <v>2448.7811411799998</v>
      </c>
      <c r="C124" s="123">
        <v>109.1141638</v>
      </c>
      <c r="D124" s="123">
        <v>6.2969498000000002</v>
      </c>
      <c r="E124" s="123">
        <v>320.53991328000001</v>
      </c>
      <c r="F124" s="123">
        <v>864.84462156999996</v>
      </c>
      <c r="G124" s="123">
        <v>1.4223254299999999</v>
      </c>
      <c r="H124" s="123">
        <v>10.975998130000001</v>
      </c>
      <c r="I124" s="123">
        <v>934.79284629999995</v>
      </c>
      <c r="J124" s="123">
        <v>106.54505389000001</v>
      </c>
      <c r="K124" s="123">
        <v>3.65594113</v>
      </c>
      <c r="L124" s="123">
        <v>2.88052449</v>
      </c>
      <c r="M124" s="123">
        <v>0</v>
      </c>
      <c r="N124" s="123">
        <v>36.203815419999998</v>
      </c>
      <c r="O124" s="123">
        <v>0.48649630999999999</v>
      </c>
      <c r="P124" s="123">
        <v>3.1971463299999998</v>
      </c>
      <c r="Q124" s="123">
        <v>3.9386999999999999E-4</v>
      </c>
      <c r="R124" s="123">
        <v>47.587376370000001</v>
      </c>
      <c r="S124" s="123">
        <v>0</v>
      </c>
      <c r="T124" s="123">
        <v>0.23757506</v>
      </c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</row>
    <row r="125" spans="1:52" hidden="1" outlineLevel="1">
      <c r="A125" s="12">
        <v>44013</v>
      </c>
      <c r="B125" s="123">
        <v>2533.7711174000001</v>
      </c>
      <c r="C125" s="123">
        <v>100.97176626</v>
      </c>
      <c r="D125" s="123">
        <v>3.4400540899999998</v>
      </c>
      <c r="E125" s="123">
        <v>337.16965643999998</v>
      </c>
      <c r="F125" s="123">
        <v>941.52459895000004</v>
      </c>
      <c r="G125" s="123">
        <v>1.2335172700000001</v>
      </c>
      <c r="H125" s="123">
        <v>10.84925514</v>
      </c>
      <c r="I125" s="123">
        <v>939.15280958000005</v>
      </c>
      <c r="J125" s="123">
        <v>108.26456807</v>
      </c>
      <c r="K125" s="123">
        <v>3.5777062800000001</v>
      </c>
      <c r="L125" s="123">
        <v>2.8655542000000001</v>
      </c>
      <c r="M125" s="123">
        <v>0</v>
      </c>
      <c r="N125" s="123">
        <v>31.779338589999998</v>
      </c>
      <c r="O125" s="123">
        <v>0.88348475000000004</v>
      </c>
      <c r="P125" s="123">
        <v>3.0161687800000001</v>
      </c>
      <c r="Q125" s="123">
        <v>3.9386999999999999E-4</v>
      </c>
      <c r="R125" s="123">
        <v>48.804773349999998</v>
      </c>
      <c r="S125" s="123">
        <v>0</v>
      </c>
      <c r="T125" s="123">
        <v>0.23747177999999999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</row>
    <row r="126" spans="1:52" hidden="1" outlineLevel="1">
      <c r="A126" s="12">
        <v>44044</v>
      </c>
      <c r="B126" s="123">
        <v>2520.6530140599998</v>
      </c>
      <c r="C126" s="123">
        <v>102.9999392</v>
      </c>
      <c r="D126" s="123">
        <v>6.62553664</v>
      </c>
      <c r="E126" s="123">
        <v>339.86535801000002</v>
      </c>
      <c r="F126" s="123">
        <v>943.62417254000002</v>
      </c>
      <c r="G126" s="123">
        <v>2.67600784</v>
      </c>
      <c r="H126" s="123">
        <v>15.81478523</v>
      </c>
      <c r="I126" s="123">
        <v>913.19288889999996</v>
      </c>
      <c r="J126" s="123">
        <v>106.49261285999999</v>
      </c>
      <c r="K126" s="123">
        <v>3.4299638799999999</v>
      </c>
      <c r="L126" s="123">
        <v>2.7724484600000001</v>
      </c>
      <c r="M126" s="123">
        <v>0</v>
      </c>
      <c r="N126" s="123">
        <v>31.16816871</v>
      </c>
      <c r="O126" s="123">
        <v>0.82726617000000002</v>
      </c>
      <c r="P126" s="123">
        <v>1.65139773</v>
      </c>
      <c r="Q126" s="123">
        <v>1.143252E-2</v>
      </c>
      <c r="R126" s="123">
        <v>49.263563310000002</v>
      </c>
      <c r="S126" s="123">
        <v>0</v>
      </c>
      <c r="T126" s="123">
        <v>0.23747206000000001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</row>
    <row r="127" spans="1:52" hidden="1" outlineLevel="1">
      <c r="A127" s="12">
        <v>44075</v>
      </c>
      <c r="B127" s="123">
        <v>2100.7927410699999</v>
      </c>
      <c r="C127" s="123">
        <v>101.62805444</v>
      </c>
      <c r="D127" s="123">
        <v>8.4684404999999998</v>
      </c>
      <c r="E127" s="123">
        <v>358.81701581999999</v>
      </c>
      <c r="F127" s="123">
        <v>927.47756178999998</v>
      </c>
      <c r="G127" s="123">
        <v>2.01941243</v>
      </c>
      <c r="H127" s="123">
        <v>13.27425727</v>
      </c>
      <c r="I127" s="123">
        <v>492.60157800000002</v>
      </c>
      <c r="J127" s="123">
        <v>107.60652149000001</v>
      </c>
      <c r="K127" s="123">
        <v>2.9711798599999999</v>
      </c>
      <c r="L127" s="123">
        <v>2.54252878</v>
      </c>
      <c r="M127" s="123">
        <v>0</v>
      </c>
      <c r="N127" s="123">
        <v>31.26213911</v>
      </c>
      <c r="O127" s="123">
        <v>0.57157570999999996</v>
      </c>
      <c r="P127" s="123">
        <v>1.36477516</v>
      </c>
      <c r="Q127" s="123">
        <v>3.9386999999999999E-4</v>
      </c>
      <c r="R127" s="123">
        <v>49.949860010000002</v>
      </c>
      <c r="S127" s="123">
        <v>0</v>
      </c>
      <c r="T127" s="123">
        <v>0.23744683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</row>
    <row r="128" spans="1:52" hidden="1" outlineLevel="1">
      <c r="A128" s="12">
        <v>44105</v>
      </c>
      <c r="B128" s="123">
        <v>2073.52297189</v>
      </c>
      <c r="C128" s="123">
        <v>112.27660749</v>
      </c>
      <c r="D128" s="123">
        <v>8.0953635300000002</v>
      </c>
      <c r="E128" s="123">
        <v>343.42512713999997</v>
      </c>
      <c r="F128" s="123">
        <v>906.34089847999996</v>
      </c>
      <c r="G128" s="123">
        <v>1.8579034800000001</v>
      </c>
      <c r="H128" s="123">
        <v>11.737319810000001</v>
      </c>
      <c r="I128" s="123">
        <v>497.17398899</v>
      </c>
      <c r="J128" s="123">
        <v>96.143093399999998</v>
      </c>
      <c r="K128" s="123">
        <v>1.4459978</v>
      </c>
      <c r="L128" s="123">
        <v>2.52406548</v>
      </c>
      <c r="M128" s="123">
        <v>0</v>
      </c>
      <c r="N128" s="123">
        <v>30.751658580000001</v>
      </c>
      <c r="O128" s="123">
        <v>0.44823680999999999</v>
      </c>
      <c r="P128" s="123">
        <v>1.3575734800000001</v>
      </c>
      <c r="Q128" s="123">
        <v>3.9386999999999999E-4</v>
      </c>
      <c r="R128" s="123">
        <v>49.508369979999998</v>
      </c>
      <c r="S128" s="123">
        <v>10.22822524</v>
      </c>
      <c r="T128" s="123">
        <v>0.20814832999999999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</row>
    <row r="129" spans="1:52" hidden="1" outlineLevel="1">
      <c r="A129" s="12">
        <v>44136</v>
      </c>
      <c r="B129" s="123">
        <v>2075.7037482400001</v>
      </c>
      <c r="C129" s="123">
        <v>107.40175062</v>
      </c>
      <c r="D129" s="123">
        <v>7.5919125300000001</v>
      </c>
      <c r="E129" s="123">
        <v>351.75247306</v>
      </c>
      <c r="F129" s="123">
        <v>949.32159910999997</v>
      </c>
      <c r="G129" s="123">
        <v>2.3720053000000001</v>
      </c>
      <c r="H129" s="123">
        <v>9.8004096100000009</v>
      </c>
      <c r="I129" s="123">
        <v>452.63053731999997</v>
      </c>
      <c r="J129" s="123">
        <v>98.705864930000004</v>
      </c>
      <c r="K129" s="123">
        <v>1.46336033</v>
      </c>
      <c r="L129" s="123">
        <v>2.50719059</v>
      </c>
      <c r="M129" s="123">
        <v>0</v>
      </c>
      <c r="N129" s="123">
        <v>30.121419970000002</v>
      </c>
      <c r="O129" s="123">
        <v>6.2791429999999995E-2</v>
      </c>
      <c r="P129" s="123">
        <v>1.47597333</v>
      </c>
      <c r="Q129" s="123">
        <v>3.9386999999999999E-4</v>
      </c>
      <c r="R129" s="123">
        <v>49.885243410000001</v>
      </c>
      <c r="S129" s="123">
        <v>10.433292440000001</v>
      </c>
      <c r="T129" s="123">
        <v>0.17753039000000001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</row>
    <row r="130" spans="1:52" hidden="1" outlineLevel="1">
      <c r="A130" s="12">
        <v>44166</v>
      </c>
      <c r="B130" s="123">
        <v>2040.17017949</v>
      </c>
      <c r="C130" s="123">
        <v>103.63452963</v>
      </c>
      <c r="D130" s="123">
        <v>7.0431221400000004</v>
      </c>
      <c r="E130" s="123">
        <v>353.73245902000002</v>
      </c>
      <c r="F130" s="123">
        <v>957.34589072999995</v>
      </c>
      <c r="G130" s="123">
        <v>1.8892991699999999</v>
      </c>
      <c r="H130" s="123">
        <v>9.0218404700000008</v>
      </c>
      <c r="I130" s="123">
        <v>412.25219695999999</v>
      </c>
      <c r="J130" s="123">
        <v>94.624913919999997</v>
      </c>
      <c r="K130" s="123">
        <v>1.40997489</v>
      </c>
      <c r="L130" s="123">
        <v>2.5559113400000002</v>
      </c>
      <c r="M130" s="123">
        <v>0</v>
      </c>
      <c r="N130" s="123">
        <v>29.067996109999999</v>
      </c>
      <c r="O130" s="123">
        <v>0.11401014</v>
      </c>
      <c r="P130" s="123">
        <v>1.44900658</v>
      </c>
      <c r="Q130" s="123">
        <v>3.9386999999999999E-4</v>
      </c>
      <c r="R130" s="123">
        <v>48.987952739999997</v>
      </c>
      <c r="S130" s="123">
        <v>16.892997600000001</v>
      </c>
      <c r="T130" s="123">
        <v>0.14768418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</row>
    <row r="131" spans="1:52" hidden="1" outlineLevel="1">
      <c r="A131" s="12">
        <v>44197</v>
      </c>
      <c r="B131" s="123">
        <v>1993.95462578</v>
      </c>
      <c r="C131" s="123">
        <v>100.31227543</v>
      </c>
      <c r="D131" s="123">
        <v>6.4876077199999997</v>
      </c>
      <c r="E131" s="123">
        <v>360.27814214</v>
      </c>
      <c r="F131" s="123">
        <v>865.42043827999998</v>
      </c>
      <c r="G131" s="123">
        <v>2.18339565</v>
      </c>
      <c r="H131" s="123">
        <v>24.210526689999998</v>
      </c>
      <c r="I131" s="123">
        <v>435.92449765999999</v>
      </c>
      <c r="J131" s="123">
        <v>96.229658999999998</v>
      </c>
      <c r="K131" s="123">
        <v>1.0364761300000001</v>
      </c>
      <c r="L131" s="123">
        <v>2.49038944</v>
      </c>
      <c r="M131" s="123">
        <v>0</v>
      </c>
      <c r="N131" s="123">
        <v>28.227690899999999</v>
      </c>
      <c r="O131" s="123">
        <v>1.03625469</v>
      </c>
      <c r="P131" s="123">
        <v>4.34732904</v>
      </c>
      <c r="Q131" s="123">
        <v>3.9386999999999999E-4</v>
      </c>
      <c r="R131" s="123">
        <v>49.035710690000002</v>
      </c>
      <c r="S131" s="123">
        <v>16.586195289999999</v>
      </c>
      <c r="T131" s="123">
        <v>0.14764316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</row>
    <row r="132" spans="1:52" hidden="1" outlineLevel="1">
      <c r="A132" s="12">
        <v>44228</v>
      </c>
      <c r="B132" s="123">
        <v>2003.9360104100001</v>
      </c>
      <c r="C132" s="123">
        <v>97.113697099999996</v>
      </c>
      <c r="D132" s="123">
        <v>5.91294114</v>
      </c>
      <c r="E132" s="123">
        <v>349.39649291000001</v>
      </c>
      <c r="F132" s="123">
        <v>851.85697952999999</v>
      </c>
      <c r="G132" s="123">
        <v>1.86378987</v>
      </c>
      <c r="H132" s="123">
        <v>24.697032650000001</v>
      </c>
      <c r="I132" s="123">
        <v>456.13624619000001</v>
      </c>
      <c r="J132" s="123">
        <v>98.406122999999994</v>
      </c>
      <c r="K132" s="123">
        <v>1.87663147</v>
      </c>
      <c r="L132" s="123">
        <v>16.297001330000001</v>
      </c>
      <c r="M132" s="123">
        <v>0</v>
      </c>
      <c r="N132" s="123">
        <v>27.385988770000001</v>
      </c>
      <c r="O132" s="123">
        <v>1.5790835000000001</v>
      </c>
      <c r="P132" s="123">
        <v>4.3512939199999998</v>
      </c>
      <c r="Q132" s="123">
        <v>3.9386999999999999E-4</v>
      </c>
      <c r="R132" s="123">
        <v>50.307541729999997</v>
      </c>
      <c r="S132" s="123">
        <v>16.607130269999999</v>
      </c>
      <c r="T132" s="123">
        <v>0.14764316</v>
      </c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</row>
    <row r="133" spans="1:52" hidden="1" outlineLevel="1">
      <c r="A133" s="12">
        <v>44256</v>
      </c>
      <c r="B133" s="123">
        <v>1989.0837187899999</v>
      </c>
      <c r="C133" s="123">
        <v>148.21689101000001</v>
      </c>
      <c r="D133" s="123">
        <v>10.251675199999999</v>
      </c>
      <c r="E133" s="123">
        <v>324.44152266999998</v>
      </c>
      <c r="F133" s="123">
        <v>803.42519012000002</v>
      </c>
      <c r="G133" s="123">
        <v>3.5914672300000001</v>
      </c>
      <c r="H133" s="123">
        <v>15.52736893</v>
      </c>
      <c r="I133" s="123">
        <v>455.34570404999999</v>
      </c>
      <c r="J133" s="123">
        <v>99.353619710000004</v>
      </c>
      <c r="K133" s="123">
        <v>3.8269497600000002</v>
      </c>
      <c r="L133" s="123">
        <v>16.208544830000001</v>
      </c>
      <c r="M133" s="123">
        <v>0</v>
      </c>
      <c r="N133" s="123">
        <v>29.675374219999998</v>
      </c>
      <c r="O133" s="123">
        <v>3.53828114</v>
      </c>
      <c r="P133" s="123">
        <v>3.18264068</v>
      </c>
      <c r="Q133" s="123">
        <v>3.9386999999999999E-4</v>
      </c>
      <c r="R133" s="123">
        <v>50.76624795</v>
      </c>
      <c r="S133" s="123">
        <v>21.58420426</v>
      </c>
      <c r="T133" s="123">
        <v>0.14764316</v>
      </c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</row>
    <row r="134" spans="1:52" hidden="1" outlineLevel="1">
      <c r="A134" s="12">
        <v>44287</v>
      </c>
      <c r="B134" s="123">
        <v>2025.2931927499999</v>
      </c>
      <c r="C134" s="123">
        <v>157.6602541</v>
      </c>
      <c r="D134" s="123">
        <v>4.61432311</v>
      </c>
      <c r="E134" s="123">
        <v>342.14937457000002</v>
      </c>
      <c r="F134" s="123">
        <v>793.25932023999997</v>
      </c>
      <c r="G134" s="123">
        <v>4.2271528600000003</v>
      </c>
      <c r="H134" s="123">
        <v>18.25649615</v>
      </c>
      <c r="I134" s="123">
        <v>471.35421200000002</v>
      </c>
      <c r="J134" s="123">
        <v>96.601895459999994</v>
      </c>
      <c r="K134" s="123">
        <v>4.99441881</v>
      </c>
      <c r="L134" s="123">
        <v>16.42094612</v>
      </c>
      <c r="M134" s="123">
        <v>0</v>
      </c>
      <c r="N134" s="123">
        <v>34.431877149999998</v>
      </c>
      <c r="O134" s="123">
        <v>3.4013578</v>
      </c>
      <c r="P134" s="123">
        <v>6.3823795499999996</v>
      </c>
      <c r="Q134" s="123">
        <v>0.25655873000000001</v>
      </c>
      <c r="R134" s="123">
        <v>43.900969340000003</v>
      </c>
      <c r="S134" s="123">
        <v>27.234013600000001</v>
      </c>
      <c r="T134" s="123">
        <v>0.14764316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</row>
    <row r="135" spans="1:52" hidden="1" outlineLevel="1">
      <c r="A135" s="12">
        <v>44317</v>
      </c>
      <c r="B135" s="123">
        <v>2035.99758714</v>
      </c>
      <c r="C135" s="123">
        <v>120.18596468</v>
      </c>
      <c r="D135" s="123">
        <v>1.5110633200000001</v>
      </c>
      <c r="E135" s="123">
        <v>362.77408549</v>
      </c>
      <c r="F135" s="123">
        <v>775.92780639</v>
      </c>
      <c r="G135" s="123">
        <v>4.17807715</v>
      </c>
      <c r="H135" s="123">
        <v>19.154319789999999</v>
      </c>
      <c r="I135" s="123">
        <v>474.80306430000002</v>
      </c>
      <c r="J135" s="123">
        <v>140.26223436999999</v>
      </c>
      <c r="K135" s="123">
        <v>5.9256883900000004</v>
      </c>
      <c r="L135" s="123">
        <v>16.174869390000001</v>
      </c>
      <c r="M135" s="123">
        <v>0</v>
      </c>
      <c r="N135" s="123">
        <v>33.641661790000001</v>
      </c>
      <c r="O135" s="123">
        <v>3.3999491700000002</v>
      </c>
      <c r="P135" s="123">
        <v>6.5647769199999999</v>
      </c>
      <c r="Q135" s="123">
        <v>0.24573748000000001</v>
      </c>
      <c r="R135" s="123">
        <v>43.981153280000001</v>
      </c>
      <c r="S135" s="123">
        <v>27.03690039</v>
      </c>
      <c r="T135" s="123">
        <v>0.23023484</v>
      </c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</row>
    <row r="136" spans="1:52" hidden="1" outlineLevel="1">
      <c r="A136" s="12">
        <v>44348</v>
      </c>
      <c r="B136" s="123">
        <v>2066.68284507</v>
      </c>
      <c r="C136" s="123">
        <v>127.81766044</v>
      </c>
      <c r="D136" s="123">
        <v>2.8354939699999999</v>
      </c>
      <c r="E136" s="123">
        <v>383.56986931</v>
      </c>
      <c r="F136" s="123">
        <v>736.39529803999994</v>
      </c>
      <c r="G136" s="123">
        <v>4.2227395799999998</v>
      </c>
      <c r="H136" s="123">
        <v>19.028525739999999</v>
      </c>
      <c r="I136" s="123">
        <v>498.01804020999998</v>
      </c>
      <c r="J136" s="123">
        <v>152.59026419</v>
      </c>
      <c r="K136" s="123">
        <v>8.5018046900000002</v>
      </c>
      <c r="L136" s="123">
        <v>16.821512290000001</v>
      </c>
      <c r="M136" s="123">
        <v>0</v>
      </c>
      <c r="N136" s="123">
        <v>46.440446739999999</v>
      </c>
      <c r="O136" s="123">
        <v>3.4309376700000001</v>
      </c>
      <c r="P136" s="123">
        <v>6.3804956700000002</v>
      </c>
      <c r="Q136" s="123">
        <v>0.23475915999999999</v>
      </c>
      <c r="R136" s="123">
        <v>40.445918829999997</v>
      </c>
      <c r="S136" s="123">
        <v>19.692719050000001</v>
      </c>
      <c r="T136" s="123">
        <v>0.25635949000000002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</row>
    <row r="137" spans="1:52" hidden="1" outlineLevel="1">
      <c r="A137" s="12">
        <v>44378</v>
      </c>
      <c r="B137" s="123">
        <v>2099.5347759000001</v>
      </c>
      <c r="C137" s="123">
        <v>144.74615889</v>
      </c>
      <c r="D137" s="123">
        <v>2.8267386000000001</v>
      </c>
      <c r="E137" s="123">
        <v>395.0050741</v>
      </c>
      <c r="F137" s="123">
        <v>700.11826487999997</v>
      </c>
      <c r="G137" s="123">
        <v>3.7196797400000001</v>
      </c>
      <c r="H137" s="123">
        <v>20.139437910000002</v>
      </c>
      <c r="I137" s="123">
        <v>512.30104581000001</v>
      </c>
      <c r="J137" s="123">
        <v>167.54223757</v>
      </c>
      <c r="K137" s="123">
        <v>8.5903735599999997</v>
      </c>
      <c r="L137" s="123">
        <v>16.798707199999999</v>
      </c>
      <c r="M137" s="123">
        <v>0</v>
      </c>
      <c r="N137" s="123">
        <v>45.538580000000003</v>
      </c>
      <c r="O137" s="123">
        <v>2.83069098</v>
      </c>
      <c r="P137" s="123">
        <v>12.93926364</v>
      </c>
      <c r="Q137" s="123">
        <v>0.22389160999999999</v>
      </c>
      <c r="R137" s="123">
        <v>42.852548980000002</v>
      </c>
      <c r="S137" s="123">
        <v>23.189268340000002</v>
      </c>
      <c r="T137" s="123">
        <v>0.17281409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</row>
    <row r="138" spans="1:52" hidden="1" outlineLevel="1">
      <c r="A138" s="12">
        <v>44409</v>
      </c>
      <c r="B138" s="123">
        <v>1998.0879913199999</v>
      </c>
      <c r="C138" s="123">
        <v>156.77937639000001</v>
      </c>
      <c r="D138" s="123">
        <v>2.7880299700000002</v>
      </c>
      <c r="E138" s="123">
        <v>388.93780982999999</v>
      </c>
      <c r="F138" s="123">
        <v>635.26144859999999</v>
      </c>
      <c r="G138" s="123">
        <v>3.95033185</v>
      </c>
      <c r="H138" s="123">
        <v>19.843500209999998</v>
      </c>
      <c r="I138" s="123">
        <v>518.52344530000005</v>
      </c>
      <c r="J138" s="123">
        <v>120.23513567000001</v>
      </c>
      <c r="K138" s="123">
        <v>8.4198001799999993</v>
      </c>
      <c r="L138" s="123">
        <v>16.73681126</v>
      </c>
      <c r="M138" s="123">
        <v>0</v>
      </c>
      <c r="N138" s="123">
        <v>46.916824480000002</v>
      </c>
      <c r="O138" s="123">
        <v>3.05568347</v>
      </c>
      <c r="P138" s="123">
        <v>13.904854289999999</v>
      </c>
      <c r="Q138" s="123">
        <v>0.21293978999999999</v>
      </c>
      <c r="R138" s="123">
        <v>39.481735870000001</v>
      </c>
      <c r="S138" s="123">
        <v>22.892579139999999</v>
      </c>
      <c r="T138" s="123">
        <v>0.14768502</v>
      </c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</row>
    <row r="139" spans="1:52" hidden="1" outlineLevel="1">
      <c r="A139" s="12">
        <v>44440</v>
      </c>
      <c r="B139" s="123">
        <v>1994.7777302300001</v>
      </c>
      <c r="C139" s="123">
        <v>165.19833868000001</v>
      </c>
      <c r="D139" s="123">
        <v>2.6389661800000002</v>
      </c>
      <c r="E139" s="123">
        <v>387.25253300999998</v>
      </c>
      <c r="F139" s="123">
        <v>605.02577784000005</v>
      </c>
      <c r="G139" s="123">
        <v>3.2787800800000002</v>
      </c>
      <c r="H139" s="123">
        <v>24.480914039999998</v>
      </c>
      <c r="I139" s="123">
        <v>537.34592363000002</v>
      </c>
      <c r="J139" s="123">
        <v>123.5996012</v>
      </c>
      <c r="K139" s="123">
        <v>7.8178009099999999</v>
      </c>
      <c r="L139" s="123">
        <v>16.832972909999999</v>
      </c>
      <c r="M139" s="123">
        <v>0</v>
      </c>
      <c r="N139" s="123">
        <v>48.570928739999999</v>
      </c>
      <c r="O139" s="123">
        <v>3.37068915</v>
      </c>
      <c r="P139" s="123">
        <v>11.87525439</v>
      </c>
      <c r="Q139" s="123">
        <v>0.20190595</v>
      </c>
      <c r="R139" s="123">
        <v>38.166356219999997</v>
      </c>
      <c r="S139" s="123">
        <v>18.888422030000001</v>
      </c>
      <c r="T139" s="123">
        <v>0.23256526999999999</v>
      </c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</row>
    <row r="140" spans="1:52" hidden="1" outlineLevel="1">
      <c r="A140" s="12">
        <v>44470</v>
      </c>
      <c r="B140" s="123">
        <v>2053.1308745800002</v>
      </c>
      <c r="C140" s="123">
        <v>169.74558300000001</v>
      </c>
      <c r="D140" s="123">
        <v>2.5188775099999998</v>
      </c>
      <c r="E140" s="123">
        <v>379.06452861999998</v>
      </c>
      <c r="F140" s="123">
        <v>589.80691693999995</v>
      </c>
      <c r="G140" s="123">
        <v>3.8522435599999998</v>
      </c>
      <c r="H140" s="123">
        <v>30.008746559999999</v>
      </c>
      <c r="I140" s="123">
        <v>596.24093244000005</v>
      </c>
      <c r="J140" s="123">
        <v>140.43754898</v>
      </c>
      <c r="K140" s="123">
        <v>7.0712831999999999</v>
      </c>
      <c r="L140" s="123">
        <v>16.6319029</v>
      </c>
      <c r="M140" s="123">
        <v>0</v>
      </c>
      <c r="N140" s="123">
        <v>46.138225329999997</v>
      </c>
      <c r="O140" s="123">
        <v>2.7088868800000001</v>
      </c>
      <c r="P140" s="123">
        <v>12.361536320000001</v>
      </c>
      <c r="Q140" s="123">
        <v>0.19074247999999999</v>
      </c>
      <c r="R140" s="123">
        <v>37.416455740000004</v>
      </c>
      <c r="S140" s="123">
        <v>18.60227373</v>
      </c>
      <c r="T140" s="123">
        <v>0.33419039</v>
      </c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</row>
    <row r="141" spans="1:52" hidden="1" outlineLevel="1">
      <c r="A141" s="12">
        <v>44501</v>
      </c>
      <c r="B141" s="123">
        <v>2010.5000311399999</v>
      </c>
      <c r="C141" s="123">
        <v>160.57056897000001</v>
      </c>
      <c r="D141" s="123">
        <v>2.24345945</v>
      </c>
      <c r="E141" s="123">
        <v>378.29776835000001</v>
      </c>
      <c r="F141" s="123">
        <v>520.79195861999995</v>
      </c>
      <c r="G141" s="123">
        <v>3.8049422700000002</v>
      </c>
      <c r="H141" s="123">
        <v>44.046786249999997</v>
      </c>
      <c r="I141" s="123">
        <v>608.93856575999996</v>
      </c>
      <c r="J141" s="123">
        <v>148.79285279999999</v>
      </c>
      <c r="K141" s="123">
        <v>6.8023854200000002</v>
      </c>
      <c r="L141" s="123">
        <v>16.615250060000001</v>
      </c>
      <c r="M141" s="123">
        <v>0</v>
      </c>
      <c r="N141" s="123">
        <v>52.274627279999997</v>
      </c>
      <c r="O141" s="123">
        <v>2.6163534400000001</v>
      </c>
      <c r="P141" s="123">
        <v>12.83299669</v>
      </c>
      <c r="Q141" s="123">
        <v>0.17967057</v>
      </c>
      <c r="R141" s="123">
        <v>32.668504720000001</v>
      </c>
      <c r="S141" s="123">
        <v>18.686072710000001</v>
      </c>
      <c r="T141" s="123">
        <v>0.33726778000000002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</row>
    <row r="142" spans="1:52" hidden="1" outlineLevel="1">
      <c r="A142" s="12">
        <v>44531</v>
      </c>
      <c r="B142" s="123">
        <v>2008.0922674000001</v>
      </c>
      <c r="C142" s="123">
        <v>167.62854849999999</v>
      </c>
      <c r="D142" s="123">
        <v>18.415933070000001</v>
      </c>
      <c r="E142" s="123">
        <v>381.96586669999999</v>
      </c>
      <c r="F142" s="123">
        <v>535.10912300999996</v>
      </c>
      <c r="G142" s="123">
        <v>3.36180009</v>
      </c>
      <c r="H142" s="123">
        <v>21.921027200000001</v>
      </c>
      <c r="I142" s="123">
        <v>599.93520537999996</v>
      </c>
      <c r="J142" s="123">
        <v>133.13694738000001</v>
      </c>
      <c r="K142" s="123">
        <v>5.0694081999999998</v>
      </c>
      <c r="L142" s="123">
        <v>16.786213759999999</v>
      </c>
      <c r="M142" s="123">
        <v>0</v>
      </c>
      <c r="N142" s="123">
        <v>50.498148639999997</v>
      </c>
      <c r="O142" s="123">
        <v>4.9685896899999999</v>
      </c>
      <c r="P142" s="123">
        <v>10.92892264</v>
      </c>
      <c r="Q142" s="123">
        <v>0.16891755</v>
      </c>
      <c r="R142" s="123">
        <v>38.816137140000002</v>
      </c>
      <c r="S142" s="123">
        <v>18.856223289999999</v>
      </c>
      <c r="T142" s="123">
        <v>0.52525516000000005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</row>
    <row r="143" spans="1:52" hidden="1" outlineLevel="1">
      <c r="A143" s="12">
        <v>44562</v>
      </c>
      <c r="B143" s="123">
        <v>2094.8448472800001</v>
      </c>
      <c r="C143" s="123">
        <v>174.66258293999999</v>
      </c>
      <c r="D143" s="123">
        <v>18.395556890000002</v>
      </c>
      <c r="E143" s="123">
        <v>382.75155367000002</v>
      </c>
      <c r="F143" s="123">
        <v>533.74812640000005</v>
      </c>
      <c r="G143" s="123">
        <v>3.6237274899999998</v>
      </c>
      <c r="H143" s="123">
        <v>31.730087040000001</v>
      </c>
      <c r="I143" s="123">
        <v>670.43573982999999</v>
      </c>
      <c r="J143" s="123">
        <v>132.02615813</v>
      </c>
      <c r="K143" s="123">
        <v>4.1577691799999998</v>
      </c>
      <c r="L143" s="123">
        <v>17.201823739999998</v>
      </c>
      <c r="M143" s="123">
        <v>0</v>
      </c>
      <c r="N143" s="123">
        <v>50.426107530000003</v>
      </c>
      <c r="O143" s="123">
        <v>4.3756232300000004</v>
      </c>
      <c r="P143" s="123">
        <v>10.73324981</v>
      </c>
      <c r="Q143" s="123">
        <v>0.15763448999999999</v>
      </c>
      <c r="R143" s="123">
        <v>40.356617880000002</v>
      </c>
      <c r="S143" s="123">
        <v>19.533986240000001</v>
      </c>
      <c r="T143" s="123">
        <v>0.52850279</v>
      </c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</row>
    <row r="144" spans="1:52" hidden="1" outlineLevel="1">
      <c r="A144" s="12">
        <v>44593</v>
      </c>
      <c r="B144" s="123">
        <v>2089.48608371</v>
      </c>
      <c r="C144" s="123">
        <v>176.18381787999999</v>
      </c>
      <c r="D144" s="123">
        <v>18.257772580000001</v>
      </c>
      <c r="E144" s="123">
        <v>386.48047315999997</v>
      </c>
      <c r="F144" s="123">
        <v>525.47053461999997</v>
      </c>
      <c r="G144" s="123">
        <v>3.4722007399999999</v>
      </c>
      <c r="H144" s="123">
        <v>37.760496230000001</v>
      </c>
      <c r="I144" s="123">
        <v>668.28319065999995</v>
      </c>
      <c r="J144" s="123">
        <v>126.93993522</v>
      </c>
      <c r="K144" s="123">
        <v>3.7759548399999998</v>
      </c>
      <c r="L144" s="123">
        <v>17.26627324</v>
      </c>
      <c r="M144" s="123">
        <v>0</v>
      </c>
      <c r="N144" s="123">
        <v>50.307854509999999</v>
      </c>
      <c r="O144" s="123">
        <v>4.9177435699999998</v>
      </c>
      <c r="P144" s="123">
        <v>10.37328692</v>
      </c>
      <c r="Q144" s="123">
        <v>0.50192395000000001</v>
      </c>
      <c r="R144" s="123">
        <v>38.7358215</v>
      </c>
      <c r="S144" s="123">
        <v>20.23041752</v>
      </c>
      <c r="T144" s="123">
        <v>0.52838657</v>
      </c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</row>
    <row r="145" spans="1:52" hidden="1" outlineLevel="1">
      <c r="A145" s="12">
        <v>44621</v>
      </c>
      <c r="B145" s="123">
        <v>2046.70076103</v>
      </c>
      <c r="C145" s="123">
        <v>177.25981497000001</v>
      </c>
      <c r="D145" s="123">
        <v>17.05082758</v>
      </c>
      <c r="E145" s="123">
        <v>383.23167203999998</v>
      </c>
      <c r="F145" s="123">
        <v>516.41243274999999</v>
      </c>
      <c r="G145" s="123">
        <v>2.7995888999999998</v>
      </c>
      <c r="H145" s="123">
        <v>36.856894269999998</v>
      </c>
      <c r="I145" s="123">
        <v>641.30800866000004</v>
      </c>
      <c r="J145" s="123">
        <v>124.65295921000001</v>
      </c>
      <c r="K145" s="123">
        <v>3.4310606400000001</v>
      </c>
      <c r="L145" s="123">
        <v>17.261756999999999</v>
      </c>
      <c r="M145" s="123">
        <v>0</v>
      </c>
      <c r="N145" s="123">
        <v>71.067692010000002</v>
      </c>
      <c r="O145" s="123">
        <v>4.9104237599999996</v>
      </c>
      <c r="P145" s="123">
        <v>11.46944905</v>
      </c>
      <c r="Q145" s="123">
        <v>0.51237104</v>
      </c>
      <c r="R145" s="123">
        <v>37.946690449999998</v>
      </c>
      <c r="S145" s="123">
        <v>0</v>
      </c>
      <c r="T145" s="123">
        <v>0.52911870000000005</v>
      </c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</row>
    <row r="146" spans="1:52" hidden="1" outlineLevel="1">
      <c r="A146" s="12">
        <v>44652</v>
      </c>
      <c r="B146" s="123">
        <v>2036.71927439</v>
      </c>
      <c r="C146" s="123">
        <v>225.16273529</v>
      </c>
      <c r="D146" s="123">
        <v>17.08145184</v>
      </c>
      <c r="E146" s="123">
        <v>386.26688855999998</v>
      </c>
      <c r="F146" s="123">
        <v>486.71520613000001</v>
      </c>
      <c r="G146" s="123">
        <v>3.0206531000000001</v>
      </c>
      <c r="H146" s="123">
        <v>37.282111129999997</v>
      </c>
      <c r="I146" s="123">
        <v>610.36347210999998</v>
      </c>
      <c r="J146" s="123">
        <v>125.83377957</v>
      </c>
      <c r="K146" s="123">
        <v>2.9950632100000001</v>
      </c>
      <c r="L146" s="123">
        <v>17.3150634</v>
      </c>
      <c r="M146" s="123">
        <v>0</v>
      </c>
      <c r="N146" s="123">
        <v>69.722905060000002</v>
      </c>
      <c r="O146" s="123">
        <v>4.9281770399999996</v>
      </c>
      <c r="P146" s="123">
        <v>11.21608297</v>
      </c>
      <c r="Q146" s="123">
        <v>0.51068027999999999</v>
      </c>
      <c r="R146" s="123">
        <v>37.775719420000001</v>
      </c>
      <c r="S146" s="123">
        <v>0</v>
      </c>
      <c r="T146" s="123">
        <v>0.52928527999999997</v>
      </c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</row>
    <row r="147" spans="1:52" hidden="1" outlineLevel="1">
      <c r="A147" s="12">
        <v>44682</v>
      </c>
      <c r="B147" s="123">
        <v>2091.58450021</v>
      </c>
      <c r="C147" s="123">
        <v>258.58702471999999</v>
      </c>
      <c r="D147" s="123">
        <v>16.848016170000001</v>
      </c>
      <c r="E147" s="123">
        <v>414.26169613000002</v>
      </c>
      <c r="F147" s="123">
        <v>498.74166205</v>
      </c>
      <c r="G147" s="123">
        <v>2.9280817300000002</v>
      </c>
      <c r="H147" s="123">
        <v>41.973446019999997</v>
      </c>
      <c r="I147" s="123">
        <v>587.37529328999995</v>
      </c>
      <c r="J147" s="123">
        <v>128.43376977</v>
      </c>
      <c r="K147" s="123">
        <v>2.7444304700000002</v>
      </c>
      <c r="L147" s="123">
        <v>17.275128339999998</v>
      </c>
      <c r="M147" s="123">
        <v>0</v>
      </c>
      <c r="N147" s="123">
        <v>69.477022599999998</v>
      </c>
      <c r="O147" s="123">
        <v>4.3096375800000004</v>
      </c>
      <c r="P147" s="123">
        <v>10.741942440000001</v>
      </c>
      <c r="Q147" s="123">
        <v>0.42598049999999998</v>
      </c>
      <c r="R147" s="123">
        <v>36.931612889999997</v>
      </c>
      <c r="S147" s="123">
        <v>0</v>
      </c>
      <c r="T147" s="123">
        <v>0.52975550999999999</v>
      </c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</row>
    <row r="148" spans="1:52" hidden="1" outlineLevel="1">
      <c r="A148" s="12">
        <v>44713</v>
      </c>
      <c r="B148" s="123">
        <v>2124.6622996599999</v>
      </c>
      <c r="C148" s="123">
        <v>260.52161215000001</v>
      </c>
      <c r="D148" s="123">
        <v>21.516212509999999</v>
      </c>
      <c r="E148" s="123">
        <v>433.33983694</v>
      </c>
      <c r="F148" s="123">
        <v>485.30172709999999</v>
      </c>
      <c r="G148" s="123">
        <v>3.0985518500000002</v>
      </c>
      <c r="H148" s="123">
        <v>42.325269990000002</v>
      </c>
      <c r="I148" s="123">
        <v>602.21513937999998</v>
      </c>
      <c r="J148" s="123">
        <v>135.28790458</v>
      </c>
      <c r="K148" s="123">
        <v>2.6644223500000002</v>
      </c>
      <c r="L148" s="123">
        <v>17.248112429999999</v>
      </c>
      <c r="M148" s="123">
        <v>0</v>
      </c>
      <c r="N148" s="123">
        <v>66.968139100000002</v>
      </c>
      <c r="O148" s="123">
        <v>3.93800368</v>
      </c>
      <c r="P148" s="123">
        <v>10.57263397</v>
      </c>
      <c r="Q148" s="123">
        <v>0.34889924999999999</v>
      </c>
      <c r="R148" s="123">
        <v>38.785901850000002</v>
      </c>
      <c r="S148" s="123">
        <v>0</v>
      </c>
      <c r="T148" s="123">
        <v>0.52993252999999996</v>
      </c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</row>
    <row r="149" spans="1:52" hidden="1" outlineLevel="1">
      <c r="A149" s="12">
        <v>44743</v>
      </c>
      <c r="B149" s="123">
        <v>2249.53976999</v>
      </c>
      <c r="C149" s="123">
        <v>258.74358948999998</v>
      </c>
      <c r="D149" s="123">
        <v>21.434056080000001</v>
      </c>
      <c r="E149" s="123">
        <v>480.68011009999998</v>
      </c>
      <c r="F149" s="123">
        <v>570.52427464000004</v>
      </c>
      <c r="G149" s="123">
        <v>2.8654179900000001</v>
      </c>
      <c r="H149" s="123">
        <v>41.09443546</v>
      </c>
      <c r="I149" s="123">
        <v>601.20941521999998</v>
      </c>
      <c r="J149" s="123">
        <v>139.78390637999999</v>
      </c>
      <c r="K149" s="123">
        <v>2.55860815</v>
      </c>
      <c r="L149" s="123">
        <v>17.346213939999998</v>
      </c>
      <c r="M149" s="123">
        <v>0</v>
      </c>
      <c r="N149" s="123">
        <v>62.646923950000001</v>
      </c>
      <c r="O149" s="123">
        <v>3.7717892499999999</v>
      </c>
      <c r="P149" s="123">
        <v>10.289100120000001</v>
      </c>
      <c r="Q149" s="123">
        <v>0.30868163999999998</v>
      </c>
      <c r="R149" s="123">
        <v>35.752876149999999</v>
      </c>
      <c r="S149" s="123">
        <v>0</v>
      </c>
      <c r="T149" s="123">
        <v>0.53037142999999998</v>
      </c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</row>
    <row r="150" spans="1:52" hidden="1" outlineLevel="1">
      <c r="A150" s="12">
        <v>44774</v>
      </c>
      <c r="B150" s="123">
        <v>2224.4215460800001</v>
      </c>
      <c r="C150" s="123">
        <v>273.26494544000002</v>
      </c>
      <c r="D150" s="123">
        <v>21.5063508</v>
      </c>
      <c r="E150" s="123">
        <v>475.45785060999998</v>
      </c>
      <c r="F150" s="123">
        <v>554.12376920999998</v>
      </c>
      <c r="G150" s="123">
        <v>3.4063283900000001</v>
      </c>
      <c r="H150" s="123">
        <v>40.453636240000002</v>
      </c>
      <c r="I150" s="123">
        <v>597.6758552</v>
      </c>
      <c r="J150" s="123">
        <v>133.84512851</v>
      </c>
      <c r="K150" s="123">
        <v>2.3841850400000002</v>
      </c>
      <c r="L150" s="123">
        <v>17.291176409999998</v>
      </c>
      <c r="M150" s="123">
        <v>0</v>
      </c>
      <c r="N150" s="123">
        <v>51.57814827</v>
      </c>
      <c r="O150" s="123">
        <v>3.4817919399999999</v>
      </c>
      <c r="P150" s="123">
        <v>10.162441080000001</v>
      </c>
      <c r="Q150" s="123">
        <v>0.26710560999999999</v>
      </c>
      <c r="R150" s="123">
        <v>38.992117389999997</v>
      </c>
      <c r="S150" s="123">
        <v>0</v>
      </c>
      <c r="T150" s="123">
        <v>0.53071594</v>
      </c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</row>
    <row r="151" spans="1:52" hidden="1" outlineLevel="1">
      <c r="A151" s="12">
        <v>44805</v>
      </c>
      <c r="B151" s="123">
        <v>2204.1348919400002</v>
      </c>
      <c r="C151" s="123">
        <v>270.35094973999998</v>
      </c>
      <c r="D151" s="123">
        <v>21.48419067</v>
      </c>
      <c r="E151" s="123">
        <v>458.08245854</v>
      </c>
      <c r="F151" s="123">
        <v>524.04838118999999</v>
      </c>
      <c r="G151" s="123">
        <v>2.4547076699999999</v>
      </c>
      <c r="H151" s="123">
        <v>39.995307500000003</v>
      </c>
      <c r="I151" s="123">
        <v>635.57828929000004</v>
      </c>
      <c r="J151" s="123">
        <v>132.40385056</v>
      </c>
      <c r="K151" s="123">
        <v>2.4101598499999999</v>
      </c>
      <c r="L151" s="123">
        <v>17.47430005</v>
      </c>
      <c r="M151" s="123">
        <v>0</v>
      </c>
      <c r="N151" s="123">
        <v>49.91505154</v>
      </c>
      <c r="O151" s="123">
        <v>3.2572288399999998</v>
      </c>
      <c r="P151" s="123">
        <v>9.78532826</v>
      </c>
      <c r="Q151" s="123">
        <v>0.22525312</v>
      </c>
      <c r="R151" s="123">
        <v>36.13854216</v>
      </c>
      <c r="S151" s="123">
        <v>0</v>
      </c>
      <c r="T151" s="123">
        <v>0.53089295999999997</v>
      </c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</row>
    <row r="152" spans="1:52" hidden="1" outlineLevel="1">
      <c r="A152" s="12">
        <v>44835</v>
      </c>
      <c r="B152" s="123">
        <v>2179.22328483</v>
      </c>
      <c r="C152" s="123">
        <v>276.79997327000001</v>
      </c>
      <c r="D152" s="123">
        <v>21.273153700000002</v>
      </c>
      <c r="E152" s="123">
        <v>455.31908880999998</v>
      </c>
      <c r="F152" s="123">
        <v>519.13213211000004</v>
      </c>
      <c r="G152" s="123">
        <v>2.3538081399999999</v>
      </c>
      <c r="H152" s="123">
        <v>39.31201025</v>
      </c>
      <c r="I152" s="123">
        <v>619.16450546999999</v>
      </c>
      <c r="J152" s="123">
        <v>128.45561125</v>
      </c>
      <c r="K152" s="123">
        <v>2.1151235399999999</v>
      </c>
      <c r="L152" s="123">
        <v>16.983286</v>
      </c>
      <c r="M152" s="123">
        <v>0</v>
      </c>
      <c r="N152" s="123">
        <v>48.6966076</v>
      </c>
      <c r="O152" s="123">
        <v>3.0129784700000002</v>
      </c>
      <c r="P152" s="123">
        <v>9.3799060700000005</v>
      </c>
      <c r="Q152" s="123">
        <v>0.18274431999999999</v>
      </c>
      <c r="R152" s="123">
        <v>36.511003080000002</v>
      </c>
      <c r="S152" s="123">
        <v>0</v>
      </c>
      <c r="T152" s="123">
        <v>0.53135275000000004</v>
      </c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</row>
    <row r="153" spans="1:52" hidden="1" outlineLevel="1">
      <c r="A153" s="12">
        <v>44866</v>
      </c>
      <c r="B153" s="123">
        <v>2134.8438563200002</v>
      </c>
      <c r="C153" s="123">
        <v>251.48321669000001</v>
      </c>
      <c r="D153" s="123">
        <v>21.44579302</v>
      </c>
      <c r="E153" s="123">
        <v>447.9899264</v>
      </c>
      <c r="F153" s="123">
        <v>520.61321064000003</v>
      </c>
      <c r="G153" s="123">
        <v>2.8093312500000001</v>
      </c>
      <c r="H153" s="123">
        <v>37.040691850000002</v>
      </c>
      <c r="I153" s="123">
        <v>608.45726317000003</v>
      </c>
      <c r="J153" s="123">
        <v>126.72009172</v>
      </c>
      <c r="K153" s="123">
        <v>2.29960341</v>
      </c>
      <c r="L153" s="123">
        <v>17.120765290000001</v>
      </c>
      <c r="M153" s="123">
        <v>0</v>
      </c>
      <c r="N153" s="123">
        <v>47.551770679999997</v>
      </c>
      <c r="O153" s="123">
        <v>2.8389295200000002</v>
      </c>
      <c r="P153" s="123">
        <v>9.1785145999999997</v>
      </c>
      <c r="Q153" s="123">
        <v>0.14018694000000001</v>
      </c>
      <c r="R153" s="123">
        <v>38.62303137</v>
      </c>
      <c r="S153" s="123">
        <v>0</v>
      </c>
      <c r="T153" s="123">
        <v>0.53152977000000001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</row>
    <row r="154" spans="1:52" hidden="1" outlineLevel="1">
      <c r="A154" s="12">
        <v>44896</v>
      </c>
      <c r="B154" s="123">
        <v>2144.5258988199998</v>
      </c>
      <c r="C154" s="123">
        <v>248.70848205999999</v>
      </c>
      <c r="D154" s="123">
        <v>21.432463070000001</v>
      </c>
      <c r="E154" s="123">
        <v>437.50155713999999</v>
      </c>
      <c r="F154" s="123">
        <v>527.61172295999995</v>
      </c>
      <c r="G154" s="123">
        <v>2.9695367899999998</v>
      </c>
      <c r="H154" s="123">
        <v>37.384305310000002</v>
      </c>
      <c r="I154" s="123">
        <v>607.99438454000006</v>
      </c>
      <c r="J154" s="123">
        <v>142.93644857000001</v>
      </c>
      <c r="K154" s="123">
        <v>3.3764988900000001</v>
      </c>
      <c r="L154" s="123">
        <v>17.296552040000002</v>
      </c>
      <c r="M154" s="123">
        <v>0</v>
      </c>
      <c r="N154" s="123">
        <v>46.250429130000001</v>
      </c>
      <c r="O154" s="123">
        <v>2.5917344600000001</v>
      </c>
      <c r="P154" s="123">
        <v>8.8487966300000007</v>
      </c>
      <c r="Q154" s="123">
        <v>9.5941120000000005E-2</v>
      </c>
      <c r="R154" s="123">
        <v>39.031195439999998</v>
      </c>
      <c r="S154" s="123">
        <v>0</v>
      </c>
      <c r="T154" s="123">
        <v>0.49585066999999999</v>
      </c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</row>
    <row r="155" spans="1:52" hidden="1" outlineLevel="1">
      <c r="A155" s="12">
        <v>44927</v>
      </c>
      <c r="B155" s="123">
        <v>2062.6671205500002</v>
      </c>
      <c r="C155" s="123">
        <v>242.70677667000001</v>
      </c>
      <c r="D155" s="123">
        <v>22.547071630000001</v>
      </c>
      <c r="E155" s="123">
        <v>443.79728186</v>
      </c>
      <c r="F155" s="123">
        <v>491.16857808999998</v>
      </c>
      <c r="G155" s="123">
        <v>1.5324021800000001</v>
      </c>
      <c r="H155" s="123">
        <v>36.498192430000003</v>
      </c>
      <c r="I155" s="123">
        <v>575.98537541999997</v>
      </c>
      <c r="J155" s="123">
        <v>143.41019573</v>
      </c>
      <c r="K155" s="123">
        <v>3.137788</v>
      </c>
      <c r="L155" s="123">
        <v>17.48204046</v>
      </c>
      <c r="M155" s="123">
        <v>0</v>
      </c>
      <c r="N155" s="123">
        <v>35.463824889999998</v>
      </c>
      <c r="O155" s="123">
        <v>2.4559580699999999</v>
      </c>
      <c r="P155" s="123">
        <v>7.8281382199999996</v>
      </c>
      <c r="Q155" s="123">
        <v>5.1676739999999999E-2</v>
      </c>
      <c r="R155" s="123">
        <v>38.196330289999999</v>
      </c>
      <c r="S155" s="123">
        <v>0</v>
      </c>
      <c r="T155" s="123">
        <v>0.40548986999999997</v>
      </c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</row>
    <row r="156" spans="1:52" hidden="1" outlineLevel="1">
      <c r="A156" s="12">
        <v>44958</v>
      </c>
      <c r="B156" s="123">
        <v>1981.3437359699999</v>
      </c>
      <c r="C156" s="123">
        <v>225.0046049</v>
      </c>
      <c r="D156" s="123">
        <v>21.180333130000001</v>
      </c>
      <c r="E156" s="123">
        <v>425.46848212999998</v>
      </c>
      <c r="F156" s="123">
        <v>450.30191623000002</v>
      </c>
      <c r="G156" s="123">
        <v>2.2775452199999999</v>
      </c>
      <c r="H156" s="123">
        <v>33.057768449999998</v>
      </c>
      <c r="I156" s="123">
        <v>586.11567527</v>
      </c>
      <c r="J156" s="123">
        <v>148.01918542000001</v>
      </c>
      <c r="K156" s="123">
        <v>4.4080193000000003</v>
      </c>
      <c r="L156" s="123">
        <v>2.9010068599999999</v>
      </c>
      <c r="M156" s="123">
        <v>0</v>
      </c>
      <c r="N156" s="123">
        <v>34.279567450000002</v>
      </c>
      <c r="O156" s="123">
        <v>2.4657105499999998</v>
      </c>
      <c r="P156" s="123">
        <v>9.7221887000000002</v>
      </c>
      <c r="Q156" s="123">
        <v>1.1422969999999999E-2</v>
      </c>
      <c r="R156" s="123">
        <v>35.85505947</v>
      </c>
      <c r="S156" s="123">
        <v>0</v>
      </c>
      <c r="T156" s="123">
        <v>0.27524991999999998</v>
      </c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</row>
    <row r="157" spans="1:52" hidden="1" outlineLevel="1">
      <c r="A157" s="12">
        <v>44986</v>
      </c>
      <c r="B157" s="123">
        <v>1950.4673225500001</v>
      </c>
      <c r="C157" s="123">
        <v>229.40803715999999</v>
      </c>
      <c r="D157" s="123">
        <v>19.460699940000001</v>
      </c>
      <c r="E157" s="123">
        <v>399.63486390999998</v>
      </c>
      <c r="F157" s="123">
        <v>447.09269291999999</v>
      </c>
      <c r="G157" s="123">
        <v>2.2018729499999998</v>
      </c>
      <c r="H157" s="123">
        <v>29.46028209</v>
      </c>
      <c r="I157" s="123">
        <v>589.15371592999998</v>
      </c>
      <c r="J157" s="123">
        <v>144.95669353</v>
      </c>
      <c r="K157" s="123">
        <v>2.8102691499999999</v>
      </c>
      <c r="L157" s="123">
        <v>3.5270936800000001</v>
      </c>
      <c r="M157" s="123">
        <v>0</v>
      </c>
      <c r="N157" s="123">
        <v>36.682365990000001</v>
      </c>
      <c r="O157" s="123">
        <v>2.1953795199999999</v>
      </c>
      <c r="P157" s="123">
        <v>7.9842176900000004</v>
      </c>
      <c r="Q157" s="123">
        <v>0</v>
      </c>
      <c r="R157" s="123">
        <v>35.647863270000002</v>
      </c>
      <c r="S157" s="123">
        <v>0</v>
      </c>
      <c r="T157" s="123">
        <v>0.25127482000000001</v>
      </c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</row>
    <row r="158" spans="1:52" hidden="1" outlineLevel="1">
      <c r="A158" s="12">
        <v>45017</v>
      </c>
      <c r="B158" s="123">
        <v>1860.69772098</v>
      </c>
      <c r="C158" s="123">
        <v>227.92397528000001</v>
      </c>
      <c r="D158" s="123">
        <v>18.765581690000001</v>
      </c>
      <c r="E158" s="123">
        <v>356.98452245999999</v>
      </c>
      <c r="F158" s="123">
        <v>423.30141664000001</v>
      </c>
      <c r="G158" s="123">
        <v>2.1560577400000001</v>
      </c>
      <c r="H158" s="123">
        <v>22.159501680000002</v>
      </c>
      <c r="I158" s="123">
        <v>568.47586020000006</v>
      </c>
      <c r="J158" s="123">
        <v>141.92124935999999</v>
      </c>
      <c r="K158" s="123">
        <v>2.75713754</v>
      </c>
      <c r="L158" s="123">
        <v>3.47254613</v>
      </c>
      <c r="M158" s="123">
        <v>0</v>
      </c>
      <c r="N158" s="123">
        <v>36.453452499999997</v>
      </c>
      <c r="O158" s="123">
        <v>3.0620047399999999</v>
      </c>
      <c r="P158" s="123">
        <v>10.294289150000001</v>
      </c>
      <c r="Q158" s="123">
        <v>3.8652681100000001</v>
      </c>
      <c r="R158" s="123">
        <v>38.130590099999999</v>
      </c>
      <c r="S158" s="123">
        <v>0</v>
      </c>
      <c r="T158" s="123">
        <v>0.97426765999999998</v>
      </c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</row>
    <row r="159" spans="1:52" hidden="1" outlineLevel="1">
      <c r="A159" s="12">
        <v>45047</v>
      </c>
      <c r="B159" s="123">
        <v>1790.81778547</v>
      </c>
      <c r="C159" s="123">
        <v>218.43022628</v>
      </c>
      <c r="D159" s="123">
        <v>17.35343756</v>
      </c>
      <c r="E159" s="123">
        <v>338.59573975000001</v>
      </c>
      <c r="F159" s="123">
        <v>396.80109578000003</v>
      </c>
      <c r="G159" s="123">
        <v>2.1144178600000001</v>
      </c>
      <c r="H159" s="123">
        <v>25.734541310000001</v>
      </c>
      <c r="I159" s="123">
        <v>539.08901940999999</v>
      </c>
      <c r="J159" s="123">
        <v>156.99447642999999</v>
      </c>
      <c r="K159" s="123">
        <v>4.1844814100000001</v>
      </c>
      <c r="L159" s="123">
        <v>3.3718603900000002</v>
      </c>
      <c r="M159" s="123">
        <v>0</v>
      </c>
      <c r="N159" s="123">
        <v>35.277399690000003</v>
      </c>
      <c r="O159" s="123">
        <v>2.82222996</v>
      </c>
      <c r="P159" s="123">
        <v>9.7360050999999999</v>
      </c>
      <c r="Q159" s="123">
        <v>3.6704381800000001</v>
      </c>
      <c r="R159" s="123">
        <v>35.771776869999997</v>
      </c>
      <c r="S159" s="123">
        <v>0</v>
      </c>
      <c r="T159" s="123">
        <v>0.87063948999999996</v>
      </c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</row>
    <row r="160" spans="1:52" hidden="1" outlineLevel="1">
      <c r="A160" s="12">
        <v>45078</v>
      </c>
      <c r="B160" s="123">
        <v>1846.6414364499999</v>
      </c>
      <c r="C160" s="123">
        <v>221.16918365999999</v>
      </c>
      <c r="D160" s="123">
        <v>16.902641989999999</v>
      </c>
      <c r="E160" s="123">
        <v>332.68981396999999</v>
      </c>
      <c r="F160" s="123">
        <v>382.77204799999998</v>
      </c>
      <c r="G160" s="123">
        <v>2.3221431400000001</v>
      </c>
      <c r="H160" s="123">
        <v>26.159687569999999</v>
      </c>
      <c r="I160" s="123">
        <v>607.8881341</v>
      </c>
      <c r="J160" s="123">
        <v>159.14798031000001</v>
      </c>
      <c r="K160" s="123">
        <v>7.6783600200000004</v>
      </c>
      <c r="L160" s="123">
        <v>3.3389411500000001</v>
      </c>
      <c r="M160" s="123">
        <v>0</v>
      </c>
      <c r="N160" s="123">
        <v>33.962086839999998</v>
      </c>
      <c r="O160" s="123">
        <v>4.3775009499999999</v>
      </c>
      <c r="P160" s="123">
        <v>11.19929546</v>
      </c>
      <c r="Q160" s="123">
        <v>3.5994165900000001</v>
      </c>
      <c r="R160" s="123">
        <v>32.58132183</v>
      </c>
      <c r="S160" s="123">
        <v>0</v>
      </c>
      <c r="T160" s="123">
        <v>0.85288087000000001</v>
      </c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</row>
    <row r="161" spans="1:52" hidden="1" outlineLevel="1">
      <c r="A161" s="12">
        <v>45108</v>
      </c>
      <c r="B161" s="123">
        <v>1893.5804013699999</v>
      </c>
      <c r="C161" s="123">
        <v>224.87183969</v>
      </c>
      <c r="D161" s="123">
        <v>16.290221169999999</v>
      </c>
      <c r="E161" s="123">
        <v>342.89509148000002</v>
      </c>
      <c r="F161" s="123">
        <v>380.99326656</v>
      </c>
      <c r="G161" s="123">
        <v>2.1464969800000002</v>
      </c>
      <c r="H161" s="123">
        <v>30.16797657</v>
      </c>
      <c r="I161" s="123">
        <v>625.11177221000003</v>
      </c>
      <c r="J161" s="123">
        <v>176.78495787</v>
      </c>
      <c r="K161" s="123">
        <v>7.4466586499999998</v>
      </c>
      <c r="L161" s="123">
        <v>3.7327254299999999</v>
      </c>
      <c r="M161" s="123">
        <v>0</v>
      </c>
      <c r="N161" s="123">
        <v>32.843066319999998</v>
      </c>
      <c r="O161" s="123">
        <v>4.2235171200000003</v>
      </c>
      <c r="P161" s="123">
        <v>11.505018959999999</v>
      </c>
      <c r="Q161" s="123">
        <v>3.6712609700000001</v>
      </c>
      <c r="R161" s="123">
        <v>30.05570114</v>
      </c>
      <c r="S161" s="123">
        <v>0</v>
      </c>
      <c r="T161" s="123">
        <v>0.84083025</v>
      </c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</row>
    <row r="162" spans="1:52" hidden="1" outlineLevel="1">
      <c r="A162" s="12">
        <v>45139</v>
      </c>
      <c r="B162" s="123">
        <v>1878.6280807400001</v>
      </c>
      <c r="C162" s="123">
        <v>229.71796928000001</v>
      </c>
      <c r="D162" s="123">
        <v>16.25505708</v>
      </c>
      <c r="E162" s="123">
        <v>355.30003475000001</v>
      </c>
      <c r="F162" s="123">
        <v>371.59217754000002</v>
      </c>
      <c r="G162" s="123">
        <v>4.2853221000000001</v>
      </c>
      <c r="H162" s="123">
        <v>30.06280452</v>
      </c>
      <c r="I162" s="123">
        <v>599.84551753999995</v>
      </c>
      <c r="J162" s="123">
        <v>176.72574918000001</v>
      </c>
      <c r="K162" s="123">
        <v>7.3130032299999996</v>
      </c>
      <c r="L162" s="123">
        <v>5.0746801699999997</v>
      </c>
      <c r="M162" s="123">
        <v>0</v>
      </c>
      <c r="N162" s="123">
        <v>31.79886243</v>
      </c>
      <c r="O162" s="123">
        <v>4.03697632</v>
      </c>
      <c r="P162" s="123">
        <v>11.724117700000001</v>
      </c>
      <c r="Q162" s="123">
        <v>3.5613532499999998</v>
      </c>
      <c r="R162" s="123">
        <v>30.503767060000001</v>
      </c>
      <c r="S162" s="123">
        <v>0</v>
      </c>
      <c r="T162" s="123">
        <v>0.83068858999999995</v>
      </c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</row>
    <row r="163" spans="1:52" hidden="1" outlineLevel="1">
      <c r="A163" s="12">
        <v>45170</v>
      </c>
      <c r="B163" s="123">
        <v>1978.5678447</v>
      </c>
      <c r="C163" s="123">
        <v>274.95068671000001</v>
      </c>
      <c r="D163" s="123">
        <v>16.247156350000001</v>
      </c>
      <c r="E163" s="123">
        <v>381.62156554000001</v>
      </c>
      <c r="F163" s="123">
        <v>355.40296208000001</v>
      </c>
      <c r="G163" s="123">
        <v>3.7818142899999998</v>
      </c>
      <c r="H163" s="123">
        <v>29.471469160000002</v>
      </c>
      <c r="I163" s="123">
        <v>644.99890324</v>
      </c>
      <c r="J163" s="123">
        <v>179.268069</v>
      </c>
      <c r="K163" s="123">
        <v>7.15432501</v>
      </c>
      <c r="L163" s="123">
        <v>4.95633678</v>
      </c>
      <c r="M163" s="123">
        <v>0</v>
      </c>
      <c r="N163" s="123">
        <v>30.362103909999998</v>
      </c>
      <c r="O163" s="123">
        <v>4.0276006500000001</v>
      </c>
      <c r="P163" s="123">
        <v>11.53664785</v>
      </c>
      <c r="Q163" s="123">
        <v>3.3149429600000002</v>
      </c>
      <c r="R163" s="123">
        <v>30.65346606</v>
      </c>
      <c r="S163" s="123">
        <v>0</v>
      </c>
      <c r="T163" s="123">
        <v>0.81979511000000005</v>
      </c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</row>
    <row r="164" spans="1:52" hidden="1" outlineLevel="1">
      <c r="A164" s="12">
        <v>45200</v>
      </c>
      <c r="B164" s="123">
        <v>2011.78371283</v>
      </c>
      <c r="C164" s="123">
        <v>305.39558036</v>
      </c>
      <c r="D164" s="123">
        <v>16.191110980000001</v>
      </c>
      <c r="E164" s="123">
        <v>383.58867944999997</v>
      </c>
      <c r="F164" s="123">
        <v>334.73291074999997</v>
      </c>
      <c r="G164" s="123">
        <v>3.7873789800000002</v>
      </c>
      <c r="H164" s="123">
        <v>28.586884699999999</v>
      </c>
      <c r="I164" s="123">
        <v>661.75104173</v>
      </c>
      <c r="J164" s="123">
        <v>185.96694987000001</v>
      </c>
      <c r="K164" s="123">
        <v>6.8761141700000001</v>
      </c>
      <c r="L164" s="123">
        <v>4.88006107</v>
      </c>
      <c r="M164" s="123">
        <v>0</v>
      </c>
      <c r="N164" s="123">
        <v>29.3651689</v>
      </c>
      <c r="O164" s="123">
        <v>3.7693977099999998</v>
      </c>
      <c r="P164" s="123">
        <v>11.10601531</v>
      </c>
      <c r="Q164" s="123">
        <v>3.3423875500000002</v>
      </c>
      <c r="R164" s="123">
        <v>31.63594084</v>
      </c>
      <c r="S164" s="123">
        <v>0</v>
      </c>
      <c r="T164" s="123">
        <v>0.80809045999999995</v>
      </c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</row>
    <row r="165" spans="1:52" hidden="1" outlineLevel="1">
      <c r="A165" s="12">
        <v>45231</v>
      </c>
      <c r="B165" s="123">
        <v>2025.2102901999999</v>
      </c>
      <c r="C165" s="123">
        <v>299.95402573000001</v>
      </c>
      <c r="D165" s="123">
        <v>16.269319249999999</v>
      </c>
      <c r="E165" s="123">
        <v>388.18240858000001</v>
      </c>
      <c r="F165" s="123">
        <v>315.18207311999998</v>
      </c>
      <c r="G165" s="123">
        <v>3.8722857099999999</v>
      </c>
      <c r="H165" s="123">
        <v>27.82741643</v>
      </c>
      <c r="I165" s="123">
        <v>700.37577966000003</v>
      </c>
      <c r="J165" s="123">
        <v>182.09004590999999</v>
      </c>
      <c r="K165" s="123">
        <v>6.6412492500000004</v>
      </c>
      <c r="L165" s="123">
        <v>4.8153616899999996</v>
      </c>
      <c r="M165" s="123">
        <v>0</v>
      </c>
      <c r="N165" s="123">
        <v>28.148702950000001</v>
      </c>
      <c r="O165" s="123">
        <v>3.6591405099999998</v>
      </c>
      <c r="P165" s="123">
        <v>10.835584600000001</v>
      </c>
      <c r="Q165" s="123">
        <v>3.0951874300000002</v>
      </c>
      <c r="R165" s="123">
        <v>32.624643249999998</v>
      </c>
      <c r="S165" s="123">
        <v>0</v>
      </c>
      <c r="T165" s="123">
        <v>1.63706613</v>
      </c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</row>
    <row r="166" spans="1:52" hidden="1" outlineLevel="1">
      <c r="A166" s="12">
        <v>45261</v>
      </c>
      <c r="B166" s="123">
        <v>2092.1634361500001</v>
      </c>
      <c r="C166" s="123">
        <v>353.11255362000003</v>
      </c>
      <c r="D166" s="123">
        <v>15.52560491</v>
      </c>
      <c r="E166" s="123">
        <v>380.71877917</v>
      </c>
      <c r="F166" s="123">
        <v>316.44857568999998</v>
      </c>
      <c r="G166" s="123">
        <v>2.7968914599999999</v>
      </c>
      <c r="H166" s="123">
        <v>25.492948160000001</v>
      </c>
      <c r="I166" s="123">
        <v>727.48981597</v>
      </c>
      <c r="J166" s="123">
        <v>176.09920099999999</v>
      </c>
      <c r="K166" s="123">
        <v>5.10575972</v>
      </c>
      <c r="L166" s="123">
        <v>3.9603182000000001</v>
      </c>
      <c r="M166" s="123">
        <v>0</v>
      </c>
      <c r="N166" s="123">
        <v>27.73072925</v>
      </c>
      <c r="O166" s="123">
        <v>3.3833356600000002</v>
      </c>
      <c r="P166" s="123">
        <v>11.54954714</v>
      </c>
      <c r="Q166" s="123">
        <v>3.0232852700000001</v>
      </c>
      <c r="R166" s="123">
        <v>32.393722709999999</v>
      </c>
      <c r="S166" s="123">
        <v>0</v>
      </c>
      <c r="T166" s="123">
        <v>7.3323682200000002</v>
      </c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</row>
    <row r="167" spans="1:52" hidden="1" outlineLevel="1">
      <c r="A167" s="12">
        <v>45292</v>
      </c>
      <c r="B167" s="123">
        <v>2119.12660826</v>
      </c>
      <c r="C167" s="123">
        <v>344.89562045000002</v>
      </c>
      <c r="D167" s="123">
        <v>15.98069939</v>
      </c>
      <c r="E167" s="123">
        <v>367.13715184</v>
      </c>
      <c r="F167" s="123">
        <v>325.07431106000001</v>
      </c>
      <c r="G167" s="123">
        <v>3.9399202400000002</v>
      </c>
      <c r="H167" s="123">
        <v>26.89859328</v>
      </c>
      <c r="I167" s="123">
        <v>768.42638736000004</v>
      </c>
      <c r="J167" s="123">
        <v>182.20627497000001</v>
      </c>
      <c r="K167" s="123">
        <v>4.3015571899999996</v>
      </c>
      <c r="L167" s="123">
        <v>4.3161780500000004</v>
      </c>
      <c r="M167" s="123">
        <v>0</v>
      </c>
      <c r="N167" s="123">
        <v>26.552543920000002</v>
      </c>
      <c r="O167" s="123">
        <v>3.2344018800000001</v>
      </c>
      <c r="P167" s="123">
        <v>10.73915203</v>
      </c>
      <c r="Q167" s="123">
        <v>3.08354214</v>
      </c>
      <c r="R167" s="123">
        <v>30.713801190000002</v>
      </c>
      <c r="S167" s="123">
        <v>0</v>
      </c>
      <c r="T167" s="123">
        <v>1.62647327</v>
      </c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</row>
    <row r="168" spans="1:52" hidden="1" outlineLevel="1">
      <c r="A168" s="12">
        <v>45323</v>
      </c>
      <c r="B168" s="123">
        <v>2073.3182809899999</v>
      </c>
      <c r="C168" s="123">
        <v>339.83402804000002</v>
      </c>
      <c r="D168" s="123">
        <v>15.16594791</v>
      </c>
      <c r="E168" s="123">
        <v>365.33395371</v>
      </c>
      <c r="F168" s="123">
        <v>226.83710310000001</v>
      </c>
      <c r="G168" s="123">
        <v>2.7376541599999999</v>
      </c>
      <c r="H168" s="123">
        <v>24.667108079999998</v>
      </c>
      <c r="I168" s="123">
        <v>799.44639688999996</v>
      </c>
      <c r="J168" s="123">
        <v>215.22570765</v>
      </c>
      <c r="K168" s="123">
        <v>3.6747823899999998</v>
      </c>
      <c r="L168" s="123">
        <v>4.35500328</v>
      </c>
      <c r="M168" s="123">
        <v>0</v>
      </c>
      <c r="N168" s="123">
        <v>25.620670530000002</v>
      </c>
      <c r="O168" s="123">
        <v>3.0284221900000001</v>
      </c>
      <c r="P168" s="123">
        <v>10.77932622</v>
      </c>
      <c r="Q168" s="123">
        <v>3.0021946900000001</v>
      </c>
      <c r="R168" s="123">
        <v>29.842395020000001</v>
      </c>
      <c r="S168" s="123">
        <v>0</v>
      </c>
      <c r="T168" s="123">
        <v>3.7675871299999999</v>
      </c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</row>
    <row r="169" spans="1:52">
      <c r="A169" s="12">
        <v>45352</v>
      </c>
      <c r="B169" s="123">
        <v>2233.3660360899999</v>
      </c>
      <c r="C169" s="123">
        <v>376.01822074</v>
      </c>
      <c r="D169" s="123">
        <v>14.849003379999999</v>
      </c>
      <c r="E169" s="123">
        <v>434.42757122</v>
      </c>
      <c r="F169" s="123">
        <v>202.44254094999999</v>
      </c>
      <c r="G169" s="123">
        <v>2.42413459</v>
      </c>
      <c r="H169" s="123">
        <v>26.623413060000001</v>
      </c>
      <c r="I169" s="123">
        <v>796.78660669999999</v>
      </c>
      <c r="J169" s="123">
        <v>250.81723475999999</v>
      </c>
      <c r="K169" s="123">
        <v>3.4540112700000001</v>
      </c>
      <c r="L169" s="123">
        <v>6.3541650499999998</v>
      </c>
      <c r="M169" s="123">
        <v>0</v>
      </c>
      <c r="N169" s="123">
        <v>24.766917679999999</v>
      </c>
      <c r="O169" s="123">
        <v>3.0011409599999999</v>
      </c>
      <c r="P169" s="123">
        <v>59.032886730000001</v>
      </c>
      <c r="Q169" s="123">
        <v>2.88739268</v>
      </c>
      <c r="R169" s="123">
        <v>27.830590969999999</v>
      </c>
      <c r="S169" s="123">
        <v>0</v>
      </c>
      <c r="T169" s="123">
        <v>1.65020535</v>
      </c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</row>
    <row r="170" spans="1:52">
      <c r="A170" s="12">
        <v>45383</v>
      </c>
      <c r="B170" s="123">
        <v>2273.32751573</v>
      </c>
      <c r="C170" s="123">
        <v>393.76486729999999</v>
      </c>
      <c r="D170" s="123">
        <v>14.89121151</v>
      </c>
      <c r="E170" s="123">
        <v>417.91631749999999</v>
      </c>
      <c r="F170" s="123">
        <v>205.59705668000001</v>
      </c>
      <c r="G170" s="123">
        <v>2.4747699999999999</v>
      </c>
      <c r="H170" s="123">
        <v>26.219870629999999</v>
      </c>
      <c r="I170" s="123">
        <v>810.14742589000002</v>
      </c>
      <c r="J170" s="123">
        <v>275.71830717</v>
      </c>
      <c r="K170" s="123">
        <v>3.2970556599999998</v>
      </c>
      <c r="L170" s="123">
        <v>9.2149385000000006</v>
      </c>
      <c r="M170" s="123">
        <v>0</v>
      </c>
      <c r="N170" s="123">
        <v>23.845387290000001</v>
      </c>
      <c r="O170" s="123">
        <v>2.6429027999999999</v>
      </c>
      <c r="P170" s="123">
        <v>53.654778520000001</v>
      </c>
      <c r="Q170" s="123">
        <v>2.73251936</v>
      </c>
      <c r="R170" s="123">
        <v>28.317663289999999</v>
      </c>
      <c r="S170" s="123">
        <v>0</v>
      </c>
      <c r="T170" s="123">
        <v>2.8924436299999998</v>
      </c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</row>
    <row r="171" spans="1:52">
      <c r="A171" s="12">
        <v>45413</v>
      </c>
      <c r="B171" s="123">
        <v>2274.02234821</v>
      </c>
      <c r="C171" s="123">
        <v>299.19701827</v>
      </c>
      <c r="D171" s="123">
        <v>14.23390852</v>
      </c>
      <c r="E171" s="123">
        <v>467.89991402999999</v>
      </c>
      <c r="F171" s="123">
        <v>191.93698147000001</v>
      </c>
      <c r="G171" s="123">
        <v>1.95402367</v>
      </c>
      <c r="H171" s="123">
        <v>24.444718099999999</v>
      </c>
      <c r="I171" s="123">
        <v>837.53380531000005</v>
      </c>
      <c r="J171" s="123">
        <v>315.47759687000001</v>
      </c>
      <c r="K171" s="123">
        <v>3.2211069399999999</v>
      </c>
      <c r="L171" s="123">
        <v>9.1091642999999998</v>
      </c>
      <c r="M171" s="123">
        <v>0</v>
      </c>
      <c r="N171" s="123">
        <v>23.07523982</v>
      </c>
      <c r="O171" s="123">
        <v>2.4578719000000002</v>
      </c>
      <c r="P171" s="123">
        <v>51.225527419999999</v>
      </c>
      <c r="Q171" s="123">
        <v>2.6150095100000001</v>
      </c>
      <c r="R171" s="123">
        <v>27.424425729999999</v>
      </c>
      <c r="S171" s="123">
        <v>0</v>
      </c>
      <c r="T171" s="123">
        <v>2.21603635</v>
      </c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</row>
    <row r="172" spans="1:52">
      <c r="A172" s="12">
        <v>45444</v>
      </c>
      <c r="B172" s="123">
        <v>2250.9518146400001</v>
      </c>
      <c r="C172" s="123">
        <v>302.71434299999999</v>
      </c>
      <c r="D172" s="123">
        <v>13.57982868</v>
      </c>
      <c r="E172" s="123">
        <v>534.46790893000002</v>
      </c>
      <c r="F172" s="123">
        <v>152.41024177</v>
      </c>
      <c r="G172" s="123">
        <v>1.96855651</v>
      </c>
      <c r="H172" s="123">
        <v>25.19255068</v>
      </c>
      <c r="I172" s="123">
        <v>783.51619242000004</v>
      </c>
      <c r="J172" s="123">
        <v>314.60386140000003</v>
      </c>
      <c r="K172" s="123">
        <v>3.1012001699999998</v>
      </c>
      <c r="L172" s="123">
        <v>9.2096894999999996</v>
      </c>
      <c r="M172" s="123">
        <v>0</v>
      </c>
      <c r="N172" s="123">
        <v>22.1428431</v>
      </c>
      <c r="O172" s="123">
        <v>2.1969519900000001</v>
      </c>
      <c r="P172" s="123">
        <v>51.637693980000002</v>
      </c>
      <c r="Q172" s="123">
        <v>2.53122574</v>
      </c>
      <c r="R172" s="123">
        <v>29.460907519999999</v>
      </c>
      <c r="S172" s="123">
        <v>0</v>
      </c>
      <c r="T172" s="123">
        <v>2.2178192499999998</v>
      </c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</row>
    <row r="173" spans="1:52">
      <c r="A173" s="12">
        <v>45474</v>
      </c>
      <c r="B173" s="123">
        <v>2299.0979682500001</v>
      </c>
      <c r="C173" s="123">
        <v>303.39072052</v>
      </c>
      <c r="D173" s="123">
        <v>13.08202784</v>
      </c>
      <c r="E173" s="123">
        <v>602.45964962000005</v>
      </c>
      <c r="F173" s="123">
        <v>150.12885661999999</v>
      </c>
      <c r="G173" s="123">
        <v>2.24340954</v>
      </c>
      <c r="H173" s="123">
        <v>33.3309578</v>
      </c>
      <c r="I173" s="123">
        <v>746.63619194</v>
      </c>
      <c r="J173" s="123">
        <v>320.15128184000002</v>
      </c>
      <c r="K173" s="123">
        <v>2.9515694799999999</v>
      </c>
      <c r="L173" s="123">
        <v>8.6525136299999996</v>
      </c>
      <c r="M173" s="123">
        <v>0</v>
      </c>
      <c r="N173" s="123">
        <v>27.359759159999999</v>
      </c>
      <c r="O173" s="123">
        <v>1.95563296</v>
      </c>
      <c r="P173" s="123">
        <v>50.488730230000002</v>
      </c>
      <c r="Q173" s="123">
        <v>2.3843812299999998</v>
      </c>
      <c r="R173" s="123">
        <v>29.400381729999999</v>
      </c>
      <c r="S173" s="123">
        <v>0</v>
      </c>
      <c r="T173" s="123">
        <v>4.4819041100000003</v>
      </c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</row>
    <row r="174" spans="1:52">
      <c r="A174" s="12">
        <v>45505</v>
      </c>
      <c r="B174" s="123">
        <v>2331.01137677</v>
      </c>
      <c r="C174" s="123">
        <v>332.44391824000002</v>
      </c>
      <c r="D174" s="123">
        <v>12.43507477</v>
      </c>
      <c r="E174" s="123">
        <v>622.28274873999999</v>
      </c>
      <c r="F174" s="123">
        <v>147.73482138</v>
      </c>
      <c r="G174" s="123">
        <v>1.9608868500000001</v>
      </c>
      <c r="H174" s="123">
        <v>32.437095069999998</v>
      </c>
      <c r="I174" s="123">
        <v>731.86159583000006</v>
      </c>
      <c r="J174" s="123">
        <v>316.27843901</v>
      </c>
      <c r="K174" s="123">
        <v>2.7996742800000001</v>
      </c>
      <c r="L174" s="123">
        <v>8.7291010500000006</v>
      </c>
      <c r="M174" s="123">
        <v>0</v>
      </c>
      <c r="N174" s="123">
        <v>34.09912697</v>
      </c>
      <c r="O174" s="123">
        <v>2.99754101</v>
      </c>
      <c r="P174" s="123">
        <v>49.636627369999999</v>
      </c>
      <c r="Q174" s="123">
        <v>2.2353570399999998</v>
      </c>
      <c r="R174" s="123">
        <v>27.623279190000002</v>
      </c>
      <c r="S174" s="123">
        <v>0</v>
      </c>
      <c r="T174" s="123">
        <v>5.4560899699999998</v>
      </c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</row>
    <row r="175" spans="1:52">
      <c r="A175" s="12">
        <v>45536</v>
      </c>
      <c r="B175" s="123">
        <v>2490.0628869100001</v>
      </c>
      <c r="C175" s="123">
        <v>339.00891464</v>
      </c>
      <c r="D175" s="123">
        <v>12.47128498</v>
      </c>
      <c r="E175" s="123">
        <v>686.90410927999994</v>
      </c>
      <c r="F175" s="123">
        <v>169.51130522</v>
      </c>
      <c r="G175" s="123">
        <v>2.1305697100000001</v>
      </c>
      <c r="H175" s="123">
        <v>31.969850650000001</v>
      </c>
      <c r="I175" s="123">
        <v>779.69587787</v>
      </c>
      <c r="J175" s="123">
        <v>329.87210744999999</v>
      </c>
      <c r="K175" s="123">
        <v>7.4724986199999996</v>
      </c>
      <c r="L175" s="123">
        <v>8.7120273299999997</v>
      </c>
      <c r="M175" s="123">
        <v>0</v>
      </c>
      <c r="N175" s="123">
        <v>35.543033870000002</v>
      </c>
      <c r="O175" s="123">
        <v>3.7449913399999999</v>
      </c>
      <c r="P175" s="123">
        <v>49.941081349999997</v>
      </c>
      <c r="Q175" s="123">
        <v>2.1155950400000001</v>
      </c>
      <c r="R175" s="123">
        <v>25.987396409999999</v>
      </c>
      <c r="S175" s="123">
        <v>0</v>
      </c>
      <c r="T175" s="123">
        <v>4.9822431500000004</v>
      </c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</row>
    <row r="176" spans="1:52">
      <c r="A176" s="12">
        <v>45566</v>
      </c>
      <c r="B176" s="123">
        <v>2593.32256955</v>
      </c>
      <c r="C176" s="123">
        <v>345.16436822999998</v>
      </c>
      <c r="D176" s="123">
        <v>11.70390242</v>
      </c>
      <c r="E176" s="123">
        <v>700.86833719000003</v>
      </c>
      <c r="F176" s="123">
        <v>201.68201415999999</v>
      </c>
      <c r="G176" s="123">
        <v>3.0317293599999999</v>
      </c>
      <c r="H176" s="123">
        <v>46.687704609999997</v>
      </c>
      <c r="I176" s="123">
        <v>824.43061313999999</v>
      </c>
      <c r="J176" s="123">
        <v>317.34132246000001</v>
      </c>
      <c r="K176" s="123">
        <v>7.1088362700000003</v>
      </c>
      <c r="L176" s="123">
        <v>9.6016841100000008</v>
      </c>
      <c r="M176" s="123">
        <v>0</v>
      </c>
      <c r="N176" s="123">
        <v>35.166284859999998</v>
      </c>
      <c r="O176" s="123">
        <v>6.7747053800000003</v>
      </c>
      <c r="P176" s="123">
        <v>50.462736640000003</v>
      </c>
      <c r="Q176" s="123">
        <v>1.9994353</v>
      </c>
      <c r="R176" s="123">
        <v>25.525201039999999</v>
      </c>
      <c r="S176" s="123">
        <v>0</v>
      </c>
      <c r="T176" s="123">
        <v>5.7736943800000002</v>
      </c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</row>
    <row r="177" spans="1:52">
      <c r="A177" s="12">
        <v>45597</v>
      </c>
      <c r="B177" s="123">
        <v>2595.9640887599999</v>
      </c>
      <c r="C177" s="123">
        <v>336.69147985000001</v>
      </c>
      <c r="D177" s="123">
        <v>11.82401217</v>
      </c>
      <c r="E177" s="123">
        <v>736.21134336</v>
      </c>
      <c r="F177" s="123">
        <v>196.37597227000001</v>
      </c>
      <c r="G177" s="123">
        <v>2.8072977400000001</v>
      </c>
      <c r="H177" s="123">
        <v>46.302939379999998</v>
      </c>
      <c r="I177" s="123">
        <v>806.69243627000003</v>
      </c>
      <c r="J177" s="123">
        <v>309.20951718999999</v>
      </c>
      <c r="K177" s="123">
        <v>16.113309789999999</v>
      </c>
      <c r="L177" s="123">
        <v>9.9355427400000007</v>
      </c>
      <c r="M177" s="123">
        <v>0</v>
      </c>
      <c r="N177" s="123">
        <v>36.993611360000003</v>
      </c>
      <c r="O177" s="123">
        <v>3.38866661</v>
      </c>
      <c r="P177" s="123">
        <v>49.504492630000001</v>
      </c>
      <c r="Q177" s="123">
        <v>1.88086219</v>
      </c>
      <c r="R177" s="123">
        <v>26.231408479999999</v>
      </c>
      <c r="S177" s="123">
        <v>0</v>
      </c>
      <c r="T177" s="123">
        <v>5.80119673</v>
      </c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</row>
    <row r="178" spans="1:52">
      <c r="A178" s="12">
        <v>45627</v>
      </c>
      <c r="B178" s="123">
        <v>2597.5759149999999</v>
      </c>
      <c r="C178" s="123">
        <v>319.59968035999998</v>
      </c>
      <c r="D178" s="123">
        <v>11.722308419999999</v>
      </c>
      <c r="E178" s="123">
        <v>733.99590178000005</v>
      </c>
      <c r="F178" s="123">
        <v>166.40958875000001</v>
      </c>
      <c r="G178" s="123">
        <v>3.0171486999999999</v>
      </c>
      <c r="H178" s="123">
        <v>58.124163000000003</v>
      </c>
      <c r="I178" s="123">
        <v>836.86251736999998</v>
      </c>
      <c r="J178" s="123">
        <v>319.16065424999999</v>
      </c>
      <c r="K178" s="123">
        <v>17.684885349999998</v>
      </c>
      <c r="L178" s="123">
        <v>9.9438398499999998</v>
      </c>
      <c r="M178" s="123">
        <v>0</v>
      </c>
      <c r="N178" s="123">
        <v>38.139794250000001</v>
      </c>
      <c r="O178" s="123">
        <v>3.1969534799999999</v>
      </c>
      <c r="P178" s="123">
        <v>48.322738399999999</v>
      </c>
      <c r="Q178" s="123">
        <v>1.7883066400000001</v>
      </c>
      <c r="R178" s="123">
        <v>23.683359660000001</v>
      </c>
      <c r="S178" s="123">
        <v>0</v>
      </c>
      <c r="T178" s="123">
        <v>5.92407474</v>
      </c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</row>
    <row r="179" spans="1:52">
      <c r="A179" s="12">
        <v>45658</v>
      </c>
      <c r="B179" s="123">
        <v>2252.8170995599999</v>
      </c>
      <c r="C179" s="123">
        <v>298.61933120999998</v>
      </c>
      <c r="D179" s="123">
        <v>11.783285640000001</v>
      </c>
      <c r="E179" s="123">
        <v>615.72095749000005</v>
      </c>
      <c r="F179" s="123">
        <v>165.35488014000001</v>
      </c>
      <c r="G179" s="123">
        <v>4.1341477900000001</v>
      </c>
      <c r="H179" s="123">
        <v>54.320023919999997</v>
      </c>
      <c r="I179" s="123">
        <v>699.22948859999997</v>
      </c>
      <c r="J179" s="123">
        <v>314.07590993999997</v>
      </c>
      <c r="K179" s="123">
        <v>16.931874050000001</v>
      </c>
      <c r="L179" s="123">
        <v>8.1920447799999998</v>
      </c>
      <c r="M179" s="123">
        <v>0</v>
      </c>
      <c r="N179" s="123">
        <v>30.826928259999999</v>
      </c>
      <c r="O179" s="123">
        <v>3.05520054</v>
      </c>
      <c r="P179" s="123">
        <v>10.39740229</v>
      </c>
      <c r="Q179" s="123">
        <v>1.6712597199999999</v>
      </c>
      <c r="R179" s="123">
        <v>17.662683439999999</v>
      </c>
      <c r="S179" s="123">
        <v>0</v>
      </c>
      <c r="T179" s="123">
        <v>0.84168175000000001</v>
      </c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</row>
    <row r="180" spans="1:52">
      <c r="A180" s="12">
        <v>45689</v>
      </c>
      <c r="B180" s="123">
        <v>2327.2587461399999</v>
      </c>
      <c r="C180" s="123">
        <v>283.12208128999998</v>
      </c>
      <c r="D180" s="123">
        <v>11.847741299999999</v>
      </c>
      <c r="E180" s="123">
        <v>652.01949793999995</v>
      </c>
      <c r="F180" s="123">
        <v>133.94362530000001</v>
      </c>
      <c r="G180" s="123">
        <v>2.8023153999999999</v>
      </c>
      <c r="H180" s="123">
        <v>52.997792799999999</v>
      </c>
      <c r="I180" s="123">
        <v>772.74854454000001</v>
      </c>
      <c r="J180" s="123">
        <v>316.90841812000002</v>
      </c>
      <c r="K180" s="123">
        <v>16.530035470000001</v>
      </c>
      <c r="L180" s="123">
        <v>21.232371950000001</v>
      </c>
      <c r="M180" s="123">
        <v>0</v>
      </c>
      <c r="N180" s="123">
        <v>29.460292419999998</v>
      </c>
      <c r="O180" s="123">
        <v>3.1649441</v>
      </c>
      <c r="P180" s="123">
        <v>13.070921670000001</v>
      </c>
      <c r="Q180" s="123">
        <v>2.2799999999999999E-5</v>
      </c>
      <c r="R180" s="123">
        <v>16.574873530000001</v>
      </c>
      <c r="S180" s="123">
        <v>0</v>
      </c>
      <c r="T180" s="123">
        <v>0.83526750999999999</v>
      </c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</row>
    <row r="181" spans="1:52">
      <c r="A181" s="12">
        <v>45717</v>
      </c>
      <c r="B181" s="123">
        <v>2439.2270745800001</v>
      </c>
      <c r="C181" s="123">
        <v>275.75139818999997</v>
      </c>
      <c r="D181" s="123">
        <v>15.504715839999999</v>
      </c>
      <c r="E181" s="123">
        <v>727.30735637999999</v>
      </c>
      <c r="F181" s="123">
        <v>146.81898404</v>
      </c>
      <c r="G181" s="123">
        <v>2.9135274400000002</v>
      </c>
      <c r="H181" s="123">
        <v>55.412637770000003</v>
      </c>
      <c r="I181" s="123">
        <v>781.79899073000001</v>
      </c>
      <c r="J181" s="123">
        <v>342.35855630999998</v>
      </c>
      <c r="K181" s="123">
        <v>16.03456315</v>
      </c>
      <c r="L181" s="123">
        <v>7.2789508400000003</v>
      </c>
      <c r="M181" s="123">
        <v>0</v>
      </c>
      <c r="N181" s="123">
        <v>29.856623370000001</v>
      </c>
      <c r="O181" s="123">
        <v>3.03292728</v>
      </c>
      <c r="P181" s="123">
        <v>13.99392959</v>
      </c>
      <c r="Q181" s="123">
        <v>2.3419999999999999E-5</v>
      </c>
      <c r="R181" s="123">
        <v>20.3548419</v>
      </c>
      <c r="S181" s="123">
        <v>0</v>
      </c>
      <c r="T181" s="123">
        <v>0.80904832999999998</v>
      </c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5" customWidth="1"/>
    <col min="2" max="2" width="12.33203125" style="31" customWidth="1"/>
    <col min="3" max="3" width="15.109375" style="31" customWidth="1"/>
    <col min="4" max="11" width="9.44140625" style="25" customWidth="1"/>
    <col min="12" max="13" width="12.33203125" style="31" customWidth="1"/>
    <col min="14" max="14" width="9.109375" style="31" collapsed="1"/>
    <col min="15" max="16384" width="9.109375" style="31"/>
  </cols>
  <sheetData>
    <row r="1" spans="1:20">
      <c r="A1" s="36" t="s">
        <v>157</v>
      </c>
      <c r="B1" s="25"/>
    </row>
    <row r="2" spans="1:20" ht="5.25" customHeight="1"/>
    <row r="3" spans="1:20" ht="26.25" customHeight="1">
      <c r="A3" s="226" t="s">
        <v>68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20" ht="12.75" customHeight="1">
      <c r="A4" s="26" t="s">
        <v>130</v>
      </c>
    </row>
    <row r="5" spans="1:20" ht="12.75" customHeight="1">
      <c r="A5" s="33" t="s">
        <v>230</v>
      </c>
    </row>
    <row r="6" spans="1:20" s="39" customFormat="1">
      <c r="A6" s="228" t="s">
        <v>0</v>
      </c>
      <c r="B6" s="217" t="s">
        <v>1</v>
      </c>
      <c r="C6" s="217" t="s">
        <v>56</v>
      </c>
      <c r="D6" s="206" t="s">
        <v>2</v>
      </c>
      <c r="E6" s="206"/>
      <c r="F6" s="206"/>
      <c r="G6" s="206"/>
      <c r="H6" s="206"/>
      <c r="I6" s="206"/>
      <c r="J6" s="206"/>
      <c r="K6" s="206"/>
      <c r="L6" s="217" t="s">
        <v>55</v>
      </c>
      <c r="M6" s="229" t="s">
        <v>54</v>
      </c>
    </row>
    <row r="7" spans="1:20" s="39" customFormat="1">
      <c r="A7" s="228"/>
      <c r="B7" s="217"/>
      <c r="C7" s="217"/>
      <c r="D7" s="206" t="s">
        <v>17</v>
      </c>
      <c r="E7" s="207"/>
      <c r="F7" s="207"/>
      <c r="G7" s="207"/>
      <c r="H7" s="206" t="s">
        <v>9</v>
      </c>
      <c r="I7" s="207"/>
      <c r="J7" s="207"/>
      <c r="K7" s="207"/>
      <c r="L7" s="217"/>
      <c r="M7" s="229"/>
    </row>
    <row r="8" spans="1:20" ht="27.6">
      <c r="A8" s="228"/>
      <c r="B8" s="217"/>
      <c r="C8" s="217"/>
      <c r="D8" s="29" t="s">
        <v>13</v>
      </c>
      <c r="E8" s="29" t="s">
        <v>10</v>
      </c>
      <c r="F8" s="29" t="s">
        <v>11</v>
      </c>
      <c r="G8" s="29" t="s">
        <v>12</v>
      </c>
      <c r="H8" s="29" t="s">
        <v>13</v>
      </c>
      <c r="I8" s="29" t="s">
        <v>10</v>
      </c>
      <c r="J8" s="29" t="s">
        <v>11</v>
      </c>
      <c r="K8" s="29" t="s">
        <v>12</v>
      </c>
      <c r="L8" s="217"/>
      <c r="M8" s="229"/>
    </row>
    <row r="9" spans="1:20" hidden="1">
      <c r="A9" s="138"/>
      <c r="B9" s="137"/>
      <c r="C9" s="137"/>
      <c r="D9" s="135"/>
      <c r="E9" s="135"/>
      <c r="F9" s="135"/>
      <c r="G9" s="135"/>
      <c r="H9" s="135"/>
      <c r="I9" s="135"/>
      <c r="J9" s="135"/>
      <c r="K9" s="135"/>
      <c r="L9" s="137"/>
      <c r="M9" s="139"/>
    </row>
    <row r="10" spans="1:20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</row>
    <row r="11" spans="1:20" hidden="1" outlineLevel="1">
      <c r="A11" s="12">
        <v>40544</v>
      </c>
      <c r="B11" s="123">
        <v>1366.9351742199999</v>
      </c>
      <c r="C11" s="123"/>
      <c r="D11" s="52"/>
      <c r="E11" s="52"/>
      <c r="F11" s="52"/>
      <c r="G11" s="52"/>
      <c r="H11" s="52"/>
      <c r="I11" s="52"/>
      <c r="J11" s="52"/>
      <c r="K11" s="52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hidden="1" outlineLevel="1">
      <c r="A12" s="12">
        <v>40575</v>
      </c>
      <c r="B12" s="123">
        <v>1357.3828647</v>
      </c>
      <c r="C12" s="123"/>
      <c r="D12" s="52"/>
      <c r="E12" s="52"/>
      <c r="F12" s="52"/>
      <c r="G12" s="52"/>
      <c r="H12" s="52"/>
      <c r="I12" s="52"/>
      <c r="J12" s="52"/>
      <c r="K12" s="52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hidden="1" outlineLevel="1">
      <c r="A13" s="12">
        <v>40603</v>
      </c>
      <c r="B13" s="123">
        <v>1375.9253084899999</v>
      </c>
      <c r="C13" s="123"/>
      <c r="D13" s="52"/>
      <c r="E13" s="52"/>
      <c r="F13" s="52"/>
      <c r="G13" s="52"/>
      <c r="H13" s="52"/>
      <c r="I13" s="52"/>
      <c r="J13" s="52"/>
      <c r="K13" s="52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hidden="1" outlineLevel="1">
      <c r="A14" s="12">
        <v>40634</v>
      </c>
      <c r="B14" s="123">
        <v>1367.82130125</v>
      </c>
      <c r="C14" s="123"/>
      <c r="D14" s="52"/>
      <c r="E14" s="52"/>
      <c r="F14" s="52"/>
      <c r="G14" s="52"/>
      <c r="H14" s="52"/>
      <c r="I14" s="52"/>
      <c r="J14" s="52"/>
      <c r="K14" s="52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idden="1" outlineLevel="1">
      <c r="A15" s="12">
        <v>40664</v>
      </c>
      <c r="B15" s="123">
        <v>1364.3325594600001</v>
      </c>
      <c r="C15" s="123"/>
      <c r="D15" s="52"/>
      <c r="E15" s="52"/>
      <c r="F15" s="52"/>
      <c r="G15" s="52"/>
      <c r="H15" s="52"/>
      <c r="I15" s="52"/>
      <c r="J15" s="52"/>
      <c r="K15" s="52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idden="1" outlineLevel="1">
      <c r="A16" s="12">
        <v>40695</v>
      </c>
      <c r="B16" s="123">
        <v>1165.9737315</v>
      </c>
      <c r="C16" s="123"/>
      <c r="D16" s="52"/>
      <c r="E16" s="52"/>
      <c r="F16" s="52"/>
      <c r="G16" s="52"/>
      <c r="H16" s="52"/>
      <c r="I16" s="52"/>
      <c r="J16" s="52"/>
      <c r="K16" s="52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 hidden="1" outlineLevel="1">
      <c r="A17" s="12">
        <v>40725</v>
      </c>
      <c r="B17" s="123">
        <v>1172.3825734300001</v>
      </c>
      <c r="C17" s="123"/>
      <c r="D17" s="52"/>
      <c r="E17" s="52"/>
      <c r="F17" s="52"/>
      <c r="G17" s="52"/>
      <c r="H17" s="52"/>
      <c r="I17" s="52"/>
      <c r="J17" s="52"/>
      <c r="K17" s="52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hidden="1" outlineLevel="1">
      <c r="A18" s="12">
        <v>40756</v>
      </c>
      <c r="B18" s="123">
        <v>1192.20295274</v>
      </c>
      <c r="C18" s="123"/>
      <c r="D18" s="52"/>
      <c r="E18" s="52"/>
      <c r="F18" s="52"/>
      <c r="G18" s="52"/>
      <c r="H18" s="52"/>
      <c r="I18" s="52"/>
      <c r="J18" s="52"/>
      <c r="K18" s="52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1:20" hidden="1" outlineLevel="1">
      <c r="A19" s="12">
        <v>40787</v>
      </c>
      <c r="B19" s="123">
        <v>1167.56027479</v>
      </c>
      <c r="C19" s="123"/>
      <c r="D19" s="52"/>
      <c r="E19" s="52"/>
      <c r="F19" s="52"/>
      <c r="G19" s="52"/>
      <c r="H19" s="52"/>
      <c r="I19" s="52"/>
      <c r="J19" s="52"/>
      <c r="K19" s="52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1:20" hidden="1" outlineLevel="1">
      <c r="A20" s="12">
        <v>40817</v>
      </c>
      <c r="B20" s="123">
        <v>1195.1730224600001</v>
      </c>
      <c r="C20" s="123"/>
      <c r="D20" s="52"/>
      <c r="E20" s="52"/>
      <c r="F20" s="52"/>
      <c r="G20" s="52"/>
      <c r="H20" s="52"/>
      <c r="I20" s="52"/>
      <c r="J20" s="52"/>
      <c r="K20" s="52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idden="1" outlineLevel="1">
      <c r="A21" s="12">
        <v>40848</v>
      </c>
      <c r="B21" s="123">
        <v>1167.8126732999999</v>
      </c>
      <c r="C21" s="123"/>
      <c r="D21" s="52"/>
      <c r="E21" s="52"/>
      <c r="F21" s="52"/>
      <c r="G21" s="52"/>
      <c r="H21" s="52"/>
      <c r="I21" s="52"/>
      <c r="J21" s="52"/>
      <c r="K21" s="52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hidden="1" outlineLevel="1">
      <c r="A22" s="12">
        <v>40878</v>
      </c>
      <c r="B22" s="123">
        <v>1139.0146013399999</v>
      </c>
      <c r="C22" s="123"/>
      <c r="D22" s="52"/>
      <c r="E22" s="52"/>
      <c r="F22" s="52"/>
      <c r="G22" s="52"/>
      <c r="H22" s="52"/>
      <c r="I22" s="52"/>
      <c r="J22" s="52"/>
      <c r="K22" s="52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1:20" hidden="1" outlineLevel="1">
      <c r="A23" s="12">
        <v>40909</v>
      </c>
      <c r="B23" s="123">
        <v>1126.65877703</v>
      </c>
      <c r="C23" s="123"/>
      <c r="D23" s="52"/>
      <c r="E23" s="52"/>
      <c r="F23" s="52"/>
      <c r="G23" s="52"/>
      <c r="H23" s="52"/>
      <c r="I23" s="52"/>
      <c r="J23" s="52"/>
      <c r="K23" s="52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idden="1" outlineLevel="1">
      <c r="A24" s="12">
        <v>40940</v>
      </c>
      <c r="B24" s="123">
        <v>1103.5623218200001</v>
      </c>
      <c r="C24" s="123"/>
      <c r="D24" s="52"/>
      <c r="E24" s="52"/>
      <c r="F24" s="52"/>
      <c r="G24" s="52"/>
      <c r="H24" s="52"/>
      <c r="I24" s="52"/>
      <c r="J24" s="52"/>
      <c r="K24" s="52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hidden="1" outlineLevel="1">
      <c r="A25" s="12">
        <v>40969</v>
      </c>
      <c r="B25" s="123">
        <v>1015.58835033</v>
      </c>
      <c r="C25" s="123"/>
      <c r="D25" s="52"/>
      <c r="E25" s="52"/>
      <c r="F25" s="52"/>
      <c r="G25" s="52"/>
      <c r="H25" s="52"/>
      <c r="I25" s="52"/>
      <c r="J25" s="52"/>
      <c r="K25" s="52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hidden="1" outlineLevel="1">
      <c r="A26" s="12">
        <v>41000</v>
      </c>
      <c r="B26" s="123">
        <v>982.48343578000004</v>
      </c>
      <c r="C26" s="123"/>
      <c r="D26" s="52"/>
      <c r="E26" s="52"/>
      <c r="F26" s="52"/>
      <c r="G26" s="52"/>
      <c r="H26" s="52"/>
      <c r="I26" s="52"/>
      <c r="J26" s="52"/>
      <c r="K26" s="52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1:20" hidden="1" outlineLevel="1">
      <c r="A27" s="12">
        <v>41030</v>
      </c>
      <c r="B27" s="123">
        <v>946.09955456</v>
      </c>
      <c r="C27" s="123"/>
      <c r="D27" s="52"/>
      <c r="E27" s="52"/>
      <c r="F27" s="52"/>
      <c r="G27" s="52"/>
      <c r="H27" s="52"/>
      <c r="I27" s="52"/>
      <c r="J27" s="52"/>
      <c r="K27" s="52"/>
      <c r="L27" s="123"/>
      <c r="M27" s="123"/>
      <c r="N27" s="123"/>
      <c r="O27" s="123"/>
      <c r="P27" s="123"/>
      <c r="Q27" s="123"/>
      <c r="R27" s="123"/>
      <c r="S27" s="123"/>
      <c r="T27" s="123"/>
    </row>
    <row r="28" spans="1:20" hidden="1" outlineLevel="1">
      <c r="A28" s="12">
        <v>41061</v>
      </c>
      <c r="B28" s="123">
        <v>976.95026369000004</v>
      </c>
      <c r="C28" s="123"/>
      <c r="D28" s="52"/>
      <c r="E28" s="52"/>
      <c r="F28" s="52"/>
      <c r="G28" s="52"/>
      <c r="H28" s="52"/>
      <c r="I28" s="52"/>
      <c r="J28" s="52"/>
      <c r="K28" s="52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hidden="1" outlineLevel="1">
      <c r="A29" s="12">
        <v>41091</v>
      </c>
      <c r="B29" s="123">
        <v>976.95949617999997</v>
      </c>
      <c r="C29" s="123"/>
      <c r="D29" s="52"/>
      <c r="E29" s="52"/>
      <c r="F29" s="52"/>
      <c r="G29" s="52"/>
      <c r="H29" s="52"/>
      <c r="I29" s="52"/>
      <c r="J29" s="52"/>
      <c r="K29" s="52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hidden="1" outlineLevel="1">
      <c r="A30" s="12">
        <v>41122</v>
      </c>
      <c r="B30" s="123">
        <v>996.36531170000001</v>
      </c>
      <c r="C30" s="123"/>
      <c r="D30" s="52"/>
      <c r="E30" s="52"/>
      <c r="F30" s="52"/>
      <c r="G30" s="52"/>
      <c r="H30" s="52"/>
      <c r="I30" s="52"/>
      <c r="J30" s="52"/>
      <c r="K30" s="52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hidden="1" outlineLevel="1">
      <c r="A31" s="12">
        <v>41153</v>
      </c>
      <c r="B31" s="123">
        <v>845.51764888000002</v>
      </c>
      <c r="C31" s="123"/>
      <c r="D31" s="52"/>
      <c r="E31" s="52"/>
      <c r="F31" s="52"/>
      <c r="G31" s="52"/>
      <c r="H31" s="52"/>
      <c r="I31" s="52"/>
      <c r="J31" s="52"/>
      <c r="K31" s="52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hidden="1" outlineLevel="1">
      <c r="A32" s="12">
        <v>41183</v>
      </c>
      <c r="B32" s="123">
        <v>874.30276875000004</v>
      </c>
      <c r="C32" s="123"/>
      <c r="D32" s="52"/>
      <c r="E32" s="52"/>
      <c r="F32" s="52"/>
      <c r="G32" s="52"/>
      <c r="H32" s="52"/>
      <c r="I32" s="52"/>
      <c r="J32" s="52"/>
      <c r="K32" s="52"/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20" hidden="1" outlineLevel="1">
      <c r="A33" s="12">
        <v>41214</v>
      </c>
      <c r="B33" s="123">
        <v>888.81945377</v>
      </c>
      <c r="C33" s="123"/>
      <c r="D33" s="52"/>
      <c r="E33" s="52"/>
      <c r="F33" s="52"/>
      <c r="G33" s="52"/>
      <c r="H33" s="52"/>
      <c r="I33" s="52"/>
      <c r="J33" s="52"/>
      <c r="K33" s="52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0" hidden="1" outlineLevel="1">
      <c r="A34" s="12">
        <v>41244</v>
      </c>
      <c r="B34" s="123">
        <v>892.04250249999996</v>
      </c>
      <c r="C34" s="123"/>
      <c r="D34" s="52"/>
      <c r="E34" s="52"/>
      <c r="F34" s="52"/>
      <c r="G34" s="52"/>
      <c r="H34" s="52"/>
      <c r="I34" s="52"/>
      <c r="J34" s="52"/>
      <c r="K34" s="52"/>
      <c r="L34" s="123"/>
      <c r="M34" s="123"/>
      <c r="N34" s="123"/>
      <c r="O34" s="123"/>
      <c r="P34" s="123"/>
      <c r="Q34" s="123"/>
      <c r="R34" s="123"/>
      <c r="S34" s="123"/>
      <c r="T34" s="123"/>
    </row>
    <row r="35" spans="1:20" hidden="1" outlineLevel="1">
      <c r="A35" s="12">
        <v>41275</v>
      </c>
      <c r="B35" s="123">
        <v>883.49453918999995</v>
      </c>
      <c r="C35" s="123"/>
      <c r="D35" s="52"/>
      <c r="E35" s="52"/>
      <c r="F35" s="52"/>
      <c r="G35" s="52"/>
      <c r="H35" s="52"/>
      <c r="I35" s="52"/>
      <c r="J35" s="52"/>
      <c r="K35" s="52"/>
      <c r="L35" s="123"/>
      <c r="M35" s="123"/>
      <c r="N35" s="123"/>
      <c r="O35" s="123"/>
      <c r="P35" s="123"/>
      <c r="Q35" s="123"/>
      <c r="R35" s="123"/>
      <c r="S35" s="123"/>
      <c r="T35" s="123"/>
    </row>
    <row r="36" spans="1:20" hidden="1" outlineLevel="1">
      <c r="A36" s="12">
        <v>41306</v>
      </c>
      <c r="B36" s="123">
        <v>860.39435490999995</v>
      </c>
      <c r="C36" s="123">
        <v>6.6040560700000004</v>
      </c>
      <c r="D36" s="123">
        <v>1.59474764</v>
      </c>
      <c r="E36" s="123">
        <v>0</v>
      </c>
      <c r="F36" s="123">
        <v>0.38539036999999998</v>
      </c>
      <c r="G36" s="123">
        <v>1.2093572699999999</v>
      </c>
      <c r="H36" s="123">
        <v>5.0093084299999999</v>
      </c>
      <c r="I36" s="123">
        <v>0</v>
      </c>
      <c r="J36" s="123">
        <v>1.09014699</v>
      </c>
      <c r="K36" s="123">
        <v>3.9191614399999999</v>
      </c>
      <c r="L36" s="123">
        <v>853.79029883999999</v>
      </c>
      <c r="M36" s="123">
        <v>130.16786432000001</v>
      </c>
      <c r="N36" s="123"/>
      <c r="O36" s="123"/>
      <c r="P36" s="123"/>
      <c r="Q36" s="123"/>
      <c r="R36" s="123"/>
      <c r="S36" s="123"/>
      <c r="T36" s="123"/>
    </row>
    <row r="37" spans="1:20" hidden="1" outlineLevel="1">
      <c r="A37" s="12">
        <v>41334</v>
      </c>
      <c r="B37" s="123">
        <v>893.70663631000002</v>
      </c>
      <c r="C37" s="123">
        <v>6.5396490299999996</v>
      </c>
      <c r="D37" s="123">
        <v>1.5554445400000001</v>
      </c>
      <c r="E37" s="123">
        <v>0</v>
      </c>
      <c r="F37" s="123">
        <v>0.37872493000000002</v>
      </c>
      <c r="G37" s="123">
        <v>1.1767196099999999</v>
      </c>
      <c r="H37" s="123">
        <v>4.9842044899999998</v>
      </c>
      <c r="I37" s="123">
        <v>0</v>
      </c>
      <c r="J37" s="123">
        <v>1.0745828399999999</v>
      </c>
      <c r="K37" s="123">
        <v>3.9096216500000001</v>
      </c>
      <c r="L37" s="123">
        <v>887.16698727999994</v>
      </c>
      <c r="M37" s="123">
        <v>104.22705406999999</v>
      </c>
      <c r="N37" s="123"/>
      <c r="O37" s="123"/>
      <c r="P37" s="123"/>
      <c r="Q37" s="123"/>
      <c r="R37" s="123"/>
      <c r="S37" s="123"/>
      <c r="T37" s="123"/>
    </row>
    <row r="38" spans="1:20" hidden="1" outlineLevel="1">
      <c r="A38" s="12">
        <v>41365</v>
      </c>
      <c r="B38" s="123">
        <v>951.96544902999995</v>
      </c>
      <c r="C38" s="123">
        <v>6.6434156</v>
      </c>
      <c r="D38" s="123">
        <v>1.74914244</v>
      </c>
      <c r="E38" s="123">
        <v>0</v>
      </c>
      <c r="F38" s="123">
        <v>0.59206639999999999</v>
      </c>
      <c r="G38" s="123">
        <v>1.15707604</v>
      </c>
      <c r="H38" s="123">
        <v>4.89427316</v>
      </c>
      <c r="I38" s="123">
        <v>0</v>
      </c>
      <c r="J38" s="123">
        <v>1.0584926100000001</v>
      </c>
      <c r="K38" s="123">
        <v>3.83578055</v>
      </c>
      <c r="L38" s="123">
        <v>945.32203343000003</v>
      </c>
      <c r="M38" s="123">
        <v>92.896292299999999</v>
      </c>
      <c r="N38" s="123"/>
      <c r="O38" s="123"/>
      <c r="P38" s="123"/>
      <c r="Q38" s="123"/>
      <c r="R38" s="123"/>
      <c r="S38" s="123"/>
      <c r="T38" s="123"/>
    </row>
    <row r="39" spans="1:20" hidden="1" outlineLevel="1">
      <c r="A39" s="12">
        <v>41395</v>
      </c>
      <c r="B39" s="123">
        <v>939.09878722999997</v>
      </c>
      <c r="C39" s="123">
        <v>6.5460326599999998</v>
      </c>
      <c r="D39" s="123">
        <v>1.7300763100000001</v>
      </c>
      <c r="E39" s="123">
        <v>0</v>
      </c>
      <c r="F39" s="123">
        <v>0.57994774999999998</v>
      </c>
      <c r="G39" s="123">
        <v>1.15012856</v>
      </c>
      <c r="H39" s="123">
        <v>4.8159563500000004</v>
      </c>
      <c r="I39" s="123">
        <v>0</v>
      </c>
      <c r="J39" s="123">
        <v>1.03260332</v>
      </c>
      <c r="K39" s="123">
        <v>3.7833530299999998</v>
      </c>
      <c r="L39" s="123">
        <v>932.55275457000005</v>
      </c>
      <c r="M39" s="123">
        <v>104.26449346</v>
      </c>
      <c r="N39" s="123"/>
      <c r="O39" s="123"/>
      <c r="P39" s="123"/>
      <c r="Q39" s="123"/>
      <c r="R39" s="123"/>
      <c r="S39" s="123"/>
      <c r="T39" s="123"/>
    </row>
    <row r="40" spans="1:20" hidden="1" outlineLevel="1">
      <c r="A40" s="12">
        <v>41426</v>
      </c>
      <c r="B40" s="123">
        <v>954.27553410999997</v>
      </c>
      <c r="C40" s="123">
        <v>10.59774006</v>
      </c>
      <c r="D40" s="123">
        <v>1.6671664799999999</v>
      </c>
      <c r="E40" s="123">
        <v>0</v>
      </c>
      <c r="F40" s="123">
        <v>0.56762113999999997</v>
      </c>
      <c r="G40" s="123">
        <v>1.0995453399999999</v>
      </c>
      <c r="H40" s="123">
        <v>8.9305735800000008</v>
      </c>
      <c r="I40" s="123">
        <v>0</v>
      </c>
      <c r="J40" s="123">
        <v>5.1658961999999997</v>
      </c>
      <c r="K40" s="123">
        <v>3.7646773800000002</v>
      </c>
      <c r="L40" s="123">
        <v>943.67779404999999</v>
      </c>
      <c r="M40" s="123">
        <v>107.20917837</v>
      </c>
      <c r="N40" s="123"/>
      <c r="O40" s="123"/>
      <c r="P40" s="123"/>
      <c r="Q40" s="123"/>
      <c r="R40" s="123"/>
      <c r="S40" s="123"/>
      <c r="T40" s="123"/>
    </row>
    <row r="41" spans="1:20" hidden="1" outlineLevel="1">
      <c r="A41" s="12">
        <v>41456</v>
      </c>
      <c r="B41" s="123">
        <v>975.77575186000001</v>
      </c>
      <c r="C41" s="123">
        <v>10.412997969999999</v>
      </c>
      <c r="D41" s="123">
        <v>1.5904839500000001</v>
      </c>
      <c r="E41" s="123">
        <v>0</v>
      </c>
      <c r="F41" s="123">
        <v>0.55461042999999999</v>
      </c>
      <c r="G41" s="123">
        <v>1.03587352</v>
      </c>
      <c r="H41" s="123">
        <v>8.8225140199999998</v>
      </c>
      <c r="I41" s="123">
        <v>0</v>
      </c>
      <c r="J41" s="123">
        <v>5.0953223100000002</v>
      </c>
      <c r="K41" s="123">
        <v>3.72719171</v>
      </c>
      <c r="L41" s="123">
        <v>965.36275389000002</v>
      </c>
      <c r="M41" s="123">
        <v>117.47089397000001</v>
      </c>
      <c r="N41" s="123"/>
      <c r="O41" s="123"/>
      <c r="P41" s="123"/>
      <c r="Q41" s="123"/>
      <c r="R41" s="123"/>
      <c r="S41" s="123"/>
      <c r="T41" s="123"/>
    </row>
    <row r="42" spans="1:20" hidden="1" outlineLevel="1">
      <c r="A42" s="12">
        <v>41487</v>
      </c>
      <c r="B42" s="123">
        <v>1048.5480151300001</v>
      </c>
      <c r="C42" s="123">
        <v>10.15868648</v>
      </c>
      <c r="D42" s="123">
        <v>1.54622663</v>
      </c>
      <c r="E42" s="123">
        <v>0</v>
      </c>
      <c r="F42" s="123">
        <v>0.54252186000000002</v>
      </c>
      <c r="G42" s="123">
        <v>1.0037047699999999</v>
      </c>
      <c r="H42" s="123">
        <v>8.6124598500000005</v>
      </c>
      <c r="I42" s="123">
        <v>0</v>
      </c>
      <c r="J42" s="123">
        <v>4.91624515</v>
      </c>
      <c r="K42" s="123">
        <v>3.6962147000000001</v>
      </c>
      <c r="L42" s="123">
        <v>1038.3893286499999</v>
      </c>
      <c r="M42" s="123">
        <v>121.81803467</v>
      </c>
      <c r="N42" s="123"/>
      <c r="O42" s="123"/>
      <c r="P42" s="123"/>
      <c r="Q42" s="123"/>
      <c r="R42" s="123"/>
      <c r="S42" s="123"/>
      <c r="T42" s="123"/>
    </row>
    <row r="43" spans="1:20" hidden="1" outlineLevel="1">
      <c r="A43" s="12">
        <v>41518</v>
      </c>
      <c r="B43" s="123">
        <v>1020.09689569</v>
      </c>
      <c r="C43" s="123">
        <v>9.8800276500000006</v>
      </c>
      <c r="D43" s="123">
        <v>1.49938175</v>
      </c>
      <c r="E43" s="123">
        <v>0</v>
      </c>
      <c r="F43" s="123">
        <v>0.52966155000000004</v>
      </c>
      <c r="G43" s="123">
        <v>0.96972020000000003</v>
      </c>
      <c r="H43" s="123">
        <v>8.3806458999999993</v>
      </c>
      <c r="I43" s="123">
        <v>0</v>
      </c>
      <c r="J43" s="123">
        <v>4.7869257599999999</v>
      </c>
      <c r="K43" s="123">
        <v>3.5937201399999998</v>
      </c>
      <c r="L43" s="123">
        <v>1010.21686804</v>
      </c>
      <c r="M43" s="123">
        <v>235.81465162000001</v>
      </c>
      <c r="N43" s="123"/>
      <c r="O43" s="123"/>
      <c r="P43" s="123"/>
      <c r="Q43" s="123"/>
      <c r="R43" s="123"/>
      <c r="S43" s="123"/>
      <c r="T43" s="123"/>
    </row>
    <row r="44" spans="1:20" hidden="1" outlineLevel="1">
      <c r="A44" s="12">
        <v>41548</v>
      </c>
      <c r="B44" s="123">
        <v>1110.40251928</v>
      </c>
      <c r="C44" s="123">
        <v>9.6971517499999997</v>
      </c>
      <c r="D44" s="123">
        <v>1.4479366899999999</v>
      </c>
      <c r="E44" s="123">
        <v>0</v>
      </c>
      <c r="F44" s="123">
        <v>0.51182494000000001</v>
      </c>
      <c r="G44" s="123">
        <v>0.93611175000000002</v>
      </c>
      <c r="H44" s="123">
        <v>8.2492150599999992</v>
      </c>
      <c r="I44" s="123">
        <v>0</v>
      </c>
      <c r="J44" s="123">
        <v>4.6955246800000001</v>
      </c>
      <c r="K44" s="123">
        <v>3.5536903799999999</v>
      </c>
      <c r="L44" s="123">
        <v>1100.7053675300001</v>
      </c>
      <c r="M44" s="123">
        <v>319.28355481</v>
      </c>
      <c r="N44" s="123"/>
      <c r="O44" s="123"/>
      <c r="P44" s="123"/>
      <c r="Q44" s="123"/>
      <c r="R44" s="123"/>
      <c r="S44" s="123"/>
      <c r="T44" s="123"/>
    </row>
    <row r="45" spans="1:20" hidden="1" outlineLevel="1">
      <c r="A45" s="12">
        <v>41579</v>
      </c>
      <c r="B45" s="123">
        <v>1095.9065011800001</v>
      </c>
      <c r="C45" s="123">
        <v>9.3460411800000003</v>
      </c>
      <c r="D45" s="123">
        <v>1.40699581</v>
      </c>
      <c r="E45" s="123">
        <v>0</v>
      </c>
      <c r="F45" s="123">
        <v>0.49863956999999998</v>
      </c>
      <c r="G45" s="123">
        <v>0.90835624000000004</v>
      </c>
      <c r="H45" s="123">
        <v>7.9390453699999997</v>
      </c>
      <c r="I45" s="123">
        <v>0</v>
      </c>
      <c r="J45" s="123">
        <v>4.43863976</v>
      </c>
      <c r="K45" s="123">
        <v>3.5004056100000001</v>
      </c>
      <c r="L45" s="123">
        <v>1086.5604599999999</v>
      </c>
      <c r="M45" s="123">
        <v>323.36511186000001</v>
      </c>
      <c r="N45" s="123"/>
      <c r="O45" s="123"/>
      <c r="P45" s="123"/>
      <c r="Q45" s="123"/>
      <c r="R45" s="123"/>
      <c r="S45" s="123"/>
      <c r="T45" s="123"/>
    </row>
    <row r="46" spans="1:20" hidden="1" outlineLevel="1">
      <c r="A46" s="12">
        <v>41609</v>
      </c>
      <c r="B46" s="123">
        <v>1130.78453618</v>
      </c>
      <c r="C46" s="123">
        <v>9.1676347600000003</v>
      </c>
      <c r="D46" s="123">
        <v>1.34246756</v>
      </c>
      <c r="E46" s="123">
        <v>0</v>
      </c>
      <c r="F46" s="123">
        <v>0.47556762000000002</v>
      </c>
      <c r="G46" s="123">
        <v>0.86689994000000004</v>
      </c>
      <c r="H46" s="123">
        <v>7.8251672000000001</v>
      </c>
      <c r="I46" s="123">
        <v>0</v>
      </c>
      <c r="J46" s="123">
        <v>4.3433868799999997</v>
      </c>
      <c r="K46" s="123">
        <v>3.4817803199999999</v>
      </c>
      <c r="L46" s="123">
        <v>1121.6169014200002</v>
      </c>
      <c r="M46" s="123">
        <v>322.78506960999999</v>
      </c>
      <c r="N46" s="123"/>
      <c r="O46" s="123"/>
      <c r="P46" s="123"/>
      <c r="Q46" s="123"/>
      <c r="R46" s="123"/>
      <c r="S46" s="123"/>
      <c r="T46" s="123"/>
    </row>
    <row r="47" spans="1:20" hidden="1" outlineLevel="1">
      <c r="A47" s="12">
        <v>41640</v>
      </c>
      <c r="B47" s="123">
        <v>1105.6218684200001</v>
      </c>
      <c r="C47" s="123">
        <v>8.5465263500000006</v>
      </c>
      <c r="D47" s="123">
        <v>1.2837929100000001</v>
      </c>
      <c r="E47" s="123">
        <v>0</v>
      </c>
      <c r="F47" s="123">
        <v>0.45211674000000002</v>
      </c>
      <c r="G47" s="123">
        <v>0.83167617000000005</v>
      </c>
      <c r="H47" s="123">
        <v>7.2627334399999999</v>
      </c>
      <c r="I47" s="123">
        <v>0</v>
      </c>
      <c r="J47" s="123">
        <v>3.85238762</v>
      </c>
      <c r="K47" s="123">
        <v>3.4103458199999999</v>
      </c>
      <c r="L47" s="123">
        <v>1097.07534207</v>
      </c>
      <c r="M47" s="123">
        <v>402.58346246000002</v>
      </c>
      <c r="N47" s="123"/>
      <c r="O47" s="123"/>
      <c r="P47" s="123"/>
      <c r="Q47" s="123"/>
      <c r="R47" s="123"/>
      <c r="S47" s="123"/>
      <c r="T47" s="123"/>
    </row>
    <row r="48" spans="1:20" hidden="1" outlineLevel="1">
      <c r="A48" s="12">
        <v>41671</v>
      </c>
      <c r="B48" s="123">
        <v>1288.7162859600001</v>
      </c>
      <c r="C48" s="123">
        <v>10.18853421</v>
      </c>
      <c r="D48" s="123">
        <v>1.2329474</v>
      </c>
      <c r="E48" s="123">
        <v>0</v>
      </c>
      <c r="F48" s="123">
        <v>0.43801093000000002</v>
      </c>
      <c r="G48" s="123">
        <v>0.79493647000000001</v>
      </c>
      <c r="H48" s="123">
        <v>8.9555868099999998</v>
      </c>
      <c r="I48" s="123">
        <v>0</v>
      </c>
      <c r="J48" s="123">
        <v>4.7068117899999997</v>
      </c>
      <c r="K48" s="123">
        <v>4.2487750200000001</v>
      </c>
      <c r="L48" s="123">
        <v>1278.5277517499999</v>
      </c>
      <c r="M48" s="123">
        <v>478.26512332999999</v>
      </c>
      <c r="N48" s="123"/>
      <c r="O48" s="123"/>
      <c r="P48" s="123"/>
      <c r="Q48" s="123"/>
      <c r="R48" s="123"/>
      <c r="S48" s="123"/>
      <c r="T48" s="123"/>
    </row>
    <row r="49" spans="1:20" hidden="1" outlineLevel="1">
      <c r="A49" s="12">
        <v>41699</v>
      </c>
      <c r="B49" s="123">
        <v>1334.71815272</v>
      </c>
      <c r="C49" s="123">
        <v>7.2653649099999997</v>
      </c>
      <c r="D49" s="123">
        <v>1.2093438400000001</v>
      </c>
      <c r="E49" s="123">
        <v>0</v>
      </c>
      <c r="F49" s="123">
        <v>0.42401854999999999</v>
      </c>
      <c r="G49" s="123">
        <v>0.78532528999999995</v>
      </c>
      <c r="H49" s="123">
        <v>6.0560210699999999</v>
      </c>
      <c r="I49" s="123">
        <v>0</v>
      </c>
      <c r="J49" s="123">
        <v>5.1064822000000003</v>
      </c>
      <c r="K49" s="123">
        <v>0.94953887000000003</v>
      </c>
      <c r="L49" s="123">
        <v>1327.45278781</v>
      </c>
      <c r="M49" s="123">
        <v>501.69813611000001</v>
      </c>
      <c r="N49" s="123"/>
      <c r="O49" s="123"/>
      <c r="P49" s="123"/>
      <c r="Q49" s="123"/>
      <c r="R49" s="123"/>
      <c r="S49" s="123"/>
      <c r="T49" s="123"/>
    </row>
    <row r="50" spans="1:20" hidden="1" outlineLevel="1">
      <c r="A50" s="12">
        <v>41730</v>
      </c>
      <c r="B50" s="123">
        <v>1315.9558704599999</v>
      </c>
      <c r="C50" s="123">
        <v>7.3106479499999999</v>
      </c>
      <c r="D50" s="123">
        <v>1.16184661</v>
      </c>
      <c r="E50" s="123">
        <v>0</v>
      </c>
      <c r="F50" s="123">
        <v>0.40981279999999998</v>
      </c>
      <c r="G50" s="123">
        <v>0.75203381000000002</v>
      </c>
      <c r="H50" s="123">
        <v>6.1488013400000003</v>
      </c>
      <c r="I50" s="123">
        <v>0</v>
      </c>
      <c r="J50" s="123">
        <v>5.1560910599999996</v>
      </c>
      <c r="K50" s="123">
        <v>0.99271027999999994</v>
      </c>
      <c r="L50" s="123">
        <v>1308.6452225099999</v>
      </c>
      <c r="M50" s="123">
        <v>500.24971061000002</v>
      </c>
      <c r="N50" s="123"/>
      <c r="O50" s="123"/>
      <c r="P50" s="123"/>
      <c r="Q50" s="123"/>
      <c r="R50" s="123"/>
      <c r="S50" s="123"/>
      <c r="T50" s="123"/>
    </row>
    <row r="51" spans="1:20" hidden="1" outlineLevel="1">
      <c r="A51" s="12">
        <v>41760</v>
      </c>
      <c r="B51" s="123">
        <v>1361.01802907</v>
      </c>
      <c r="C51" s="123">
        <v>7.1194180899999999</v>
      </c>
      <c r="D51" s="123">
        <v>1.0892913099999999</v>
      </c>
      <c r="E51" s="123">
        <v>0</v>
      </c>
      <c r="F51" s="123">
        <v>0.39554212999999999</v>
      </c>
      <c r="G51" s="123">
        <v>0.69374917999999997</v>
      </c>
      <c r="H51" s="123">
        <v>6.0301267799999998</v>
      </c>
      <c r="I51" s="123">
        <v>2.3588029999999999E-2</v>
      </c>
      <c r="J51" s="123">
        <v>5.06178186</v>
      </c>
      <c r="K51" s="123">
        <v>0.94475688999999996</v>
      </c>
      <c r="L51" s="123">
        <v>1353.8986109800001</v>
      </c>
      <c r="M51" s="123">
        <v>508.04294764000002</v>
      </c>
      <c r="N51" s="123"/>
      <c r="O51" s="123"/>
      <c r="P51" s="123"/>
      <c r="Q51" s="123"/>
      <c r="R51" s="123"/>
      <c r="S51" s="123"/>
      <c r="T51" s="123"/>
    </row>
    <row r="52" spans="1:20" hidden="1" outlineLevel="1">
      <c r="A52" s="12">
        <v>41791</v>
      </c>
      <c r="B52" s="123">
        <v>1333.0321973600001</v>
      </c>
      <c r="C52" s="123">
        <v>6.8148914700000001</v>
      </c>
      <c r="D52" s="123">
        <v>1.07273467</v>
      </c>
      <c r="E52" s="123">
        <v>0</v>
      </c>
      <c r="F52" s="123">
        <v>0.38107779000000003</v>
      </c>
      <c r="G52" s="123">
        <v>0.69165688000000003</v>
      </c>
      <c r="H52" s="123">
        <v>5.7421568000000001</v>
      </c>
      <c r="I52" s="123">
        <v>0</v>
      </c>
      <c r="J52" s="123">
        <v>4.9244788799999997</v>
      </c>
      <c r="K52" s="123">
        <v>0.81767791999999995</v>
      </c>
      <c r="L52" s="123">
        <v>1326.21730589</v>
      </c>
      <c r="M52" s="123">
        <v>346.94349241999998</v>
      </c>
      <c r="N52" s="123"/>
      <c r="O52" s="123"/>
      <c r="P52" s="123"/>
      <c r="Q52" s="123"/>
      <c r="R52" s="123"/>
      <c r="S52" s="123"/>
      <c r="T52" s="123"/>
    </row>
    <row r="53" spans="1:20" hidden="1" outlineLevel="1">
      <c r="A53" s="12">
        <v>41821</v>
      </c>
      <c r="B53" s="123">
        <v>1330.9044086500001</v>
      </c>
      <c r="C53" s="123">
        <v>6.6077794699999997</v>
      </c>
      <c r="D53" s="123">
        <v>1.0431290200000001</v>
      </c>
      <c r="E53" s="123">
        <v>0</v>
      </c>
      <c r="F53" s="123">
        <v>0.36650860000000002</v>
      </c>
      <c r="G53" s="123">
        <v>0.67662042</v>
      </c>
      <c r="H53" s="123">
        <v>5.5646504500000002</v>
      </c>
      <c r="I53" s="123">
        <v>0</v>
      </c>
      <c r="J53" s="123">
        <v>4.8011372300000001</v>
      </c>
      <c r="K53" s="123">
        <v>0.76351321999999999</v>
      </c>
      <c r="L53" s="123">
        <v>1324.2966291800001</v>
      </c>
      <c r="M53" s="123">
        <v>346.98167719999998</v>
      </c>
      <c r="N53" s="123"/>
      <c r="O53" s="123"/>
      <c r="P53" s="123"/>
      <c r="Q53" s="123"/>
      <c r="R53" s="123"/>
      <c r="S53" s="123"/>
      <c r="T53" s="123"/>
    </row>
    <row r="54" spans="1:20" hidden="1" outlineLevel="1">
      <c r="A54" s="12">
        <v>41852</v>
      </c>
      <c r="B54" s="123">
        <v>1472.3585264200001</v>
      </c>
      <c r="C54" s="123">
        <v>6.9969983999999998</v>
      </c>
      <c r="D54" s="123">
        <v>1.02705979</v>
      </c>
      <c r="E54" s="123">
        <v>0</v>
      </c>
      <c r="F54" s="123">
        <v>0.35177566999999998</v>
      </c>
      <c r="G54" s="123">
        <v>0.67528412000000004</v>
      </c>
      <c r="H54" s="123">
        <v>5.9699386099999998</v>
      </c>
      <c r="I54" s="123">
        <v>0</v>
      </c>
      <c r="J54" s="123">
        <v>5.1358005000000002</v>
      </c>
      <c r="K54" s="123">
        <v>0.83413811000000004</v>
      </c>
      <c r="L54" s="123">
        <v>1465.3615280200002</v>
      </c>
      <c r="M54" s="123">
        <v>364.15540455000001</v>
      </c>
      <c r="N54" s="123"/>
      <c r="O54" s="123"/>
      <c r="P54" s="123"/>
      <c r="Q54" s="123"/>
      <c r="R54" s="123"/>
      <c r="S54" s="123"/>
      <c r="T54" s="123"/>
    </row>
    <row r="55" spans="1:20" hidden="1" outlineLevel="1">
      <c r="A55" s="12">
        <v>41883</v>
      </c>
      <c r="B55" s="123">
        <v>1368.9628089</v>
      </c>
      <c r="C55" s="123">
        <v>6.2913477999999996</v>
      </c>
      <c r="D55" s="123">
        <v>0.99648937000000004</v>
      </c>
      <c r="E55" s="123">
        <v>0</v>
      </c>
      <c r="F55" s="123">
        <v>0.33683116000000002</v>
      </c>
      <c r="G55" s="123">
        <v>0.65965821000000002</v>
      </c>
      <c r="H55" s="123">
        <v>5.2948584299999997</v>
      </c>
      <c r="I55" s="123">
        <v>0</v>
      </c>
      <c r="J55" s="123">
        <v>4.5478782400000002</v>
      </c>
      <c r="K55" s="123">
        <v>0.74698019000000004</v>
      </c>
      <c r="L55" s="123">
        <v>1362.6714611</v>
      </c>
      <c r="M55" s="123">
        <v>358.70156730999997</v>
      </c>
      <c r="N55" s="123"/>
      <c r="O55" s="123"/>
      <c r="P55" s="123"/>
      <c r="Q55" s="123"/>
      <c r="R55" s="123"/>
      <c r="S55" s="123"/>
      <c r="T55" s="123"/>
    </row>
    <row r="56" spans="1:20" hidden="1" outlineLevel="1">
      <c r="A56" s="12">
        <v>41913</v>
      </c>
      <c r="B56" s="123">
        <v>1388.83986852</v>
      </c>
      <c r="C56" s="123">
        <v>6.0695964</v>
      </c>
      <c r="D56" s="123">
        <v>0.98040713999999995</v>
      </c>
      <c r="E56" s="123">
        <v>0</v>
      </c>
      <c r="F56" s="123">
        <v>0.32178498999999999</v>
      </c>
      <c r="G56" s="123">
        <v>0.65862215000000002</v>
      </c>
      <c r="H56" s="123">
        <v>5.0891892600000004</v>
      </c>
      <c r="I56" s="123">
        <v>0</v>
      </c>
      <c r="J56" s="123">
        <v>4.3766534999999998</v>
      </c>
      <c r="K56" s="123">
        <v>0.71253575999999996</v>
      </c>
      <c r="L56" s="123">
        <v>1382.7702721199998</v>
      </c>
      <c r="M56" s="123">
        <v>367.82416755999998</v>
      </c>
      <c r="N56" s="123"/>
      <c r="O56" s="123"/>
      <c r="P56" s="123"/>
      <c r="Q56" s="123"/>
      <c r="R56" s="123"/>
      <c r="S56" s="123"/>
      <c r="T56" s="123"/>
    </row>
    <row r="57" spans="1:20" hidden="1" outlineLevel="1">
      <c r="A57" s="12">
        <v>41944</v>
      </c>
      <c r="B57" s="123">
        <v>1543.61840532</v>
      </c>
      <c r="C57" s="123">
        <v>6.5837673600000004</v>
      </c>
      <c r="D57" s="123">
        <v>0.95821248999999997</v>
      </c>
      <c r="E57" s="123">
        <v>0</v>
      </c>
      <c r="F57" s="123">
        <v>0.31521263999999999</v>
      </c>
      <c r="G57" s="123">
        <v>0.64299985000000004</v>
      </c>
      <c r="H57" s="123">
        <v>5.6255548700000002</v>
      </c>
      <c r="I57" s="123">
        <v>0</v>
      </c>
      <c r="J57" s="123">
        <v>4.8032874799999998</v>
      </c>
      <c r="K57" s="123">
        <v>0.82226739000000004</v>
      </c>
      <c r="L57" s="123">
        <v>1537.0346379600001</v>
      </c>
      <c r="M57" s="123">
        <v>455.66261827</v>
      </c>
      <c r="N57" s="123"/>
      <c r="O57" s="123"/>
      <c r="P57" s="123"/>
      <c r="Q57" s="123"/>
      <c r="R57" s="123"/>
      <c r="S57" s="123"/>
      <c r="T57" s="123"/>
    </row>
    <row r="58" spans="1:20" hidden="1" outlineLevel="1">
      <c r="A58" s="12">
        <v>41974</v>
      </c>
      <c r="B58" s="123">
        <v>1585.3816435000001</v>
      </c>
      <c r="C58" s="123">
        <v>6.5269993700000004</v>
      </c>
      <c r="D58" s="123">
        <v>0.92660326000000004</v>
      </c>
      <c r="E58" s="123">
        <v>0</v>
      </c>
      <c r="F58" s="123">
        <v>0.29164432000000001</v>
      </c>
      <c r="G58" s="123">
        <v>0.63495893999999997</v>
      </c>
      <c r="H58" s="123">
        <v>5.6003961100000001</v>
      </c>
      <c r="I58" s="123">
        <v>0</v>
      </c>
      <c r="J58" s="123">
        <v>4.7714390699999996</v>
      </c>
      <c r="K58" s="123">
        <v>0.82895704000000003</v>
      </c>
      <c r="L58" s="123">
        <v>1578.85464413</v>
      </c>
      <c r="M58" s="123">
        <v>445.99627177000002</v>
      </c>
      <c r="N58" s="123"/>
      <c r="O58" s="123"/>
      <c r="P58" s="123"/>
      <c r="Q58" s="123"/>
      <c r="R58" s="123"/>
      <c r="S58" s="123"/>
      <c r="T58" s="123"/>
    </row>
    <row r="59" spans="1:20" hidden="1" outlineLevel="1">
      <c r="A59" s="12">
        <v>42005</v>
      </c>
      <c r="B59" s="123">
        <v>1583.7156664300001</v>
      </c>
      <c r="C59" s="123">
        <v>6.58186859</v>
      </c>
      <c r="D59" s="123">
        <v>1.3738033599999999</v>
      </c>
      <c r="E59" s="123">
        <v>0</v>
      </c>
      <c r="F59" s="123">
        <v>0.26859565000000002</v>
      </c>
      <c r="G59" s="123">
        <v>1.10520771</v>
      </c>
      <c r="H59" s="123">
        <v>5.2080652299999999</v>
      </c>
      <c r="I59" s="123">
        <v>0</v>
      </c>
      <c r="J59" s="123">
        <v>4.3814010799999998</v>
      </c>
      <c r="K59" s="123">
        <v>0.82666415000000004</v>
      </c>
      <c r="L59" s="123">
        <v>1577.1337978399999</v>
      </c>
      <c r="M59" s="123">
        <v>445.85495241000001</v>
      </c>
      <c r="N59" s="123"/>
      <c r="O59" s="123"/>
      <c r="P59" s="123"/>
      <c r="Q59" s="123"/>
      <c r="R59" s="123"/>
      <c r="S59" s="123"/>
      <c r="T59" s="123"/>
    </row>
    <row r="60" spans="1:20" hidden="1" outlineLevel="1">
      <c r="A60" s="12">
        <v>42036</v>
      </c>
      <c r="B60" s="123">
        <v>2064.4461299599998</v>
      </c>
      <c r="C60" s="123">
        <v>9.5644791500000004</v>
      </c>
      <c r="D60" s="123">
        <v>1.33562939</v>
      </c>
      <c r="E60" s="123">
        <v>0</v>
      </c>
      <c r="F60" s="123">
        <v>0.26256152999999999</v>
      </c>
      <c r="G60" s="123">
        <v>1.0730678600000001</v>
      </c>
      <c r="H60" s="123">
        <v>8.2288497599999992</v>
      </c>
      <c r="I60" s="123">
        <v>0</v>
      </c>
      <c r="J60" s="123">
        <v>6.8434973000000001</v>
      </c>
      <c r="K60" s="123">
        <v>1.38535246</v>
      </c>
      <c r="L60" s="123">
        <v>2054.8816508100003</v>
      </c>
      <c r="M60" s="123">
        <v>393.81398840999998</v>
      </c>
      <c r="N60" s="123"/>
      <c r="O60" s="123"/>
      <c r="P60" s="123"/>
      <c r="Q60" s="123"/>
      <c r="R60" s="123"/>
      <c r="S60" s="123"/>
      <c r="T60" s="123"/>
    </row>
    <row r="61" spans="1:20" hidden="1" outlineLevel="1">
      <c r="A61" s="12">
        <v>42064</v>
      </c>
      <c r="B61" s="123">
        <v>1799.1703486500001</v>
      </c>
      <c r="C61" s="123">
        <v>7.6486018400000004</v>
      </c>
      <c r="D61" s="123">
        <v>1.2805257000000001</v>
      </c>
      <c r="E61" s="123">
        <v>0</v>
      </c>
      <c r="F61" s="123">
        <v>0.23687625000000001</v>
      </c>
      <c r="G61" s="123">
        <v>1.04364945</v>
      </c>
      <c r="H61" s="123">
        <v>6.3680761400000003</v>
      </c>
      <c r="I61" s="123">
        <v>0</v>
      </c>
      <c r="J61" s="123">
        <v>5.2574302399999997</v>
      </c>
      <c r="K61" s="123">
        <v>1.1106459</v>
      </c>
      <c r="L61" s="123">
        <v>1791.52174681</v>
      </c>
      <c r="M61" s="123">
        <v>346.23512811000001</v>
      </c>
      <c r="N61" s="123"/>
      <c r="O61" s="123"/>
      <c r="P61" s="123"/>
      <c r="Q61" s="123"/>
      <c r="R61" s="123"/>
      <c r="S61" s="123"/>
      <c r="T61" s="123"/>
    </row>
    <row r="62" spans="1:20" hidden="1" outlineLevel="1">
      <c r="A62" s="12">
        <v>42095</v>
      </c>
      <c r="B62" s="123">
        <v>1654.2261047500001</v>
      </c>
      <c r="C62" s="123">
        <v>6.2914475100000002</v>
      </c>
      <c r="D62" s="123">
        <v>1.22648439</v>
      </c>
      <c r="E62" s="123">
        <v>0</v>
      </c>
      <c r="F62" s="123">
        <v>0.22106587999999999</v>
      </c>
      <c r="G62" s="123">
        <v>1.0054185099999999</v>
      </c>
      <c r="H62" s="123">
        <v>5.0649631199999998</v>
      </c>
      <c r="I62" s="123">
        <v>0</v>
      </c>
      <c r="J62" s="123">
        <v>4.09866683</v>
      </c>
      <c r="K62" s="123">
        <v>0.96629628999999995</v>
      </c>
      <c r="L62" s="123">
        <v>1647.93465724</v>
      </c>
      <c r="M62" s="123">
        <v>339.37300995999999</v>
      </c>
      <c r="N62" s="123"/>
      <c r="O62" s="123"/>
      <c r="P62" s="123"/>
      <c r="Q62" s="123"/>
      <c r="R62" s="123"/>
      <c r="S62" s="123"/>
      <c r="T62" s="123"/>
    </row>
    <row r="63" spans="1:20" hidden="1" outlineLevel="1">
      <c r="A63" s="12">
        <v>42125</v>
      </c>
      <c r="B63" s="123">
        <v>1503.8423679099999</v>
      </c>
      <c r="C63" s="123">
        <v>5.56103171</v>
      </c>
      <c r="D63" s="123">
        <v>1.16800002</v>
      </c>
      <c r="E63" s="123">
        <v>0</v>
      </c>
      <c r="F63" s="123">
        <v>0.20532476</v>
      </c>
      <c r="G63" s="123">
        <v>0.96267526000000003</v>
      </c>
      <c r="H63" s="123">
        <v>4.3930316899999999</v>
      </c>
      <c r="I63" s="123">
        <v>0</v>
      </c>
      <c r="J63" s="123">
        <v>3.4586963399999999</v>
      </c>
      <c r="K63" s="123">
        <v>0.93433535000000001</v>
      </c>
      <c r="L63" s="123">
        <v>1498.2813361999999</v>
      </c>
      <c r="M63" s="123">
        <v>336.07395936</v>
      </c>
      <c r="N63" s="123"/>
      <c r="O63" s="123"/>
      <c r="P63" s="123"/>
      <c r="Q63" s="123"/>
      <c r="R63" s="123"/>
      <c r="S63" s="123"/>
      <c r="T63" s="123"/>
    </row>
    <row r="64" spans="1:20" hidden="1" outlineLevel="1">
      <c r="A64" s="12">
        <v>42156</v>
      </c>
      <c r="B64" s="123">
        <v>1515.6467584300001</v>
      </c>
      <c r="C64" s="123">
        <v>46.024231919999998</v>
      </c>
      <c r="D64" s="123">
        <v>42.13431147</v>
      </c>
      <c r="E64" s="123">
        <v>0</v>
      </c>
      <c r="F64" s="123">
        <v>41.19460256</v>
      </c>
      <c r="G64" s="123">
        <v>0.93970891000000001</v>
      </c>
      <c r="H64" s="123">
        <v>3.88992045</v>
      </c>
      <c r="I64" s="123">
        <v>0</v>
      </c>
      <c r="J64" s="123">
        <v>2.9636784299999999</v>
      </c>
      <c r="K64" s="123">
        <v>0.92624202</v>
      </c>
      <c r="L64" s="123">
        <v>1469.6225265100002</v>
      </c>
      <c r="M64" s="123">
        <v>332.60817178000002</v>
      </c>
      <c r="N64" s="123"/>
      <c r="O64" s="123"/>
      <c r="P64" s="123"/>
      <c r="Q64" s="123"/>
      <c r="R64" s="123"/>
      <c r="S64" s="123"/>
      <c r="T64" s="123"/>
    </row>
    <row r="65" spans="1:20" hidden="1" outlineLevel="1">
      <c r="A65" s="12">
        <v>42186</v>
      </c>
      <c r="B65" s="123">
        <v>1604.21208226</v>
      </c>
      <c r="C65" s="123">
        <v>44.638344570000001</v>
      </c>
      <c r="D65" s="123">
        <v>41.783078600000003</v>
      </c>
      <c r="E65" s="123">
        <v>0</v>
      </c>
      <c r="F65" s="123">
        <v>40.87952104</v>
      </c>
      <c r="G65" s="123">
        <v>0.90355755999999998</v>
      </c>
      <c r="H65" s="123">
        <v>2.85526597</v>
      </c>
      <c r="I65" s="123">
        <v>0</v>
      </c>
      <c r="J65" s="123">
        <v>2.1357131599999999</v>
      </c>
      <c r="K65" s="123">
        <v>0.71955281000000004</v>
      </c>
      <c r="L65" s="123">
        <v>1559.5737376899999</v>
      </c>
      <c r="M65" s="123">
        <v>332.88632121000001</v>
      </c>
      <c r="N65" s="123"/>
      <c r="O65" s="123"/>
      <c r="P65" s="123"/>
      <c r="Q65" s="123"/>
      <c r="R65" s="123"/>
      <c r="S65" s="123"/>
      <c r="T65" s="123"/>
    </row>
    <row r="66" spans="1:20" hidden="1" outlineLevel="1">
      <c r="A66" s="12">
        <v>42217</v>
      </c>
      <c r="B66" s="123">
        <v>1552.0416800099999</v>
      </c>
      <c r="C66" s="123">
        <v>43.231464260000003</v>
      </c>
      <c r="D66" s="123">
        <v>41.360462480000002</v>
      </c>
      <c r="E66" s="123">
        <v>0</v>
      </c>
      <c r="F66" s="123">
        <v>40.486535189999998</v>
      </c>
      <c r="G66" s="123">
        <v>0.87392729000000002</v>
      </c>
      <c r="H66" s="123">
        <v>1.8710017800000001</v>
      </c>
      <c r="I66" s="123">
        <v>0</v>
      </c>
      <c r="J66" s="123">
        <v>1.1650999200000001</v>
      </c>
      <c r="K66" s="123">
        <v>0.70590185999999999</v>
      </c>
      <c r="L66" s="123">
        <v>1508.8102157500002</v>
      </c>
      <c r="M66" s="123">
        <v>360.47106384</v>
      </c>
      <c r="N66" s="123"/>
      <c r="O66" s="123"/>
      <c r="P66" s="123"/>
      <c r="Q66" s="123"/>
      <c r="R66" s="123"/>
      <c r="S66" s="123"/>
      <c r="T66" s="123"/>
    </row>
    <row r="67" spans="1:20" hidden="1" outlineLevel="1">
      <c r="A67" s="12">
        <v>42248</v>
      </c>
      <c r="B67" s="123">
        <v>1544.5951099700001</v>
      </c>
      <c r="C67" s="123">
        <v>42.33576103</v>
      </c>
      <c r="D67" s="123">
        <v>41.30883025</v>
      </c>
      <c r="E67" s="123">
        <v>0</v>
      </c>
      <c r="F67" s="123">
        <v>40.457718499999999</v>
      </c>
      <c r="G67" s="123">
        <v>0.85111174999999994</v>
      </c>
      <c r="H67" s="123">
        <v>1.02693078</v>
      </c>
      <c r="I67" s="123">
        <v>0</v>
      </c>
      <c r="J67" s="123">
        <v>0.30909545999999999</v>
      </c>
      <c r="K67" s="123">
        <v>0.71783532000000005</v>
      </c>
      <c r="L67" s="123">
        <v>1502.2593489399999</v>
      </c>
      <c r="M67" s="123">
        <v>367.37533364000001</v>
      </c>
      <c r="N67" s="123"/>
      <c r="O67" s="123"/>
      <c r="P67" s="123"/>
      <c r="Q67" s="123"/>
      <c r="R67" s="123"/>
      <c r="S67" s="123"/>
      <c r="T67" s="123"/>
    </row>
    <row r="68" spans="1:20" hidden="1" outlineLevel="1">
      <c r="A68" s="12">
        <v>42278</v>
      </c>
      <c r="B68" s="123">
        <v>1781.6300584200001</v>
      </c>
      <c r="C68" s="123">
        <v>41.815018799999997</v>
      </c>
      <c r="D68" s="123">
        <v>41.050698160000003</v>
      </c>
      <c r="E68" s="123">
        <v>0</v>
      </c>
      <c r="F68" s="123">
        <v>40.235747019999998</v>
      </c>
      <c r="G68" s="123">
        <v>0.81495114000000002</v>
      </c>
      <c r="H68" s="123">
        <v>0.76432064</v>
      </c>
      <c r="I68" s="123">
        <v>0</v>
      </c>
      <c r="J68" s="123">
        <v>0</v>
      </c>
      <c r="K68" s="123">
        <v>0.76432064</v>
      </c>
      <c r="L68" s="123">
        <v>1739.8150396200001</v>
      </c>
      <c r="M68" s="123">
        <v>383.90914027999997</v>
      </c>
      <c r="N68" s="123"/>
      <c r="O68" s="123"/>
      <c r="P68" s="123"/>
      <c r="Q68" s="123"/>
      <c r="R68" s="123"/>
      <c r="S68" s="123"/>
      <c r="T68" s="123"/>
    </row>
    <row r="69" spans="1:20" hidden="1" outlineLevel="1">
      <c r="A69" s="12">
        <v>42309</v>
      </c>
      <c r="B69" s="123">
        <v>1674.07232991</v>
      </c>
      <c r="C69" s="123">
        <v>41.651560590000003</v>
      </c>
      <c r="D69" s="123">
        <v>40.783641170000003</v>
      </c>
      <c r="E69" s="123">
        <v>0</v>
      </c>
      <c r="F69" s="123">
        <v>39.998613169999999</v>
      </c>
      <c r="G69" s="123">
        <v>0.78502799999999995</v>
      </c>
      <c r="H69" s="123">
        <v>0.86791942</v>
      </c>
      <c r="I69" s="123">
        <v>0</v>
      </c>
      <c r="J69" s="123">
        <v>0</v>
      </c>
      <c r="K69" s="123">
        <v>0.86791942</v>
      </c>
      <c r="L69" s="123">
        <v>1632.4207693199999</v>
      </c>
      <c r="M69" s="123">
        <v>400.50892894999998</v>
      </c>
      <c r="N69" s="123"/>
      <c r="O69" s="123"/>
      <c r="P69" s="123"/>
      <c r="Q69" s="123"/>
      <c r="R69" s="123"/>
      <c r="S69" s="123"/>
      <c r="T69" s="123"/>
    </row>
    <row r="70" spans="1:20" hidden="1" outlineLevel="1">
      <c r="A70" s="12">
        <v>42339</v>
      </c>
      <c r="B70" s="123">
        <v>1659.4880819099999</v>
      </c>
      <c r="C70" s="123">
        <v>41.44952284</v>
      </c>
      <c r="D70" s="123">
        <v>40.564802819999997</v>
      </c>
      <c r="E70" s="123">
        <v>0</v>
      </c>
      <c r="F70" s="123">
        <v>39.761188959999998</v>
      </c>
      <c r="G70" s="123">
        <v>0.80361386000000001</v>
      </c>
      <c r="H70" s="123">
        <v>0.88472002000000005</v>
      </c>
      <c r="I70" s="123">
        <v>0</v>
      </c>
      <c r="J70" s="123">
        <v>0</v>
      </c>
      <c r="K70" s="123">
        <v>0.88472002000000005</v>
      </c>
      <c r="L70" s="123">
        <v>1618.03855907</v>
      </c>
      <c r="M70" s="123">
        <v>486.50877779000001</v>
      </c>
      <c r="N70" s="123"/>
      <c r="O70" s="123"/>
      <c r="P70" s="123"/>
      <c r="Q70" s="123"/>
      <c r="R70" s="123"/>
      <c r="S70" s="123"/>
      <c r="T70" s="123"/>
    </row>
    <row r="71" spans="1:20" hidden="1" outlineLevel="1">
      <c r="A71" s="12">
        <v>42370</v>
      </c>
      <c r="B71" s="123">
        <v>1679.13660336</v>
      </c>
      <c r="C71" s="123">
        <v>41.030990180000003</v>
      </c>
      <c r="D71" s="123">
        <v>40.295924200000002</v>
      </c>
      <c r="E71" s="123">
        <v>0</v>
      </c>
      <c r="F71" s="123">
        <v>39.521936830000001</v>
      </c>
      <c r="G71" s="123">
        <v>0.77398736999999995</v>
      </c>
      <c r="H71" s="123">
        <v>0.73506598000000001</v>
      </c>
      <c r="I71" s="123">
        <v>0</v>
      </c>
      <c r="J71" s="123">
        <v>0</v>
      </c>
      <c r="K71" s="123">
        <v>0.73506598000000001</v>
      </c>
      <c r="L71" s="123">
        <v>1638.1056131799999</v>
      </c>
      <c r="M71" s="123">
        <v>398.94653273</v>
      </c>
      <c r="N71" s="123"/>
      <c r="O71" s="123"/>
      <c r="P71" s="123"/>
      <c r="Q71" s="123"/>
      <c r="R71" s="123"/>
      <c r="S71" s="123"/>
      <c r="T71" s="123"/>
    </row>
    <row r="72" spans="1:20" hidden="1" outlineLevel="1">
      <c r="A72" s="12">
        <v>42401</v>
      </c>
      <c r="B72" s="123">
        <v>1720.7575794100001</v>
      </c>
      <c r="C72" s="123">
        <v>40.7263989</v>
      </c>
      <c r="D72" s="123">
        <v>39.992701459999999</v>
      </c>
      <c r="E72" s="123">
        <v>0</v>
      </c>
      <c r="F72" s="123">
        <v>39.248874540000003</v>
      </c>
      <c r="G72" s="123">
        <v>0.74382691999999995</v>
      </c>
      <c r="H72" s="123">
        <v>0.73369744000000003</v>
      </c>
      <c r="I72" s="123">
        <v>0</v>
      </c>
      <c r="J72" s="123">
        <v>0</v>
      </c>
      <c r="K72" s="123">
        <v>0.73369744000000003</v>
      </c>
      <c r="L72" s="123">
        <v>1680.03118051</v>
      </c>
      <c r="M72" s="123">
        <v>421.41101007999998</v>
      </c>
      <c r="N72" s="123"/>
      <c r="O72" s="123"/>
      <c r="P72" s="123"/>
      <c r="Q72" s="123"/>
      <c r="R72" s="123"/>
      <c r="S72" s="123"/>
      <c r="T72" s="123"/>
    </row>
    <row r="73" spans="1:20" hidden="1" outlineLevel="1">
      <c r="A73" s="12">
        <v>42430</v>
      </c>
      <c r="B73" s="123">
        <v>1700.0729186399999</v>
      </c>
      <c r="C73" s="123">
        <v>40.882668449999997</v>
      </c>
      <c r="D73" s="123">
        <v>40.19877177</v>
      </c>
      <c r="E73" s="123">
        <v>0</v>
      </c>
      <c r="F73" s="123">
        <v>39.641001719999998</v>
      </c>
      <c r="G73" s="123">
        <v>0.55777005000000002</v>
      </c>
      <c r="H73" s="123">
        <v>0.68389668000000003</v>
      </c>
      <c r="I73" s="123">
        <v>0</v>
      </c>
      <c r="J73" s="123">
        <v>0</v>
      </c>
      <c r="K73" s="123">
        <v>0.68389668000000003</v>
      </c>
      <c r="L73" s="123">
        <v>1659.1902501899999</v>
      </c>
      <c r="M73" s="123">
        <v>498.77032072999998</v>
      </c>
      <c r="N73" s="123"/>
      <c r="O73" s="123"/>
      <c r="P73" s="123"/>
      <c r="Q73" s="123"/>
      <c r="R73" s="123"/>
      <c r="S73" s="123"/>
      <c r="T73" s="123"/>
    </row>
    <row r="74" spans="1:20" hidden="1" outlineLevel="1">
      <c r="A74" s="12">
        <v>42461</v>
      </c>
      <c r="B74" s="123">
        <v>1667.0389888499999</v>
      </c>
      <c r="C74" s="123">
        <v>41.17817324</v>
      </c>
      <c r="D74" s="123">
        <v>40.57467381</v>
      </c>
      <c r="E74" s="123">
        <v>0</v>
      </c>
      <c r="F74" s="123">
        <v>40.024200550000003</v>
      </c>
      <c r="G74" s="123">
        <v>0.55047325999999996</v>
      </c>
      <c r="H74" s="123">
        <v>0.60349942999999995</v>
      </c>
      <c r="I74" s="123">
        <v>0</v>
      </c>
      <c r="J74" s="123">
        <v>0</v>
      </c>
      <c r="K74" s="123">
        <v>0.60349942999999995</v>
      </c>
      <c r="L74" s="123">
        <v>1625.8608156100001</v>
      </c>
      <c r="M74" s="123">
        <v>504.27458722</v>
      </c>
      <c r="N74" s="123"/>
      <c r="O74" s="123"/>
      <c r="P74" s="123"/>
      <c r="Q74" s="123"/>
      <c r="R74" s="123"/>
      <c r="S74" s="123"/>
      <c r="T74" s="123"/>
    </row>
    <row r="75" spans="1:20" hidden="1" outlineLevel="1">
      <c r="A75" s="12">
        <v>42491</v>
      </c>
      <c r="B75" s="123">
        <v>1635.4472516400001</v>
      </c>
      <c r="C75" s="123">
        <v>1.22736358</v>
      </c>
      <c r="D75" s="123">
        <v>0.66647354000000003</v>
      </c>
      <c r="E75" s="123">
        <v>0</v>
      </c>
      <c r="F75" s="123">
        <v>0.12291362</v>
      </c>
      <c r="G75" s="123">
        <v>0.54355991999999997</v>
      </c>
      <c r="H75" s="123">
        <v>0.56089003999999998</v>
      </c>
      <c r="I75" s="123">
        <v>0</v>
      </c>
      <c r="J75" s="123">
        <v>0</v>
      </c>
      <c r="K75" s="123">
        <v>0.56089003999999998</v>
      </c>
      <c r="L75" s="123">
        <v>1634.2198880599999</v>
      </c>
      <c r="M75" s="123">
        <v>463.18121203999999</v>
      </c>
      <c r="N75" s="123"/>
      <c r="O75" s="123"/>
      <c r="P75" s="123"/>
      <c r="Q75" s="123"/>
      <c r="R75" s="123"/>
      <c r="S75" s="123"/>
      <c r="T75" s="123"/>
    </row>
    <row r="76" spans="1:20" hidden="1" outlineLevel="1">
      <c r="A76" s="12">
        <v>42522</v>
      </c>
      <c r="B76" s="123">
        <v>1646.7949280400001</v>
      </c>
      <c r="C76" s="123">
        <v>1.1463405600000001</v>
      </c>
      <c r="D76" s="123">
        <v>0.64571038000000003</v>
      </c>
      <c r="E76" s="123">
        <v>0</v>
      </c>
      <c r="F76" s="123">
        <v>0.11643843</v>
      </c>
      <c r="G76" s="123">
        <v>0.52927195000000005</v>
      </c>
      <c r="H76" s="123">
        <v>0.50063018000000004</v>
      </c>
      <c r="I76" s="123">
        <v>0</v>
      </c>
      <c r="J76" s="123">
        <v>0</v>
      </c>
      <c r="K76" s="123">
        <v>0.50063018000000004</v>
      </c>
      <c r="L76" s="123">
        <v>1645.6485874800001</v>
      </c>
      <c r="M76" s="123">
        <v>476.10487363999988</v>
      </c>
      <c r="N76" s="123"/>
      <c r="O76" s="123"/>
      <c r="P76" s="123"/>
      <c r="Q76" s="123"/>
      <c r="R76" s="123"/>
      <c r="S76" s="123"/>
      <c r="T76" s="123"/>
    </row>
    <row r="77" spans="1:20" hidden="1" outlineLevel="1">
      <c r="A77" s="12">
        <v>42552</v>
      </c>
      <c r="B77" s="123">
        <v>1652.6267393999999</v>
      </c>
      <c r="C77" s="123">
        <v>6.81257482</v>
      </c>
      <c r="D77" s="123">
        <v>6.3662500500000014</v>
      </c>
      <c r="E77" s="123">
        <v>0</v>
      </c>
      <c r="F77" s="123">
        <v>5.8439346300000006</v>
      </c>
      <c r="G77" s="123">
        <v>0.52231541999999997</v>
      </c>
      <c r="H77" s="123">
        <v>0.44632477000000009</v>
      </c>
      <c r="I77" s="123">
        <v>0</v>
      </c>
      <c r="J77" s="123">
        <v>0</v>
      </c>
      <c r="K77" s="123">
        <v>0.44632477000000009</v>
      </c>
      <c r="L77" s="123">
        <v>1645.814164579999</v>
      </c>
      <c r="M77" s="123">
        <v>597.47913758999982</v>
      </c>
      <c r="N77" s="123"/>
      <c r="O77" s="123"/>
      <c r="P77" s="123"/>
      <c r="Q77" s="123"/>
      <c r="R77" s="123"/>
      <c r="S77" s="123"/>
      <c r="T77" s="123"/>
    </row>
    <row r="78" spans="1:20" hidden="1" outlineLevel="1">
      <c r="A78" s="12">
        <v>42583</v>
      </c>
      <c r="B78" s="123">
        <v>1741.43726251</v>
      </c>
      <c r="C78" s="123">
        <v>6.6504097600000014</v>
      </c>
      <c r="D78" s="123">
        <v>6.2542470700000008</v>
      </c>
      <c r="E78" s="123">
        <v>0</v>
      </c>
      <c r="F78" s="123">
        <v>5.7390132500000002</v>
      </c>
      <c r="G78" s="123">
        <v>0.51523382000000018</v>
      </c>
      <c r="H78" s="123">
        <v>0.3961626900000001</v>
      </c>
      <c r="I78" s="123">
        <v>0</v>
      </c>
      <c r="J78" s="123">
        <v>0</v>
      </c>
      <c r="K78" s="123">
        <v>0.3961626900000001</v>
      </c>
      <c r="L78" s="123">
        <v>1734.7868527499988</v>
      </c>
      <c r="M78" s="123">
        <v>631.16841539000018</v>
      </c>
      <c r="N78" s="123"/>
      <c r="O78" s="123"/>
      <c r="P78" s="123"/>
      <c r="Q78" s="123"/>
      <c r="R78" s="123"/>
      <c r="S78" s="123"/>
      <c r="T78" s="123"/>
    </row>
    <row r="79" spans="1:20" hidden="1" outlineLevel="1">
      <c r="A79" s="12">
        <v>42614</v>
      </c>
      <c r="B79" s="123">
        <v>1747.9277380599999</v>
      </c>
      <c r="C79" s="123">
        <v>6.4840268700000001</v>
      </c>
      <c r="D79" s="123">
        <v>6.14870202</v>
      </c>
      <c r="E79" s="123">
        <v>0</v>
      </c>
      <c r="F79" s="123">
        <v>5.6407618700000004</v>
      </c>
      <c r="G79" s="123">
        <v>0.50794015000000003</v>
      </c>
      <c r="H79" s="123">
        <v>0.33532485000000001</v>
      </c>
      <c r="I79" s="123">
        <v>0</v>
      </c>
      <c r="J79" s="123">
        <v>0</v>
      </c>
      <c r="K79" s="123">
        <v>0.33532485000000001</v>
      </c>
      <c r="L79" s="123">
        <v>1741.4437111899999</v>
      </c>
      <c r="M79" s="123">
        <v>643.36314231000006</v>
      </c>
      <c r="N79" s="123"/>
      <c r="O79" s="123"/>
      <c r="P79" s="123"/>
      <c r="Q79" s="123"/>
      <c r="R79" s="123"/>
      <c r="S79" s="123"/>
      <c r="T79" s="123"/>
    </row>
    <row r="80" spans="1:20" hidden="1" outlineLevel="1">
      <c r="A80" s="12">
        <v>42644</v>
      </c>
      <c r="B80" s="123">
        <v>1843.3112099499999</v>
      </c>
      <c r="C80" s="123">
        <v>6.3382046900000004</v>
      </c>
      <c r="D80" s="123">
        <v>6.0435242699999998</v>
      </c>
      <c r="E80" s="123">
        <v>0</v>
      </c>
      <c r="F80" s="123">
        <v>5.5424825599999998</v>
      </c>
      <c r="G80" s="123">
        <v>0.50104170999999997</v>
      </c>
      <c r="H80" s="123">
        <v>0.29468042</v>
      </c>
      <c r="I80" s="123">
        <v>0</v>
      </c>
      <c r="J80" s="123">
        <v>0</v>
      </c>
      <c r="K80" s="123">
        <v>0.29468042</v>
      </c>
      <c r="L80" s="123">
        <v>1836.97300526</v>
      </c>
      <c r="M80" s="123">
        <v>599.70137448000003</v>
      </c>
      <c r="N80" s="123"/>
      <c r="O80" s="123"/>
      <c r="P80" s="123"/>
      <c r="Q80" s="123"/>
      <c r="R80" s="123"/>
      <c r="S80" s="123"/>
      <c r="T80" s="123"/>
    </row>
    <row r="81" spans="1:20" hidden="1" outlineLevel="1">
      <c r="A81" s="12">
        <v>42675</v>
      </c>
      <c r="B81" s="123">
        <v>1855.0769560399999</v>
      </c>
      <c r="C81" s="123">
        <v>6.17762177</v>
      </c>
      <c r="D81" s="123">
        <v>5.9380277599999998</v>
      </c>
      <c r="E81" s="123">
        <v>0</v>
      </c>
      <c r="F81" s="123">
        <v>5.44427971</v>
      </c>
      <c r="G81" s="123">
        <v>0.49374804999999999</v>
      </c>
      <c r="H81" s="123">
        <v>0.23959401</v>
      </c>
      <c r="I81" s="123">
        <v>0</v>
      </c>
      <c r="J81" s="123">
        <v>0</v>
      </c>
      <c r="K81" s="123">
        <v>0.23959401</v>
      </c>
      <c r="L81" s="123">
        <v>1848.8993342699998</v>
      </c>
      <c r="M81" s="123">
        <v>620.91010359999996</v>
      </c>
      <c r="N81" s="123"/>
      <c r="O81" s="123"/>
      <c r="P81" s="123"/>
      <c r="Q81" s="123"/>
      <c r="R81" s="123"/>
      <c r="S81" s="123"/>
      <c r="T81" s="123"/>
    </row>
    <row r="82" spans="1:20" hidden="1" outlineLevel="1">
      <c r="A82" s="12">
        <v>42705</v>
      </c>
      <c r="B82" s="123">
        <v>1959.67119007</v>
      </c>
      <c r="C82" s="123">
        <v>6.03374393</v>
      </c>
      <c r="D82" s="123">
        <v>5.8359464799999996</v>
      </c>
      <c r="E82" s="123">
        <v>0</v>
      </c>
      <c r="F82" s="123">
        <v>5.34907545</v>
      </c>
      <c r="G82" s="123">
        <v>0.48687102999999998</v>
      </c>
      <c r="H82" s="123">
        <v>0.19779745000000001</v>
      </c>
      <c r="I82" s="123">
        <v>0</v>
      </c>
      <c r="J82" s="123">
        <v>0</v>
      </c>
      <c r="K82" s="123">
        <v>0.19779745000000001</v>
      </c>
      <c r="L82" s="123">
        <v>1953.6374461400001</v>
      </c>
      <c r="M82" s="123">
        <v>612.13192934999995</v>
      </c>
      <c r="N82" s="123"/>
      <c r="O82" s="123"/>
      <c r="P82" s="123"/>
      <c r="Q82" s="123"/>
      <c r="R82" s="123"/>
      <c r="S82" s="123"/>
      <c r="T82" s="123"/>
    </row>
    <row r="83" spans="1:20" hidden="1" outlineLevel="1">
      <c r="A83" s="12">
        <v>42736</v>
      </c>
      <c r="B83" s="123">
        <v>1945.0174278100001</v>
      </c>
      <c r="C83" s="123">
        <v>5.72762438</v>
      </c>
      <c r="D83" s="123">
        <v>5.72762438</v>
      </c>
      <c r="E83" s="123">
        <v>0</v>
      </c>
      <c r="F83" s="123">
        <v>5.2478493300000002</v>
      </c>
      <c r="G83" s="123">
        <v>0.47977504999999998</v>
      </c>
      <c r="H83" s="123">
        <v>0</v>
      </c>
      <c r="I83" s="123">
        <v>0</v>
      </c>
      <c r="J83" s="123">
        <v>0</v>
      </c>
      <c r="K83" s="123">
        <v>0</v>
      </c>
      <c r="L83" s="123">
        <v>1939.2898034299999</v>
      </c>
      <c r="M83" s="123">
        <v>584.81648695000001</v>
      </c>
      <c r="N83" s="123"/>
      <c r="O83" s="123"/>
      <c r="P83" s="123"/>
      <c r="Q83" s="123"/>
      <c r="R83" s="123"/>
      <c r="S83" s="123"/>
      <c r="T83" s="123"/>
    </row>
    <row r="84" spans="1:20" hidden="1" outlineLevel="1">
      <c r="A84" s="12">
        <v>42767</v>
      </c>
      <c r="B84" s="123">
        <v>1933.2775545500001</v>
      </c>
      <c r="C84" s="123">
        <v>5.6219339599999998</v>
      </c>
      <c r="D84" s="123">
        <v>5.6219339599999998</v>
      </c>
      <c r="E84" s="123">
        <v>0</v>
      </c>
      <c r="F84" s="123">
        <v>5.1498290300000003</v>
      </c>
      <c r="G84" s="123">
        <v>0.47210492999999998</v>
      </c>
      <c r="H84" s="123">
        <v>0</v>
      </c>
      <c r="I84" s="123">
        <v>0</v>
      </c>
      <c r="J84" s="123">
        <v>0</v>
      </c>
      <c r="K84" s="123">
        <v>0</v>
      </c>
      <c r="L84" s="123">
        <v>1927.6556205900001</v>
      </c>
      <c r="M84" s="123">
        <v>634.80721382000002</v>
      </c>
      <c r="N84" s="123"/>
      <c r="O84" s="123"/>
      <c r="P84" s="123"/>
      <c r="Q84" s="123"/>
      <c r="R84" s="123"/>
      <c r="S84" s="123"/>
      <c r="T84" s="123"/>
    </row>
    <row r="85" spans="1:20" hidden="1" outlineLevel="1">
      <c r="A85" s="12">
        <v>42795</v>
      </c>
      <c r="B85" s="123">
        <v>1953.8369163699999</v>
      </c>
      <c r="C85" s="123">
        <v>7.2372227000000002</v>
      </c>
      <c r="D85" s="123">
        <v>5.5172628799999996</v>
      </c>
      <c r="E85" s="123">
        <v>0</v>
      </c>
      <c r="F85" s="123">
        <v>5.0516795300000004</v>
      </c>
      <c r="G85" s="123">
        <v>0.46558335000000001</v>
      </c>
      <c r="H85" s="123">
        <v>1.7199598199999999</v>
      </c>
      <c r="I85" s="123">
        <v>0</v>
      </c>
      <c r="J85" s="123">
        <v>1.7199598199999999</v>
      </c>
      <c r="K85" s="123">
        <v>0</v>
      </c>
      <c r="L85" s="123">
        <v>1946.5996936699999</v>
      </c>
      <c r="M85" s="123">
        <v>637.52239594000002</v>
      </c>
      <c r="N85" s="123"/>
      <c r="O85" s="123"/>
      <c r="P85" s="123"/>
      <c r="Q85" s="123"/>
      <c r="R85" s="123"/>
      <c r="S85" s="123"/>
      <c r="T85" s="123"/>
    </row>
    <row r="86" spans="1:20" hidden="1" outlineLevel="1">
      <c r="A86" s="12">
        <v>42826</v>
      </c>
      <c r="B86" s="123">
        <v>2009.8035200899999</v>
      </c>
      <c r="C86" s="123">
        <v>7.5901557799999999</v>
      </c>
      <c r="D86" s="123">
        <v>5.2951827500000004</v>
      </c>
      <c r="E86" s="123">
        <v>0</v>
      </c>
      <c r="F86" s="123">
        <v>4.8368752800000001</v>
      </c>
      <c r="G86" s="123">
        <v>0.45830746999999999</v>
      </c>
      <c r="H86" s="123">
        <v>2.29497303</v>
      </c>
      <c r="I86" s="123">
        <v>0</v>
      </c>
      <c r="J86" s="123">
        <v>2.29497303</v>
      </c>
      <c r="K86" s="123">
        <v>0</v>
      </c>
      <c r="L86" s="123">
        <v>2002.2133643100001</v>
      </c>
      <c r="M86" s="123">
        <v>666.27141101999996</v>
      </c>
      <c r="N86" s="123"/>
      <c r="O86" s="123"/>
      <c r="P86" s="123"/>
      <c r="Q86" s="123"/>
      <c r="R86" s="123"/>
      <c r="S86" s="123"/>
      <c r="T86" s="123"/>
    </row>
    <row r="87" spans="1:20" hidden="1" outlineLevel="1">
      <c r="A87" s="12">
        <v>42856</v>
      </c>
      <c r="B87" s="123">
        <v>1971.8918706100001</v>
      </c>
      <c r="C87" s="123">
        <v>8.1162353800000009</v>
      </c>
      <c r="D87" s="123">
        <v>5.1891631299999998</v>
      </c>
      <c r="E87" s="123">
        <v>0</v>
      </c>
      <c r="F87" s="123">
        <v>4.7377691400000002</v>
      </c>
      <c r="G87" s="123">
        <v>0.45139399000000002</v>
      </c>
      <c r="H87" s="123">
        <v>2.9270722500000002</v>
      </c>
      <c r="I87" s="123">
        <v>0</v>
      </c>
      <c r="J87" s="123">
        <v>2.9270722500000002</v>
      </c>
      <c r="K87" s="123">
        <v>0</v>
      </c>
      <c r="L87" s="123">
        <v>1963.77563523</v>
      </c>
      <c r="M87" s="123">
        <v>582.79294111000002</v>
      </c>
      <c r="N87" s="123"/>
      <c r="O87" s="123"/>
      <c r="P87" s="123"/>
      <c r="Q87" s="123"/>
      <c r="R87" s="123"/>
      <c r="S87" s="123"/>
      <c r="T87" s="123"/>
    </row>
    <row r="88" spans="1:20" hidden="1" outlineLevel="1">
      <c r="A88" s="12">
        <v>42887</v>
      </c>
      <c r="B88" s="123">
        <v>2016.18876802</v>
      </c>
      <c r="C88" s="123">
        <v>8.64519342</v>
      </c>
      <c r="D88" s="123">
        <v>5.0878813699999998</v>
      </c>
      <c r="E88" s="123">
        <v>0</v>
      </c>
      <c r="F88" s="123">
        <v>4.6437602099999999</v>
      </c>
      <c r="G88" s="123">
        <v>0.44412116000000001</v>
      </c>
      <c r="H88" s="123">
        <v>3.5573120500000002</v>
      </c>
      <c r="I88" s="123">
        <v>0.59588308000000001</v>
      </c>
      <c r="J88" s="123">
        <v>2.96142897</v>
      </c>
      <c r="K88" s="123">
        <v>0</v>
      </c>
      <c r="L88" s="123">
        <v>2007.5435746000001</v>
      </c>
      <c r="M88" s="123">
        <v>680.12067367999998</v>
      </c>
      <c r="N88" s="123"/>
      <c r="O88" s="123"/>
      <c r="P88" s="123"/>
      <c r="Q88" s="123"/>
      <c r="R88" s="123"/>
      <c r="S88" s="123"/>
      <c r="T88" s="123"/>
    </row>
    <row r="89" spans="1:20" hidden="1" outlineLevel="1">
      <c r="A89" s="12">
        <v>42917</v>
      </c>
      <c r="B89" s="123">
        <v>2128.7168007499999</v>
      </c>
      <c r="C89" s="123">
        <v>8.5129870400000005</v>
      </c>
      <c r="D89" s="123">
        <v>4.9870144600000001</v>
      </c>
      <c r="E89" s="123">
        <v>0</v>
      </c>
      <c r="F89" s="123">
        <v>4.5498098799999998</v>
      </c>
      <c r="G89" s="123">
        <v>0.43720458000000001</v>
      </c>
      <c r="H89" s="123">
        <v>3.5259725799999999</v>
      </c>
      <c r="I89" s="123">
        <v>0.50361140000000004</v>
      </c>
      <c r="J89" s="123">
        <v>3.0223611799999999</v>
      </c>
      <c r="K89" s="123">
        <v>0</v>
      </c>
      <c r="L89" s="123">
        <v>2120.2038137099998</v>
      </c>
      <c r="M89" s="123">
        <v>495.73561165000001</v>
      </c>
      <c r="N89" s="123"/>
      <c r="O89" s="123"/>
      <c r="P89" s="123"/>
      <c r="Q89" s="123"/>
      <c r="R89" s="123"/>
      <c r="S89" s="123"/>
      <c r="T89" s="123"/>
    </row>
    <row r="90" spans="1:20" hidden="1" outlineLevel="1">
      <c r="A90" s="12">
        <v>42948</v>
      </c>
      <c r="B90" s="123">
        <v>2171.2725238200001</v>
      </c>
      <c r="C90" s="123">
        <v>9.0066181200000006</v>
      </c>
      <c r="D90" s="123">
        <v>5.5874943200000002</v>
      </c>
      <c r="E90" s="123">
        <v>0</v>
      </c>
      <c r="F90" s="123">
        <v>4.45583537</v>
      </c>
      <c r="G90" s="123">
        <v>1.1316589500000001</v>
      </c>
      <c r="H90" s="123">
        <v>3.4191237999999999</v>
      </c>
      <c r="I90" s="123">
        <v>0.38805405999999998</v>
      </c>
      <c r="J90" s="123">
        <v>3.03106974</v>
      </c>
      <c r="K90" s="123">
        <v>0</v>
      </c>
      <c r="L90" s="123">
        <v>2162.2659057000001</v>
      </c>
      <c r="M90" s="123">
        <v>780.01983610000002</v>
      </c>
      <c r="N90" s="123"/>
      <c r="O90" s="123"/>
      <c r="P90" s="123"/>
      <c r="Q90" s="123"/>
      <c r="R90" s="123"/>
      <c r="S90" s="123"/>
      <c r="T90" s="123"/>
    </row>
    <row r="91" spans="1:20" hidden="1" outlineLevel="1">
      <c r="A91" s="12">
        <v>42979</v>
      </c>
      <c r="B91" s="123">
        <v>2259.9341745400002</v>
      </c>
      <c r="C91" s="123">
        <v>8.8729460499999995</v>
      </c>
      <c r="D91" s="123">
        <v>5.4814369300000001</v>
      </c>
      <c r="E91" s="123">
        <v>0</v>
      </c>
      <c r="F91" s="123">
        <v>4.3641033199999999</v>
      </c>
      <c r="G91" s="123">
        <v>1.11733361</v>
      </c>
      <c r="H91" s="123">
        <v>3.3915091199999998</v>
      </c>
      <c r="I91" s="123">
        <v>0.28414447999999998</v>
      </c>
      <c r="J91" s="123">
        <v>3.1073646400000001</v>
      </c>
      <c r="K91" s="123">
        <v>0</v>
      </c>
      <c r="L91" s="123">
        <v>2251.0612284899998</v>
      </c>
      <c r="M91" s="123">
        <v>532.08104619999995</v>
      </c>
      <c r="N91" s="123"/>
      <c r="O91" s="123"/>
      <c r="P91" s="123"/>
      <c r="Q91" s="123"/>
      <c r="R91" s="123"/>
      <c r="S91" s="123"/>
      <c r="T91" s="123"/>
    </row>
    <row r="92" spans="1:20" hidden="1" outlineLevel="1">
      <c r="A92" s="12">
        <v>43009</v>
      </c>
      <c r="B92" s="123">
        <v>2245.14667887</v>
      </c>
      <c r="C92" s="123">
        <v>8.6469622699999995</v>
      </c>
      <c r="D92" s="123">
        <v>5.3781596599999997</v>
      </c>
      <c r="E92" s="123">
        <v>0</v>
      </c>
      <c r="F92" s="123">
        <v>4.2677307600000001</v>
      </c>
      <c r="G92" s="123">
        <v>1.1104289000000001</v>
      </c>
      <c r="H92" s="123">
        <v>3.2688026099999998</v>
      </c>
      <c r="I92" s="123">
        <v>0.17002110000000001</v>
      </c>
      <c r="J92" s="123">
        <v>3.0987815099999998</v>
      </c>
      <c r="K92" s="123">
        <v>0</v>
      </c>
      <c r="L92" s="123">
        <v>2236.4997165999998</v>
      </c>
      <c r="M92" s="123">
        <v>517.97973610999998</v>
      </c>
      <c r="N92" s="123"/>
      <c r="O92" s="123"/>
      <c r="P92" s="123"/>
      <c r="Q92" s="123"/>
      <c r="R92" s="123"/>
      <c r="S92" s="123"/>
      <c r="T92" s="123"/>
    </row>
    <row r="93" spans="1:20" hidden="1" outlineLevel="1">
      <c r="A93" s="12">
        <v>43040</v>
      </c>
      <c r="B93" s="123">
        <v>2276.1583456399999</v>
      </c>
      <c r="C93" s="123">
        <v>8.4190711100000009</v>
      </c>
      <c r="D93" s="123">
        <v>5.1826633199999996</v>
      </c>
      <c r="E93" s="123">
        <v>0</v>
      </c>
      <c r="F93" s="123">
        <v>4.0794983699999996</v>
      </c>
      <c r="G93" s="123">
        <v>1.10316495</v>
      </c>
      <c r="H93" s="123">
        <v>3.2364077899999999</v>
      </c>
      <c r="I93" s="123">
        <v>5.8163199999999998E-2</v>
      </c>
      <c r="J93" s="123">
        <v>3.1782445899999998</v>
      </c>
      <c r="K93" s="123">
        <v>0</v>
      </c>
      <c r="L93" s="123">
        <v>2267.7392745299999</v>
      </c>
      <c r="M93" s="123">
        <v>891.26734706000002</v>
      </c>
      <c r="N93" s="123"/>
      <c r="O93" s="123"/>
      <c r="P93" s="123"/>
      <c r="Q93" s="123"/>
      <c r="R93" s="123"/>
      <c r="S93" s="123"/>
      <c r="T93" s="123"/>
    </row>
    <row r="94" spans="1:20" hidden="1" outlineLevel="1">
      <c r="A94" s="12">
        <v>43070</v>
      </c>
      <c r="B94" s="123">
        <v>2465.2749514000002</v>
      </c>
      <c r="C94" s="123">
        <v>7.6258211100000004</v>
      </c>
      <c r="D94" s="123">
        <v>4.3550284599999998</v>
      </c>
      <c r="E94" s="123">
        <v>0</v>
      </c>
      <c r="F94" s="123">
        <v>3.9870947999999999</v>
      </c>
      <c r="G94" s="123">
        <v>0.36793366</v>
      </c>
      <c r="H94" s="123">
        <v>3.2707926500000002</v>
      </c>
      <c r="I94" s="123">
        <v>0</v>
      </c>
      <c r="J94" s="123">
        <v>3.2707926500000002</v>
      </c>
      <c r="K94" s="123">
        <v>0</v>
      </c>
      <c r="L94" s="123">
        <v>2457.6491302899999</v>
      </c>
      <c r="M94" s="123">
        <v>1103.0574426600001</v>
      </c>
      <c r="N94" s="123"/>
      <c r="O94" s="123"/>
      <c r="P94" s="123"/>
      <c r="Q94" s="123"/>
      <c r="R94" s="123"/>
      <c r="S94" s="123"/>
      <c r="T94" s="123"/>
    </row>
    <row r="95" spans="1:20" hidden="1" outlineLevel="1">
      <c r="A95" s="12">
        <v>43101</v>
      </c>
      <c r="B95" s="123">
        <v>2546.5310967</v>
      </c>
      <c r="C95" s="123">
        <v>30.097970289999999</v>
      </c>
      <c r="D95" s="123">
        <v>10.44738173</v>
      </c>
      <c r="E95" s="123">
        <v>4.0520767200000005</v>
      </c>
      <c r="F95" s="123">
        <v>6.0014591899999994</v>
      </c>
      <c r="G95" s="123">
        <v>0.39384581999999996</v>
      </c>
      <c r="H95" s="123">
        <v>19.650588559999999</v>
      </c>
      <c r="I95" s="123">
        <v>16.38019529</v>
      </c>
      <c r="J95" s="123">
        <v>3.2703932699999996</v>
      </c>
      <c r="K95" s="123">
        <v>0</v>
      </c>
      <c r="L95" s="123">
        <v>2516.4331264100001</v>
      </c>
      <c r="M95" s="123">
        <v>707.30650332000005</v>
      </c>
      <c r="N95" s="123"/>
      <c r="O95" s="123"/>
      <c r="P95" s="123"/>
      <c r="Q95" s="123"/>
      <c r="R95" s="123"/>
      <c r="S95" s="123"/>
      <c r="T95" s="123"/>
    </row>
    <row r="96" spans="1:20" hidden="1" outlineLevel="1">
      <c r="A96" s="12">
        <v>43132</v>
      </c>
      <c r="B96" s="123">
        <v>2533.0579275599998</v>
      </c>
      <c r="C96" s="123">
        <v>28.378642899999999</v>
      </c>
      <c r="D96" s="123">
        <v>10.182522480000001</v>
      </c>
      <c r="E96" s="123">
        <v>3.9758534400000003</v>
      </c>
      <c r="F96" s="123">
        <v>5.8604047100000001</v>
      </c>
      <c r="G96" s="123">
        <v>0.34626433000000001</v>
      </c>
      <c r="H96" s="123">
        <v>18.19612042</v>
      </c>
      <c r="I96" s="123">
        <v>15.20014806</v>
      </c>
      <c r="J96" s="123">
        <v>2.9959723600000001</v>
      </c>
      <c r="K96" s="123">
        <v>0</v>
      </c>
      <c r="L96" s="123">
        <v>2504.6792846600001</v>
      </c>
      <c r="M96" s="123">
        <v>729.57348174000003</v>
      </c>
      <c r="N96" s="123"/>
      <c r="O96" s="123"/>
      <c r="P96" s="123"/>
      <c r="Q96" s="123"/>
      <c r="R96" s="123"/>
      <c r="S96" s="123"/>
      <c r="T96" s="123"/>
    </row>
    <row r="97" spans="1:20" hidden="1" outlineLevel="1">
      <c r="A97" s="12">
        <v>43160</v>
      </c>
      <c r="B97" s="123">
        <v>2572.4114745500001</v>
      </c>
      <c r="C97" s="123">
        <v>25.997752390000002</v>
      </c>
      <c r="D97" s="123">
        <v>8.7534025000000018</v>
      </c>
      <c r="E97" s="123">
        <v>2.6909999999999998</v>
      </c>
      <c r="F97" s="123">
        <v>5.7227738000000006</v>
      </c>
      <c r="G97" s="123">
        <v>0.33962870000000001</v>
      </c>
      <c r="H97" s="123">
        <v>17.244349890000002</v>
      </c>
      <c r="I97" s="123">
        <v>14.405667490000001</v>
      </c>
      <c r="J97" s="123">
        <v>2.8386823999999997</v>
      </c>
      <c r="K97" s="123">
        <v>0</v>
      </c>
      <c r="L97" s="123">
        <v>2546.4137221600004</v>
      </c>
      <c r="M97" s="123">
        <v>744.67478487999995</v>
      </c>
      <c r="N97" s="123"/>
      <c r="O97" s="123"/>
      <c r="P97" s="123"/>
      <c r="Q97" s="123"/>
      <c r="R97" s="123"/>
      <c r="S97" s="123"/>
      <c r="T97" s="123"/>
    </row>
    <row r="98" spans="1:20" hidden="1" outlineLevel="1">
      <c r="A98" s="12">
        <v>43191</v>
      </c>
      <c r="B98" s="123">
        <v>2592.9053211099999</v>
      </c>
      <c r="C98" s="123">
        <v>23.788786549999998</v>
      </c>
      <c r="D98" s="123">
        <v>7.8610259999999998</v>
      </c>
      <c r="E98" s="123">
        <v>1.94100067</v>
      </c>
      <c r="F98" s="123">
        <v>5.5876758799999999</v>
      </c>
      <c r="G98" s="123">
        <v>0.33234944999999999</v>
      </c>
      <c r="H98" s="123">
        <v>15.92776055</v>
      </c>
      <c r="I98" s="123">
        <v>13.25425259</v>
      </c>
      <c r="J98" s="123">
        <v>2.6735079600000002</v>
      </c>
      <c r="K98" s="123">
        <v>0</v>
      </c>
      <c r="L98" s="123">
        <v>2569.1165345599998</v>
      </c>
      <c r="M98" s="123">
        <v>760.75001845999998</v>
      </c>
      <c r="N98" s="123"/>
      <c r="O98" s="123"/>
      <c r="P98" s="123"/>
      <c r="Q98" s="123"/>
      <c r="R98" s="123"/>
      <c r="S98" s="123"/>
      <c r="T98" s="123"/>
    </row>
    <row r="99" spans="1:20" hidden="1" outlineLevel="1">
      <c r="A99" s="12">
        <v>43221</v>
      </c>
      <c r="B99" s="123">
        <v>2552.2688208599998</v>
      </c>
      <c r="C99" s="123">
        <v>27.751793450000001</v>
      </c>
      <c r="D99" s="123">
        <v>5.7705378200000004</v>
      </c>
      <c r="E99" s="123">
        <v>0</v>
      </c>
      <c r="F99" s="123">
        <v>5.4380809000000001</v>
      </c>
      <c r="G99" s="123">
        <v>0.33245691999999999</v>
      </c>
      <c r="H99" s="123">
        <v>21.98125563</v>
      </c>
      <c r="I99" s="123">
        <v>12.507498549999999</v>
      </c>
      <c r="J99" s="123">
        <v>9.4737570800000004</v>
      </c>
      <c r="K99" s="123">
        <v>0</v>
      </c>
      <c r="L99" s="123">
        <v>2524.5170274100001</v>
      </c>
      <c r="M99" s="123">
        <v>757.77752806000001</v>
      </c>
      <c r="N99" s="123"/>
      <c r="O99" s="123"/>
      <c r="P99" s="123"/>
      <c r="Q99" s="123"/>
      <c r="R99" s="123"/>
      <c r="S99" s="123"/>
      <c r="T99" s="123"/>
    </row>
    <row r="100" spans="1:20" hidden="1" outlineLevel="1">
      <c r="A100" s="12">
        <v>43252</v>
      </c>
      <c r="B100" s="123">
        <v>2568.3238565199999</v>
      </c>
      <c r="C100" s="123">
        <v>34.180078430000009</v>
      </c>
      <c r="D100" s="123">
        <v>5.6305284700000007</v>
      </c>
      <c r="E100" s="123">
        <v>0</v>
      </c>
      <c r="F100" s="123">
        <v>5.3052894000000004</v>
      </c>
      <c r="G100" s="123">
        <v>0.32523907000000002</v>
      </c>
      <c r="H100" s="123">
        <v>28.549549960000004</v>
      </c>
      <c r="I100" s="123">
        <v>11.91042307</v>
      </c>
      <c r="J100" s="123">
        <v>16.639126890000004</v>
      </c>
      <c r="K100" s="123">
        <v>0</v>
      </c>
      <c r="L100" s="123">
        <v>2534.1437780900001</v>
      </c>
      <c r="M100" s="123">
        <v>779.02105535999999</v>
      </c>
      <c r="N100" s="123"/>
      <c r="O100" s="123"/>
      <c r="P100" s="123"/>
      <c r="Q100" s="123"/>
      <c r="R100" s="123"/>
      <c r="S100" s="123"/>
      <c r="T100" s="123"/>
    </row>
    <row r="101" spans="1:20" hidden="1" outlineLevel="1">
      <c r="A101" s="12">
        <v>43282</v>
      </c>
      <c r="B101" s="123">
        <v>2571.0681082699998</v>
      </c>
      <c r="C101" s="123">
        <v>40.033145000000005</v>
      </c>
      <c r="D101" s="123">
        <v>5.4672618100000001</v>
      </c>
      <c r="E101" s="123">
        <v>0</v>
      </c>
      <c r="F101" s="123">
        <v>5.1560380300000004</v>
      </c>
      <c r="G101" s="123">
        <v>0.31122378000000001</v>
      </c>
      <c r="H101" s="123">
        <v>34.565883190000001</v>
      </c>
      <c r="I101" s="123">
        <v>11.207006</v>
      </c>
      <c r="J101" s="123">
        <v>23.358877190000001</v>
      </c>
      <c r="K101" s="123">
        <v>0</v>
      </c>
      <c r="L101" s="123">
        <v>2531.0349632699999</v>
      </c>
      <c r="M101" s="123">
        <v>657.61448365000001</v>
      </c>
      <c r="N101" s="123"/>
      <c r="O101" s="123"/>
      <c r="P101" s="123"/>
      <c r="Q101" s="123"/>
      <c r="R101" s="123"/>
      <c r="S101" s="123"/>
      <c r="T101" s="123"/>
    </row>
    <row r="102" spans="1:20" hidden="1" outlineLevel="1">
      <c r="A102" s="12">
        <v>43313</v>
      </c>
      <c r="B102" s="123">
        <v>2721.3438288500001</v>
      </c>
      <c r="C102" s="123">
        <v>46.168978979999999</v>
      </c>
      <c r="D102" s="123">
        <v>5.3190657999999997</v>
      </c>
      <c r="E102" s="123">
        <v>0</v>
      </c>
      <c r="F102" s="123">
        <v>5.0149612100000001</v>
      </c>
      <c r="G102" s="123">
        <v>0.30410459000000001</v>
      </c>
      <c r="H102" s="123">
        <v>40.849913180000001</v>
      </c>
      <c r="I102" s="123">
        <v>11.004099369999999</v>
      </c>
      <c r="J102" s="123">
        <v>29.845813809999999</v>
      </c>
      <c r="K102" s="123">
        <v>0</v>
      </c>
      <c r="L102" s="123">
        <v>2675.1748498700003</v>
      </c>
      <c r="M102" s="123">
        <v>666.83133163000002</v>
      </c>
      <c r="N102" s="123"/>
      <c r="O102" s="123"/>
      <c r="P102" s="123"/>
      <c r="Q102" s="123"/>
      <c r="R102" s="123"/>
      <c r="S102" s="123"/>
      <c r="T102" s="123"/>
    </row>
    <row r="103" spans="1:20" hidden="1" outlineLevel="1">
      <c r="A103" s="12">
        <v>43344</v>
      </c>
      <c r="B103" s="123">
        <v>2785.6865917199998</v>
      </c>
      <c r="C103" s="123">
        <v>50.65401542</v>
      </c>
      <c r="D103" s="123">
        <v>5.1756425699999999</v>
      </c>
      <c r="E103" s="123">
        <v>0</v>
      </c>
      <c r="F103" s="123">
        <v>4.8787618999999998</v>
      </c>
      <c r="G103" s="123">
        <v>0.29688066999999996</v>
      </c>
      <c r="H103" s="123">
        <v>45.47837285</v>
      </c>
      <c r="I103" s="123">
        <v>10.173101969999999</v>
      </c>
      <c r="J103" s="123">
        <v>35.305270880000002</v>
      </c>
      <c r="K103" s="123">
        <v>0</v>
      </c>
      <c r="L103" s="123">
        <v>2735.0325763000005</v>
      </c>
      <c r="M103" s="123">
        <v>666.17959121000001</v>
      </c>
      <c r="N103" s="123"/>
      <c r="O103" s="123"/>
      <c r="P103" s="123"/>
      <c r="Q103" s="123"/>
      <c r="R103" s="123"/>
      <c r="S103" s="123"/>
      <c r="T103" s="123"/>
    </row>
    <row r="104" spans="1:20" hidden="1" outlineLevel="1">
      <c r="A104" s="12">
        <v>43374</v>
      </c>
      <c r="B104" s="123">
        <v>2698.0919939700002</v>
      </c>
      <c r="C104" s="123">
        <v>47.947767350000007</v>
      </c>
      <c r="D104" s="123">
        <v>5.0222445999999996</v>
      </c>
      <c r="E104" s="123">
        <v>0</v>
      </c>
      <c r="F104" s="123">
        <v>4.7323335799999997</v>
      </c>
      <c r="G104" s="123">
        <v>0.28991101999999996</v>
      </c>
      <c r="H104" s="123">
        <v>42.925522749999999</v>
      </c>
      <c r="I104" s="123">
        <v>8.9181563399999995</v>
      </c>
      <c r="J104" s="123">
        <v>34.007366410000003</v>
      </c>
      <c r="K104" s="123">
        <v>0</v>
      </c>
      <c r="L104" s="123">
        <v>2650.1442266199997</v>
      </c>
      <c r="M104" s="123">
        <v>679.77104153000005</v>
      </c>
      <c r="N104" s="123"/>
      <c r="O104" s="123"/>
      <c r="P104" s="123"/>
      <c r="Q104" s="123"/>
      <c r="R104" s="123"/>
      <c r="S104" s="123"/>
      <c r="T104" s="123"/>
    </row>
    <row r="105" spans="1:20" hidden="1" outlineLevel="1">
      <c r="A105" s="12">
        <v>43405</v>
      </c>
      <c r="B105" s="123">
        <v>2768.0810826100001</v>
      </c>
      <c r="C105" s="123">
        <v>46.938626500000012</v>
      </c>
      <c r="D105" s="123">
        <v>4.8725003500000001</v>
      </c>
      <c r="E105" s="123">
        <v>0</v>
      </c>
      <c r="F105" s="123">
        <v>4.5908194</v>
      </c>
      <c r="G105" s="123">
        <v>0.28168094999999999</v>
      </c>
      <c r="H105" s="123">
        <v>42.066126150000009</v>
      </c>
      <c r="I105" s="123">
        <v>7.8567645600000002</v>
      </c>
      <c r="J105" s="123">
        <v>34.209361590000007</v>
      </c>
      <c r="K105" s="123">
        <v>0</v>
      </c>
      <c r="L105" s="123">
        <v>2721.1424561100002</v>
      </c>
      <c r="M105" s="123">
        <v>651.29788182000004</v>
      </c>
      <c r="N105" s="123"/>
      <c r="O105" s="123"/>
      <c r="P105" s="123"/>
      <c r="Q105" s="123"/>
      <c r="R105" s="123"/>
      <c r="S105" s="123"/>
      <c r="T105" s="123"/>
    </row>
    <row r="106" spans="1:20" hidden="1" outlineLevel="1">
      <c r="A106" s="12">
        <v>43435</v>
      </c>
      <c r="B106" s="123">
        <v>2738.8540254099998</v>
      </c>
      <c r="C106" s="123">
        <v>43.744234599999999</v>
      </c>
      <c r="D106" s="123">
        <v>4.7275890900000004</v>
      </c>
      <c r="E106" s="123">
        <v>0</v>
      </c>
      <c r="F106" s="123">
        <v>4.4539891800000007</v>
      </c>
      <c r="G106" s="123">
        <v>0.27359991</v>
      </c>
      <c r="H106" s="123">
        <v>39.016645509999996</v>
      </c>
      <c r="I106" s="123">
        <v>5.5627923099999999</v>
      </c>
      <c r="J106" s="123">
        <v>33.453853199999998</v>
      </c>
      <c r="K106" s="123">
        <v>0</v>
      </c>
      <c r="L106" s="123">
        <v>2695.1097908100005</v>
      </c>
      <c r="M106" s="123">
        <v>646.03562996999995</v>
      </c>
      <c r="N106" s="123"/>
      <c r="O106" s="123"/>
      <c r="P106" s="123"/>
      <c r="Q106" s="123"/>
      <c r="R106" s="123"/>
      <c r="S106" s="123"/>
      <c r="T106" s="123"/>
    </row>
    <row r="107" spans="1:20" hidden="1" outlineLevel="1">
      <c r="A107" s="12">
        <v>43466</v>
      </c>
      <c r="B107" s="123">
        <v>2757.3558425400001</v>
      </c>
      <c r="C107" s="123">
        <v>40.900822650000002</v>
      </c>
      <c r="D107" s="123">
        <v>4.5730448399999997</v>
      </c>
      <c r="E107" s="123">
        <v>0</v>
      </c>
      <c r="F107" s="123">
        <v>4.3077353299999999</v>
      </c>
      <c r="G107" s="123">
        <v>0.26530951000000003</v>
      </c>
      <c r="H107" s="123">
        <v>36.327777810000001</v>
      </c>
      <c r="I107" s="123">
        <v>3.6003357</v>
      </c>
      <c r="J107" s="123">
        <v>32.727442109999998</v>
      </c>
      <c r="K107" s="123">
        <v>0</v>
      </c>
      <c r="L107" s="123">
        <v>2716.4550198900001</v>
      </c>
      <c r="M107" s="123">
        <v>683.56561700999998</v>
      </c>
      <c r="N107" s="123"/>
      <c r="O107" s="123"/>
      <c r="P107" s="123"/>
      <c r="Q107" s="123"/>
      <c r="R107" s="123"/>
      <c r="S107" s="123"/>
      <c r="T107" s="123"/>
    </row>
    <row r="108" spans="1:20" hidden="1" outlineLevel="1">
      <c r="A108" s="12">
        <v>43497</v>
      </c>
      <c r="B108" s="123">
        <v>2741.26728297</v>
      </c>
      <c r="C108" s="123">
        <v>38.158430250000002</v>
      </c>
      <c r="D108" s="123">
        <v>4.4234861800000003</v>
      </c>
      <c r="E108" s="123">
        <v>0</v>
      </c>
      <c r="F108" s="123">
        <v>4.16561219</v>
      </c>
      <c r="G108" s="123">
        <v>0.25787399</v>
      </c>
      <c r="H108" s="123">
        <v>33.734944069999997</v>
      </c>
      <c r="I108" s="123">
        <v>2.7291946600000001</v>
      </c>
      <c r="J108" s="123">
        <v>31.00574941</v>
      </c>
      <c r="K108" s="123">
        <v>0</v>
      </c>
      <c r="L108" s="123">
        <v>2703.10885272</v>
      </c>
      <c r="M108" s="123">
        <v>663.67818218000002</v>
      </c>
      <c r="N108" s="123"/>
      <c r="O108" s="123"/>
      <c r="P108" s="123"/>
      <c r="Q108" s="123"/>
      <c r="R108" s="123"/>
      <c r="S108" s="123"/>
      <c r="T108" s="123"/>
    </row>
    <row r="109" spans="1:20" hidden="1" outlineLevel="1">
      <c r="A109" s="12">
        <v>43525</v>
      </c>
      <c r="B109" s="123">
        <v>2726.5074645200002</v>
      </c>
      <c r="C109" s="123">
        <v>40.021697160000002</v>
      </c>
      <c r="D109" s="123">
        <v>9.7439466100000001</v>
      </c>
      <c r="E109" s="123">
        <v>0</v>
      </c>
      <c r="F109" s="123">
        <v>9.4928082099999997</v>
      </c>
      <c r="G109" s="123">
        <v>0.25113839999999998</v>
      </c>
      <c r="H109" s="123">
        <v>30.27775055</v>
      </c>
      <c r="I109" s="123">
        <v>0</v>
      </c>
      <c r="J109" s="123">
        <v>30.27775055</v>
      </c>
      <c r="K109" s="123">
        <v>0</v>
      </c>
      <c r="L109" s="123">
        <v>2686.48576736</v>
      </c>
      <c r="M109" s="123">
        <v>680.65902175999997</v>
      </c>
      <c r="N109" s="123"/>
      <c r="O109" s="123"/>
      <c r="P109" s="123"/>
      <c r="Q109" s="123"/>
      <c r="R109" s="123"/>
      <c r="S109" s="123"/>
      <c r="T109" s="123"/>
    </row>
    <row r="110" spans="1:20" hidden="1" outlineLevel="1">
      <c r="A110" s="12">
        <v>43556</v>
      </c>
      <c r="B110" s="123">
        <v>2706.15071575</v>
      </c>
      <c r="C110" s="123">
        <v>38.530091609999999</v>
      </c>
      <c r="D110" s="123">
        <v>9.9961226700000001</v>
      </c>
      <c r="E110" s="123">
        <v>0</v>
      </c>
      <c r="F110" s="123">
        <v>9.7532864000000004</v>
      </c>
      <c r="G110" s="123">
        <v>0.24283626999999999</v>
      </c>
      <c r="H110" s="123">
        <v>28.533968940000001</v>
      </c>
      <c r="I110" s="123">
        <v>0</v>
      </c>
      <c r="J110" s="123">
        <v>28.533968940000001</v>
      </c>
      <c r="K110" s="123">
        <v>0</v>
      </c>
      <c r="L110" s="123">
        <v>2667.62062414</v>
      </c>
      <c r="M110" s="123">
        <v>530.00136478000002</v>
      </c>
      <c r="N110" s="123"/>
      <c r="O110" s="123"/>
      <c r="P110" s="123"/>
      <c r="Q110" s="123"/>
      <c r="R110" s="123"/>
      <c r="S110" s="123"/>
      <c r="T110" s="123"/>
    </row>
    <row r="111" spans="1:20" hidden="1" outlineLevel="1">
      <c r="A111" s="12">
        <v>43586</v>
      </c>
      <c r="B111" s="123">
        <v>2639.8861320999999</v>
      </c>
      <c r="C111" s="123">
        <v>38.207000290000003</v>
      </c>
      <c r="D111" s="123">
        <v>9.8296491800000005</v>
      </c>
      <c r="E111" s="123">
        <v>0</v>
      </c>
      <c r="F111" s="123">
        <v>9.5947714400000006</v>
      </c>
      <c r="G111" s="123">
        <v>0.23487774</v>
      </c>
      <c r="H111" s="123">
        <v>28.377351109999999</v>
      </c>
      <c r="I111" s="123">
        <v>0</v>
      </c>
      <c r="J111" s="123">
        <v>28.377351109999999</v>
      </c>
      <c r="K111" s="123">
        <v>0</v>
      </c>
      <c r="L111" s="123">
        <v>2601.6791318099999</v>
      </c>
      <c r="M111" s="123">
        <v>516.50789359999999</v>
      </c>
      <c r="N111" s="123"/>
      <c r="O111" s="123"/>
      <c r="P111" s="123"/>
      <c r="Q111" s="123"/>
      <c r="R111" s="123"/>
      <c r="S111" s="123"/>
      <c r="T111" s="123"/>
    </row>
    <row r="112" spans="1:20" hidden="1" outlineLevel="1">
      <c r="A112" s="12">
        <v>43617</v>
      </c>
      <c r="B112" s="123">
        <v>2555.4634246599999</v>
      </c>
      <c r="C112" s="123">
        <v>36.869631669999997</v>
      </c>
      <c r="D112" s="123">
        <v>9.5821116600000007</v>
      </c>
      <c r="E112" s="123">
        <v>0</v>
      </c>
      <c r="F112" s="123">
        <v>9.3544373899999993</v>
      </c>
      <c r="G112" s="123">
        <v>0.22767427000000001</v>
      </c>
      <c r="H112" s="123">
        <v>27.287520010000001</v>
      </c>
      <c r="I112" s="123">
        <v>0</v>
      </c>
      <c r="J112" s="123">
        <v>27.287520010000001</v>
      </c>
      <c r="K112" s="123">
        <v>0</v>
      </c>
      <c r="L112" s="123">
        <v>2518.5937929900001</v>
      </c>
      <c r="M112" s="123">
        <v>964.76082229999997</v>
      </c>
      <c r="N112" s="123"/>
      <c r="O112" s="123"/>
      <c r="P112" s="123"/>
      <c r="Q112" s="123"/>
      <c r="R112" s="123"/>
      <c r="S112" s="123"/>
      <c r="T112" s="123"/>
    </row>
    <row r="113" spans="1:20" hidden="1" outlineLevel="1">
      <c r="A113" s="12">
        <v>43647</v>
      </c>
      <c r="B113" s="123">
        <v>2467.22217202</v>
      </c>
      <c r="C113" s="123">
        <v>34.368890829999998</v>
      </c>
      <c r="D113" s="123">
        <v>9.3377164700000002</v>
      </c>
      <c r="E113" s="123">
        <v>0</v>
      </c>
      <c r="F113" s="123">
        <v>9.1099836100000005</v>
      </c>
      <c r="G113" s="123">
        <v>0.22773286000000001</v>
      </c>
      <c r="H113" s="123">
        <v>25.031174360000001</v>
      </c>
      <c r="I113" s="123">
        <v>0</v>
      </c>
      <c r="J113" s="123">
        <v>25.031174360000001</v>
      </c>
      <c r="K113" s="123">
        <v>0</v>
      </c>
      <c r="L113" s="123">
        <v>2432.85328119</v>
      </c>
      <c r="M113" s="123">
        <v>976.57485045999999</v>
      </c>
      <c r="N113" s="123"/>
      <c r="O113" s="123"/>
      <c r="P113" s="123"/>
      <c r="Q113" s="123"/>
      <c r="R113" s="123"/>
      <c r="S113" s="123"/>
      <c r="T113" s="123"/>
    </row>
    <row r="114" spans="1:20" hidden="1" outlineLevel="1">
      <c r="A114" s="12">
        <v>43678</v>
      </c>
      <c r="B114" s="123">
        <v>2500.4843707599998</v>
      </c>
      <c r="C114" s="123">
        <v>33.44572857</v>
      </c>
      <c r="D114" s="123">
        <v>9.0883155700000007</v>
      </c>
      <c r="E114" s="123">
        <v>0</v>
      </c>
      <c r="F114" s="123">
        <v>8.8691195100000009</v>
      </c>
      <c r="G114" s="123">
        <v>0.21919606</v>
      </c>
      <c r="H114" s="123">
        <v>24.357413000000001</v>
      </c>
      <c r="I114" s="123">
        <v>0</v>
      </c>
      <c r="J114" s="123">
        <v>24.357413000000001</v>
      </c>
      <c r="K114" s="123">
        <v>0</v>
      </c>
      <c r="L114" s="123">
        <v>2467.0386421899998</v>
      </c>
      <c r="M114" s="123">
        <v>968.87005476000002</v>
      </c>
      <c r="N114" s="123"/>
      <c r="O114" s="123"/>
      <c r="P114" s="123"/>
      <c r="Q114" s="123"/>
      <c r="R114" s="123"/>
      <c r="S114" s="123"/>
      <c r="T114" s="123"/>
    </row>
    <row r="115" spans="1:20" hidden="1" outlineLevel="1">
      <c r="A115" s="12">
        <v>43709</v>
      </c>
      <c r="B115" s="123">
        <v>2461.06012405</v>
      </c>
      <c r="C115" s="123">
        <v>31.2022026</v>
      </c>
      <c r="D115" s="123">
        <v>8.8413438299999996</v>
      </c>
      <c r="E115" s="123">
        <v>0</v>
      </c>
      <c r="F115" s="123">
        <v>8.6222982800000008</v>
      </c>
      <c r="G115" s="123">
        <v>0.21904555000000001</v>
      </c>
      <c r="H115" s="123">
        <v>22.36085877</v>
      </c>
      <c r="I115" s="123">
        <v>0</v>
      </c>
      <c r="J115" s="123">
        <v>22.36085877</v>
      </c>
      <c r="K115" s="123">
        <v>0</v>
      </c>
      <c r="L115" s="123">
        <v>2429.85792145</v>
      </c>
      <c r="M115" s="123">
        <v>914.28302568000004</v>
      </c>
      <c r="N115" s="123"/>
      <c r="O115" s="123"/>
      <c r="P115" s="123"/>
      <c r="Q115" s="123"/>
      <c r="R115" s="123"/>
      <c r="S115" s="123"/>
      <c r="T115" s="123"/>
    </row>
    <row r="116" spans="1:20" hidden="1" outlineLevel="1">
      <c r="A116" s="12">
        <v>43739</v>
      </c>
      <c r="B116" s="123">
        <v>2640.07991756</v>
      </c>
      <c r="C116" s="123">
        <v>34.786197289999997</v>
      </c>
      <c r="D116" s="123">
        <v>8.5966426499999997</v>
      </c>
      <c r="E116" s="123">
        <v>0</v>
      </c>
      <c r="F116" s="123">
        <v>8.3815323700000004</v>
      </c>
      <c r="G116" s="123">
        <v>0.21511027999999999</v>
      </c>
      <c r="H116" s="123">
        <v>26.189554640000001</v>
      </c>
      <c r="I116" s="123">
        <v>0</v>
      </c>
      <c r="J116" s="123">
        <v>26.189554640000001</v>
      </c>
      <c r="K116" s="123">
        <v>0</v>
      </c>
      <c r="L116" s="123">
        <v>2605.29372027</v>
      </c>
      <c r="M116" s="123">
        <v>995.53678159000003</v>
      </c>
      <c r="N116" s="123"/>
      <c r="O116" s="123"/>
      <c r="P116" s="123"/>
      <c r="Q116" s="123"/>
      <c r="R116" s="123"/>
      <c r="S116" s="123"/>
      <c r="T116" s="123"/>
    </row>
    <row r="117" spans="1:20" hidden="1" outlineLevel="1">
      <c r="A117" s="12">
        <v>43770</v>
      </c>
      <c r="B117" s="123">
        <v>2573.11539692</v>
      </c>
      <c r="C117" s="123">
        <v>32.719304430000001</v>
      </c>
      <c r="D117" s="123">
        <v>8.3445078200000005</v>
      </c>
      <c r="E117" s="123">
        <v>0</v>
      </c>
      <c r="F117" s="123">
        <v>8.1365528000000005</v>
      </c>
      <c r="G117" s="123">
        <v>0.20795501999999999</v>
      </c>
      <c r="H117" s="123">
        <v>24.374796610000001</v>
      </c>
      <c r="I117" s="123">
        <v>0</v>
      </c>
      <c r="J117" s="123">
        <v>24.374796610000001</v>
      </c>
      <c r="K117" s="123">
        <v>0</v>
      </c>
      <c r="L117" s="123">
        <v>2540.3960924899998</v>
      </c>
      <c r="M117" s="123">
        <v>919.21958987000005</v>
      </c>
      <c r="N117" s="123"/>
      <c r="O117" s="123"/>
      <c r="P117" s="123"/>
      <c r="Q117" s="123"/>
      <c r="R117" s="123"/>
      <c r="S117" s="123"/>
      <c r="T117" s="123"/>
    </row>
    <row r="118" spans="1:20" hidden="1" outlineLevel="1">
      <c r="A118" s="12">
        <v>43800</v>
      </c>
      <c r="B118" s="123">
        <v>2552.5439244099998</v>
      </c>
      <c r="C118" s="123">
        <v>31.847061799999999</v>
      </c>
      <c r="D118" s="123">
        <v>8.0965035600000004</v>
      </c>
      <c r="E118" s="123">
        <v>0</v>
      </c>
      <c r="F118" s="123">
        <v>7.89947746</v>
      </c>
      <c r="G118" s="123">
        <v>0.19702610000000001</v>
      </c>
      <c r="H118" s="123">
        <v>23.75055824</v>
      </c>
      <c r="I118" s="123">
        <v>0</v>
      </c>
      <c r="J118" s="123">
        <v>23.75055824</v>
      </c>
      <c r="K118" s="123">
        <v>0</v>
      </c>
      <c r="L118" s="123">
        <v>2520.6968626100002</v>
      </c>
      <c r="M118" s="123">
        <v>934.50437966000004</v>
      </c>
      <c r="N118" s="123"/>
      <c r="O118" s="123"/>
      <c r="P118" s="123"/>
      <c r="Q118" s="123"/>
      <c r="R118" s="123"/>
      <c r="S118" s="123"/>
      <c r="T118" s="123"/>
    </row>
    <row r="119" spans="1:20" hidden="1" outlineLevel="1">
      <c r="A119" s="12">
        <v>43831</v>
      </c>
      <c r="B119" s="123">
        <v>2574.5757292899998</v>
      </c>
      <c r="C119" s="123">
        <v>31.884948659999999</v>
      </c>
      <c r="D119" s="123">
        <v>7.8420648100000001</v>
      </c>
      <c r="E119" s="123">
        <v>0</v>
      </c>
      <c r="F119" s="123">
        <v>7.6521563500000003</v>
      </c>
      <c r="G119" s="123">
        <v>0.18990846</v>
      </c>
      <c r="H119" s="123">
        <v>24.042883849999999</v>
      </c>
      <c r="I119" s="123">
        <v>0</v>
      </c>
      <c r="J119" s="123">
        <v>24.042883849999999</v>
      </c>
      <c r="K119" s="123">
        <v>0</v>
      </c>
      <c r="L119" s="123">
        <v>2542.6907806300001</v>
      </c>
      <c r="M119" s="123">
        <v>640.26105036000001</v>
      </c>
      <c r="N119" s="123"/>
      <c r="O119" s="123"/>
      <c r="P119" s="123"/>
      <c r="Q119" s="123"/>
      <c r="R119" s="123"/>
      <c r="S119" s="123"/>
      <c r="T119" s="123"/>
    </row>
    <row r="120" spans="1:20" hidden="1" outlineLevel="1">
      <c r="A120" s="12">
        <v>43862</v>
      </c>
      <c r="B120" s="123">
        <v>2513.6089169000002</v>
      </c>
      <c r="C120" s="123">
        <v>30.516954460000001</v>
      </c>
      <c r="D120" s="123">
        <v>7.5928455699999997</v>
      </c>
      <c r="E120" s="123">
        <v>0</v>
      </c>
      <c r="F120" s="123">
        <v>7.4031590100000004</v>
      </c>
      <c r="G120" s="123">
        <v>0.18968656</v>
      </c>
      <c r="H120" s="123">
        <v>22.924108889999999</v>
      </c>
      <c r="I120" s="123">
        <v>0</v>
      </c>
      <c r="J120" s="123">
        <v>22.924108889999999</v>
      </c>
      <c r="K120" s="123">
        <v>0</v>
      </c>
      <c r="L120" s="123">
        <v>2483.0919624399999</v>
      </c>
      <c r="M120" s="123">
        <v>482.29523018999998</v>
      </c>
      <c r="N120" s="123"/>
      <c r="O120" s="123"/>
      <c r="P120" s="123"/>
      <c r="Q120" s="123"/>
      <c r="R120" s="123"/>
      <c r="S120" s="123"/>
      <c r="T120" s="123"/>
    </row>
    <row r="121" spans="1:20" hidden="1" outlineLevel="1">
      <c r="A121" s="12">
        <v>43891</v>
      </c>
      <c r="B121" s="123">
        <v>2620.6228777900001</v>
      </c>
      <c r="C121" s="123">
        <v>32.925573829999998</v>
      </c>
      <c r="D121" s="123">
        <v>7.3402392799999996</v>
      </c>
      <c r="E121" s="123">
        <v>0</v>
      </c>
      <c r="F121" s="123">
        <v>7.1645231599999999</v>
      </c>
      <c r="G121" s="123">
        <v>0.17571612</v>
      </c>
      <c r="H121" s="123">
        <v>25.585334549999999</v>
      </c>
      <c r="I121" s="123">
        <v>0</v>
      </c>
      <c r="J121" s="123">
        <v>25.585334549999999</v>
      </c>
      <c r="K121" s="123">
        <v>0</v>
      </c>
      <c r="L121" s="123">
        <v>2587.6973039600002</v>
      </c>
      <c r="M121" s="123">
        <v>561.80353715000001</v>
      </c>
      <c r="N121" s="123"/>
      <c r="O121" s="123"/>
      <c r="P121" s="123"/>
      <c r="Q121" s="123"/>
      <c r="R121" s="123"/>
      <c r="S121" s="123"/>
      <c r="T121" s="123"/>
    </row>
    <row r="122" spans="1:20" hidden="1" outlineLevel="1">
      <c r="A122" s="12">
        <v>43922</v>
      </c>
      <c r="B122" s="123">
        <v>2492.50616803</v>
      </c>
      <c r="C122" s="123">
        <v>30.694580429999998</v>
      </c>
      <c r="D122" s="123">
        <v>7.1751815900000002</v>
      </c>
      <c r="E122" s="123">
        <v>0</v>
      </c>
      <c r="F122" s="123">
        <v>7.00661136</v>
      </c>
      <c r="G122" s="123">
        <v>0.16857022999999999</v>
      </c>
      <c r="H122" s="123">
        <v>23.519398840000001</v>
      </c>
      <c r="I122" s="123">
        <v>0</v>
      </c>
      <c r="J122" s="123">
        <v>23.519398840000001</v>
      </c>
      <c r="K122" s="123">
        <v>0</v>
      </c>
      <c r="L122" s="123">
        <v>2461.8115876000002</v>
      </c>
      <c r="M122" s="123">
        <v>559.06274222000002</v>
      </c>
      <c r="N122" s="123"/>
      <c r="O122" s="123"/>
      <c r="P122" s="123"/>
      <c r="Q122" s="123"/>
      <c r="R122" s="123"/>
      <c r="S122" s="123"/>
      <c r="T122" s="123"/>
    </row>
    <row r="123" spans="1:20" hidden="1" outlineLevel="1">
      <c r="A123" s="12">
        <v>43952</v>
      </c>
      <c r="B123" s="123">
        <v>2477.6944604599998</v>
      </c>
      <c r="C123" s="123">
        <v>30.13080253</v>
      </c>
      <c r="D123" s="123">
        <v>6.9634312300000003</v>
      </c>
      <c r="E123" s="123">
        <v>0</v>
      </c>
      <c r="F123" s="123">
        <v>6.8650261099999996</v>
      </c>
      <c r="G123" s="123">
        <v>9.8405119999999999E-2</v>
      </c>
      <c r="H123" s="123">
        <v>23.167371299999999</v>
      </c>
      <c r="I123" s="123">
        <v>0</v>
      </c>
      <c r="J123" s="123">
        <v>23.167371299999999</v>
      </c>
      <c r="K123" s="123">
        <v>0</v>
      </c>
      <c r="L123" s="123">
        <v>2447.5636579299999</v>
      </c>
      <c r="M123" s="123">
        <v>532.42447922999997</v>
      </c>
      <c r="N123" s="123"/>
      <c r="O123" s="123"/>
      <c r="P123" s="123"/>
      <c r="Q123" s="123"/>
      <c r="R123" s="123"/>
      <c r="S123" s="123"/>
      <c r="T123" s="123"/>
    </row>
    <row r="124" spans="1:20" hidden="1" outlineLevel="1">
      <c r="A124" s="12">
        <v>43983</v>
      </c>
      <c r="B124" s="123">
        <v>2448.7811411799998</v>
      </c>
      <c r="C124" s="123">
        <v>29.560083429999999</v>
      </c>
      <c r="D124" s="123">
        <v>6.8083404099999996</v>
      </c>
      <c r="E124" s="123">
        <v>0</v>
      </c>
      <c r="F124" s="123">
        <v>6.7120536900000003</v>
      </c>
      <c r="G124" s="123">
        <v>9.6286720000000006E-2</v>
      </c>
      <c r="H124" s="123">
        <v>22.751743019999999</v>
      </c>
      <c r="I124" s="123">
        <v>0</v>
      </c>
      <c r="J124" s="123">
        <v>22.751743019999999</v>
      </c>
      <c r="K124" s="123">
        <v>0</v>
      </c>
      <c r="L124" s="123">
        <v>2419.22105775</v>
      </c>
      <c r="M124" s="123">
        <v>518.84359132999998</v>
      </c>
      <c r="N124" s="123"/>
      <c r="O124" s="123"/>
      <c r="P124" s="123"/>
      <c r="Q124" s="123"/>
      <c r="R124" s="123"/>
      <c r="S124" s="123"/>
      <c r="T124" s="123"/>
    </row>
    <row r="125" spans="1:20" hidden="1" outlineLevel="1">
      <c r="A125" s="12">
        <v>44013</v>
      </c>
      <c r="B125" s="123">
        <v>2533.7711174000001</v>
      </c>
      <c r="C125" s="123">
        <v>17.703640459999999</v>
      </c>
      <c r="D125" s="123">
        <v>6.7035642299999996</v>
      </c>
      <c r="E125" s="123">
        <v>0</v>
      </c>
      <c r="F125" s="123">
        <v>6.6130375099999998</v>
      </c>
      <c r="G125" s="123">
        <v>9.0526720000000005E-2</v>
      </c>
      <c r="H125" s="123">
        <v>11.000076229999999</v>
      </c>
      <c r="I125" s="123">
        <v>0</v>
      </c>
      <c r="J125" s="123">
        <v>11.000076229999999</v>
      </c>
      <c r="K125" s="123">
        <v>0</v>
      </c>
      <c r="L125" s="123">
        <v>2516.0674769399998</v>
      </c>
      <c r="M125" s="123">
        <v>511.84556599000001</v>
      </c>
      <c r="N125" s="123"/>
      <c r="O125" s="123"/>
      <c r="P125" s="123"/>
      <c r="Q125" s="123"/>
      <c r="R125" s="123"/>
      <c r="S125" s="123"/>
      <c r="T125" s="123"/>
    </row>
    <row r="126" spans="1:20" hidden="1" outlineLevel="1">
      <c r="A126" s="12">
        <v>44044</v>
      </c>
      <c r="B126" s="123">
        <v>2520.6530140599998</v>
      </c>
      <c r="C126" s="123">
        <v>17.259932620000001</v>
      </c>
      <c r="D126" s="123">
        <v>6.49831935</v>
      </c>
      <c r="E126" s="123">
        <v>0</v>
      </c>
      <c r="F126" s="123">
        <v>6.41488382</v>
      </c>
      <c r="G126" s="123">
        <v>8.3435529999999994E-2</v>
      </c>
      <c r="H126" s="123">
        <v>10.76161327</v>
      </c>
      <c r="I126" s="123">
        <v>0</v>
      </c>
      <c r="J126" s="123">
        <v>10.76161327</v>
      </c>
      <c r="K126" s="123">
        <v>0</v>
      </c>
      <c r="L126" s="123">
        <v>2503.3930814400001</v>
      </c>
      <c r="M126" s="123">
        <v>512.04261722000001</v>
      </c>
      <c r="N126" s="123"/>
      <c r="O126" s="123"/>
      <c r="P126" s="123"/>
      <c r="Q126" s="123"/>
      <c r="R126" s="123"/>
      <c r="S126" s="123"/>
      <c r="T126" s="123"/>
    </row>
    <row r="127" spans="1:20" hidden="1" outlineLevel="1">
      <c r="A127" s="12">
        <v>44075</v>
      </c>
      <c r="B127" s="123">
        <v>2100.7927410699999</v>
      </c>
      <c r="C127" s="123">
        <v>17.193337530000001</v>
      </c>
      <c r="D127" s="123">
        <v>6.3039100899999996</v>
      </c>
      <c r="E127" s="123">
        <v>0</v>
      </c>
      <c r="F127" s="123">
        <v>6.2277004900000001</v>
      </c>
      <c r="G127" s="123">
        <v>7.6209600000000002E-2</v>
      </c>
      <c r="H127" s="123">
        <v>10.88942744</v>
      </c>
      <c r="I127" s="123">
        <v>0</v>
      </c>
      <c r="J127" s="123">
        <v>10.88942744</v>
      </c>
      <c r="K127" s="123">
        <v>0</v>
      </c>
      <c r="L127" s="123">
        <v>2083.5994035399999</v>
      </c>
      <c r="M127" s="123">
        <v>518.40021538999997</v>
      </c>
      <c r="N127" s="123"/>
      <c r="O127" s="123"/>
      <c r="P127" s="123"/>
      <c r="Q127" s="123"/>
      <c r="R127" s="123"/>
      <c r="S127" s="123"/>
      <c r="T127" s="123"/>
    </row>
    <row r="128" spans="1:20" hidden="1" outlineLevel="1">
      <c r="A128" s="12">
        <v>44105</v>
      </c>
      <c r="B128" s="123">
        <v>2073.52297189</v>
      </c>
      <c r="C128" s="123">
        <v>16.940689030000001</v>
      </c>
      <c r="D128" s="123">
        <v>5.9946255400000004</v>
      </c>
      <c r="E128" s="123">
        <v>0</v>
      </c>
      <c r="F128" s="123">
        <v>5.9272153699999999</v>
      </c>
      <c r="G128" s="123">
        <v>6.7410170000000005E-2</v>
      </c>
      <c r="H128" s="123">
        <v>10.94606349</v>
      </c>
      <c r="I128" s="123">
        <v>0</v>
      </c>
      <c r="J128" s="123">
        <v>10.94606349</v>
      </c>
      <c r="K128" s="123">
        <v>0</v>
      </c>
      <c r="L128" s="123">
        <v>2056.5822828599999</v>
      </c>
      <c r="M128" s="123">
        <v>530.02199239000004</v>
      </c>
      <c r="N128" s="123"/>
      <c r="O128" s="123"/>
      <c r="P128" s="123"/>
      <c r="Q128" s="123"/>
      <c r="R128" s="123"/>
      <c r="S128" s="123"/>
      <c r="T128" s="123"/>
    </row>
    <row r="129" spans="1:20" hidden="1" outlineLevel="1">
      <c r="A129" s="12">
        <v>44136</v>
      </c>
      <c r="B129" s="123">
        <v>2075.7037482400001</v>
      </c>
      <c r="C129" s="123">
        <v>16.905277479999999</v>
      </c>
      <c r="D129" s="123">
        <v>5.7402272999999999</v>
      </c>
      <c r="E129" s="123">
        <v>0</v>
      </c>
      <c r="F129" s="123">
        <v>5.6807415900000002</v>
      </c>
      <c r="G129" s="123">
        <v>5.9485709999999997E-2</v>
      </c>
      <c r="H129" s="123">
        <v>11.16505018</v>
      </c>
      <c r="I129" s="123">
        <v>0</v>
      </c>
      <c r="J129" s="123">
        <v>11.16505018</v>
      </c>
      <c r="K129" s="123">
        <v>0</v>
      </c>
      <c r="L129" s="123">
        <v>2058.7984707599999</v>
      </c>
      <c r="M129" s="123">
        <v>529.28882476000001</v>
      </c>
      <c r="N129" s="123"/>
      <c r="O129" s="123"/>
      <c r="P129" s="123"/>
      <c r="Q129" s="123"/>
      <c r="R129" s="123"/>
      <c r="S129" s="123"/>
      <c r="T129" s="123"/>
    </row>
    <row r="130" spans="1:20" hidden="1" outlineLevel="1">
      <c r="A130" s="12">
        <v>44166</v>
      </c>
      <c r="B130" s="123">
        <v>2040.17017949</v>
      </c>
      <c r="C130" s="123">
        <v>16.915873210000001</v>
      </c>
      <c r="D130" s="123">
        <v>5.4958261999999998</v>
      </c>
      <c r="E130" s="123">
        <v>0</v>
      </c>
      <c r="F130" s="123">
        <v>5.4954670099999996</v>
      </c>
      <c r="G130" s="123">
        <v>3.5919000000000001E-4</v>
      </c>
      <c r="H130" s="123">
        <v>11.420047009999999</v>
      </c>
      <c r="I130" s="123">
        <v>0</v>
      </c>
      <c r="J130" s="123">
        <v>11.420047009999999</v>
      </c>
      <c r="K130" s="123">
        <v>0</v>
      </c>
      <c r="L130" s="123">
        <v>2023.25430628</v>
      </c>
      <c r="M130" s="123">
        <v>492.03201474999997</v>
      </c>
      <c r="N130" s="123"/>
      <c r="O130" s="123"/>
      <c r="P130" s="123"/>
      <c r="Q130" s="123"/>
      <c r="R130" s="123"/>
      <c r="S130" s="123"/>
      <c r="T130" s="123"/>
    </row>
    <row r="131" spans="1:20" hidden="1" outlineLevel="1">
      <c r="A131" s="12">
        <v>44197</v>
      </c>
      <c r="B131" s="123">
        <v>1993.95462578</v>
      </c>
      <c r="C131" s="123">
        <v>52.569696260000001</v>
      </c>
      <c r="D131" s="123">
        <v>41.357244729999998</v>
      </c>
      <c r="E131" s="123">
        <v>0</v>
      </c>
      <c r="F131" s="123">
        <v>41.357244729999998</v>
      </c>
      <c r="G131" s="123">
        <v>0</v>
      </c>
      <c r="H131" s="123">
        <v>11.212451529999999</v>
      </c>
      <c r="I131" s="123">
        <v>0</v>
      </c>
      <c r="J131" s="123">
        <v>11.212451529999999</v>
      </c>
      <c r="K131" s="123">
        <v>0</v>
      </c>
      <c r="L131" s="123">
        <v>1941.38492952</v>
      </c>
      <c r="M131" s="123">
        <v>464.00096343000001</v>
      </c>
      <c r="N131" s="123"/>
      <c r="O131" s="123"/>
      <c r="P131" s="123"/>
      <c r="Q131" s="123"/>
      <c r="R131" s="123"/>
      <c r="S131" s="123"/>
      <c r="T131" s="123"/>
    </row>
    <row r="132" spans="1:20" hidden="1" outlineLevel="1">
      <c r="A132" s="12">
        <v>44228</v>
      </c>
      <c r="B132" s="123">
        <v>2003.9360104100001</v>
      </c>
      <c r="C132" s="123">
        <v>51.9785258</v>
      </c>
      <c r="D132" s="123">
        <v>40.752169619999997</v>
      </c>
      <c r="E132" s="123">
        <v>0</v>
      </c>
      <c r="F132" s="123">
        <v>40.752169619999997</v>
      </c>
      <c r="G132" s="123">
        <v>0</v>
      </c>
      <c r="H132" s="123">
        <v>11.22635618</v>
      </c>
      <c r="I132" s="123">
        <v>0</v>
      </c>
      <c r="J132" s="123">
        <v>11.22635618</v>
      </c>
      <c r="K132" s="123">
        <v>0</v>
      </c>
      <c r="L132" s="123">
        <v>1951.9574846099999</v>
      </c>
      <c r="M132" s="123">
        <v>455.41461563000001</v>
      </c>
      <c r="N132" s="123"/>
      <c r="O132" s="123"/>
      <c r="P132" s="123"/>
      <c r="Q132" s="123"/>
      <c r="R132" s="123"/>
      <c r="S132" s="123"/>
      <c r="T132" s="123"/>
    </row>
    <row r="133" spans="1:20" hidden="1" outlineLevel="1">
      <c r="A133" s="12">
        <v>44256</v>
      </c>
      <c r="B133" s="123">
        <v>1989.0837187899999</v>
      </c>
      <c r="C133" s="123">
        <v>91.234902390000002</v>
      </c>
      <c r="D133" s="123">
        <v>80.479216059999999</v>
      </c>
      <c r="E133" s="123">
        <v>0</v>
      </c>
      <c r="F133" s="123">
        <v>80.479216059999999</v>
      </c>
      <c r="G133" s="123">
        <v>0</v>
      </c>
      <c r="H133" s="123">
        <v>10.75568633</v>
      </c>
      <c r="I133" s="123">
        <v>0</v>
      </c>
      <c r="J133" s="123">
        <v>10.75568633</v>
      </c>
      <c r="K133" s="123">
        <v>0</v>
      </c>
      <c r="L133" s="123">
        <v>1897.8488164</v>
      </c>
      <c r="M133" s="123">
        <v>546.04396340999995</v>
      </c>
      <c r="N133" s="123"/>
      <c r="O133" s="123"/>
      <c r="P133" s="123"/>
      <c r="Q133" s="123"/>
      <c r="R133" s="123"/>
      <c r="S133" s="123"/>
      <c r="T133" s="123"/>
    </row>
    <row r="134" spans="1:20" hidden="1" outlineLevel="1">
      <c r="A134" s="12">
        <v>44287</v>
      </c>
      <c r="B134" s="123">
        <v>2025.2931927499999</v>
      </c>
      <c r="C134" s="123">
        <v>90.891025729999996</v>
      </c>
      <c r="D134" s="123">
        <v>79.833174209999996</v>
      </c>
      <c r="E134" s="123">
        <v>0</v>
      </c>
      <c r="F134" s="123">
        <v>79.833174209999996</v>
      </c>
      <c r="G134" s="123">
        <v>0</v>
      </c>
      <c r="H134" s="123">
        <v>11.05785152</v>
      </c>
      <c r="I134" s="123">
        <v>0</v>
      </c>
      <c r="J134" s="123">
        <v>11.05785152</v>
      </c>
      <c r="K134" s="123">
        <v>0</v>
      </c>
      <c r="L134" s="123">
        <v>1934.40216702</v>
      </c>
      <c r="M134" s="123">
        <v>548.36660039000003</v>
      </c>
      <c r="N134" s="123"/>
      <c r="O134" s="123"/>
      <c r="P134" s="123"/>
      <c r="Q134" s="123"/>
      <c r="R134" s="123"/>
      <c r="S134" s="123"/>
      <c r="T134" s="123"/>
    </row>
    <row r="135" spans="1:20" hidden="1" outlineLevel="1">
      <c r="A135" s="12">
        <v>44317</v>
      </c>
      <c r="B135" s="123">
        <v>2035.99758714</v>
      </c>
      <c r="C135" s="123">
        <v>91.190240410000001</v>
      </c>
      <c r="D135" s="123">
        <v>80.212599370000007</v>
      </c>
      <c r="E135" s="123">
        <v>0</v>
      </c>
      <c r="F135" s="123">
        <v>80.212599370000007</v>
      </c>
      <c r="G135" s="123">
        <v>0</v>
      </c>
      <c r="H135" s="123">
        <v>10.97764104</v>
      </c>
      <c r="I135" s="123">
        <v>0</v>
      </c>
      <c r="J135" s="123">
        <v>10.97764104</v>
      </c>
      <c r="K135" s="123">
        <v>0</v>
      </c>
      <c r="L135" s="123">
        <v>1944.8073467300001</v>
      </c>
      <c r="M135" s="123">
        <v>540.31080338000004</v>
      </c>
      <c r="N135" s="123"/>
      <c r="O135" s="123"/>
      <c r="P135" s="123"/>
      <c r="Q135" s="123"/>
      <c r="R135" s="123"/>
      <c r="S135" s="123"/>
      <c r="T135" s="123"/>
    </row>
    <row r="136" spans="1:20" hidden="1" outlineLevel="1">
      <c r="A136" s="12">
        <v>44348</v>
      </c>
      <c r="B136" s="123">
        <v>2066.68284507</v>
      </c>
      <c r="C136" s="123">
        <v>103.93956350000001</v>
      </c>
      <c r="D136" s="123">
        <v>93.322487379999998</v>
      </c>
      <c r="E136" s="123">
        <v>0</v>
      </c>
      <c r="F136" s="123">
        <v>93.322487379999998</v>
      </c>
      <c r="G136" s="123">
        <v>0</v>
      </c>
      <c r="H136" s="123">
        <v>10.61707612</v>
      </c>
      <c r="I136" s="123">
        <v>0</v>
      </c>
      <c r="J136" s="123">
        <v>10.61707612</v>
      </c>
      <c r="K136" s="123">
        <v>0</v>
      </c>
      <c r="L136" s="123">
        <v>1962.7432815699999</v>
      </c>
      <c r="M136" s="123">
        <v>538.20419928000001</v>
      </c>
      <c r="N136" s="123"/>
      <c r="O136" s="123"/>
      <c r="P136" s="123"/>
      <c r="Q136" s="123"/>
      <c r="R136" s="123"/>
      <c r="S136" s="123"/>
      <c r="T136" s="123"/>
    </row>
    <row r="137" spans="1:20" hidden="1" outlineLevel="1">
      <c r="A137" s="12">
        <v>44378</v>
      </c>
      <c r="B137" s="123">
        <v>2099.5347759000001</v>
      </c>
      <c r="C137" s="123">
        <v>116.99105628</v>
      </c>
      <c r="D137" s="123">
        <v>106.49678639</v>
      </c>
      <c r="E137" s="123">
        <v>0</v>
      </c>
      <c r="F137" s="123">
        <v>106.49678639</v>
      </c>
      <c r="G137" s="123">
        <v>0</v>
      </c>
      <c r="H137" s="123">
        <v>10.49426989</v>
      </c>
      <c r="I137" s="123">
        <v>0</v>
      </c>
      <c r="J137" s="123">
        <v>10.49426989</v>
      </c>
      <c r="K137" s="123">
        <v>0</v>
      </c>
      <c r="L137" s="123">
        <v>1982.54371962</v>
      </c>
      <c r="M137" s="123">
        <v>568.91446840000003</v>
      </c>
      <c r="N137" s="123"/>
      <c r="O137" s="123"/>
      <c r="P137" s="123"/>
      <c r="Q137" s="123"/>
      <c r="R137" s="123"/>
      <c r="S137" s="123"/>
      <c r="T137" s="123"/>
    </row>
    <row r="138" spans="1:20" hidden="1" outlineLevel="1">
      <c r="A138" s="12">
        <v>44409</v>
      </c>
      <c r="B138" s="123">
        <v>1998.0879913199999</v>
      </c>
      <c r="C138" s="123">
        <v>79.477408769999997</v>
      </c>
      <c r="D138" s="123">
        <v>71.786062900000005</v>
      </c>
      <c r="E138" s="123">
        <v>0</v>
      </c>
      <c r="F138" s="123">
        <v>71.786062900000005</v>
      </c>
      <c r="G138" s="123">
        <v>0</v>
      </c>
      <c r="H138" s="123">
        <v>7.6913458700000001</v>
      </c>
      <c r="I138" s="123">
        <v>0</v>
      </c>
      <c r="J138" s="123">
        <v>7.6913458700000001</v>
      </c>
      <c r="K138" s="123">
        <v>0</v>
      </c>
      <c r="L138" s="123">
        <v>1918.6105825499999</v>
      </c>
      <c r="M138" s="123">
        <v>503.27900541999998</v>
      </c>
      <c r="N138" s="123"/>
      <c r="O138" s="123"/>
      <c r="P138" s="123"/>
      <c r="Q138" s="123"/>
      <c r="R138" s="123"/>
      <c r="S138" s="123"/>
      <c r="T138" s="123"/>
    </row>
    <row r="139" spans="1:20" hidden="1" outlineLevel="1">
      <c r="A139" s="12">
        <v>44440</v>
      </c>
      <c r="B139" s="123">
        <v>1994.7777302300001</v>
      </c>
      <c r="C139" s="123">
        <v>69.780549489999999</v>
      </c>
      <c r="D139" s="123">
        <v>62.262796690000002</v>
      </c>
      <c r="E139" s="123">
        <v>1.2136009999999999</v>
      </c>
      <c r="F139" s="123">
        <v>61.049195689999998</v>
      </c>
      <c r="G139" s="123">
        <v>0</v>
      </c>
      <c r="H139" s="123">
        <v>7.5177528000000002</v>
      </c>
      <c r="I139" s="123">
        <v>0</v>
      </c>
      <c r="J139" s="123">
        <v>7.5177528000000002</v>
      </c>
      <c r="K139" s="123">
        <v>0</v>
      </c>
      <c r="L139" s="123">
        <v>1924.99718074</v>
      </c>
      <c r="M139" s="123">
        <v>479.61618170999998</v>
      </c>
      <c r="N139" s="123"/>
      <c r="O139" s="123"/>
      <c r="P139" s="123"/>
      <c r="Q139" s="123"/>
      <c r="R139" s="123"/>
      <c r="S139" s="123"/>
      <c r="T139" s="123"/>
    </row>
    <row r="140" spans="1:20" hidden="1" outlineLevel="1">
      <c r="A140" s="12">
        <v>44470</v>
      </c>
      <c r="B140" s="123">
        <v>2053.1308745800002</v>
      </c>
      <c r="C140" s="123">
        <v>88.154521489999993</v>
      </c>
      <c r="D140" s="123">
        <v>73.124186820000006</v>
      </c>
      <c r="E140" s="123">
        <v>0.60680100000000003</v>
      </c>
      <c r="F140" s="123">
        <v>60.33401782</v>
      </c>
      <c r="G140" s="123">
        <v>12.183368</v>
      </c>
      <c r="H140" s="123">
        <v>15.03033467</v>
      </c>
      <c r="I140" s="123">
        <v>0</v>
      </c>
      <c r="J140" s="123">
        <v>15.03033467</v>
      </c>
      <c r="K140" s="123">
        <v>0</v>
      </c>
      <c r="L140" s="123">
        <v>1964.97635309</v>
      </c>
      <c r="M140" s="123">
        <v>532.47625360999996</v>
      </c>
      <c r="N140" s="123"/>
      <c r="O140" s="123"/>
      <c r="P140" s="123"/>
      <c r="Q140" s="123"/>
      <c r="R140" s="123"/>
      <c r="S140" s="123"/>
      <c r="T140" s="123"/>
    </row>
    <row r="141" spans="1:20" hidden="1" outlineLevel="1">
      <c r="A141" s="12">
        <v>44501</v>
      </c>
      <c r="B141" s="123">
        <v>2010.5000311399999</v>
      </c>
      <c r="C141" s="123">
        <v>95.945189189999994</v>
      </c>
      <c r="D141" s="123">
        <v>73.441207579999997</v>
      </c>
      <c r="E141" s="123">
        <v>0</v>
      </c>
      <c r="F141" s="123">
        <v>61.347839579999999</v>
      </c>
      <c r="G141" s="123">
        <v>12.093368</v>
      </c>
      <c r="H141" s="123">
        <v>22.50398161</v>
      </c>
      <c r="I141" s="123">
        <v>0</v>
      </c>
      <c r="J141" s="123">
        <v>22.50398161</v>
      </c>
      <c r="K141" s="123">
        <v>0</v>
      </c>
      <c r="L141" s="123">
        <v>1914.5548419500001</v>
      </c>
      <c r="M141" s="123">
        <v>515.74440052</v>
      </c>
      <c r="N141" s="123"/>
      <c r="O141" s="123"/>
      <c r="P141" s="123"/>
      <c r="Q141" s="123"/>
      <c r="R141" s="123"/>
      <c r="S141" s="123"/>
      <c r="T141" s="123"/>
    </row>
    <row r="142" spans="1:20" hidden="1" outlineLevel="1">
      <c r="A142" s="12">
        <v>44531</v>
      </c>
      <c r="B142" s="123">
        <v>2008.0922674000001</v>
      </c>
      <c r="C142" s="123">
        <v>92.994376410000001</v>
      </c>
      <c r="D142" s="123">
        <v>70.549962010000002</v>
      </c>
      <c r="E142" s="123">
        <v>0</v>
      </c>
      <c r="F142" s="123">
        <v>58.54659401</v>
      </c>
      <c r="G142" s="123">
        <v>12.003368</v>
      </c>
      <c r="H142" s="123">
        <v>22.444414399999999</v>
      </c>
      <c r="I142" s="123">
        <v>0</v>
      </c>
      <c r="J142" s="123">
        <v>22.444414399999999</v>
      </c>
      <c r="K142" s="123">
        <v>0</v>
      </c>
      <c r="L142" s="123">
        <v>1915.09789099</v>
      </c>
      <c r="M142" s="123">
        <v>518.65003948000003</v>
      </c>
      <c r="N142" s="123"/>
      <c r="O142" s="123"/>
      <c r="P142" s="123"/>
      <c r="Q142" s="123"/>
      <c r="R142" s="123"/>
      <c r="S142" s="123"/>
      <c r="T142" s="123"/>
    </row>
    <row r="143" spans="1:20" hidden="1" outlineLevel="1">
      <c r="A143" s="12">
        <v>44562</v>
      </c>
      <c r="B143" s="123">
        <v>2094.8448472800001</v>
      </c>
      <c r="C143" s="123">
        <v>92.936645729999995</v>
      </c>
      <c r="D143" s="123">
        <v>69.959419409999995</v>
      </c>
      <c r="E143" s="123">
        <v>0</v>
      </c>
      <c r="F143" s="123">
        <v>58.046051409999997</v>
      </c>
      <c r="G143" s="123">
        <v>11.913368</v>
      </c>
      <c r="H143" s="123">
        <v>22.97722632</v>
      </c>
      <c r="I143" s="123">
        <v>0</v>
      </c>
      <c r="J143" s="123">
        <v>22.97722632</v>
      </c>
      <c r="K143" s="123">
        <v>0</v>
      </c>
      <c r="L143" s="123">
        <v>2001.9082015500001</v>
      </c>
      <c r="M143" s="123">
        <v>521.68515349999996</v>
      </c>
      <c r="N143" s="123"/>
      <c r="O143" s="123"/>
      <c r="P143" s="123"/>
      <c r="Q143" s="123"/>
      <c r="R143" s="123"/>
      <c r="S143" s="123"/>
      <c r="T143" s="123"/>
    </row>
    <row r="144" spans="1:20" hidden="1" outlineLevel="1">
      <c r="A144" s="12">
        <v>44593</v>
      </c>
      <c r="B144" s="123">
        <v>2089.48608371</v>
      </c>
      <c r="C144" s="123">
        <v>93.362506699999997</v>
      </c>
      <c r="D144" s="123">
        <v>69.847656830000005</v>
      </c>
      <c r="E144" s="123">
        <v>0</v>
      </c>
      <c r="F144" s="123">
        <v>58.054288829999997</v>
      </c>
      <c r="G144" s="123">
        <v>11.793367999999999</v>
      </c>
      <c r="H144" s="123">
        <v>23.514849869999999</v>
      </c>
      <c r="I144" s="123">
        <v>0</v>
      </c>
      <c r="J144" s="123">
        <v>23.514849869999999</v>
      </c>
      <c r="K144" s="123">
        <v>0</v>
      </c>
      <c r="L144" s="123">
        <v>1996.12357701</v>
      </c>
      <c r="M144" s="123">
        <v>537.56574307000005</v>
      </c>
      <c r="N144" s="123"/>
      <c r="O144" s="123"/>
      <c r="P144" s="123"/>
      <c r="Q144" s="123"/>
      <c r="R144" s="123"/>
      <c r="S144" s="123"/>
      <c r="T144" s="123"/>
    </row>
    <row r="145" spans="1:20" hidden="1" outlineLevel="1">
      <c r="A145" s="12">
        <v>44621</v>
      </c>
      <c r="B145" s="123">
        <v>2046.70076103</v>
      </c>
      <c r="C145" s="123">
        <v>92.328584789999994</v>
      </c>
      <c r="D145" s="123">
        <v>69.185007139999996</v>
      </c>
      <c r="E145" s="123">
        <v>0</v>
      </c>
      <c r="F145" s="123">
        <v>57.51163914</v>
      </c>
      <c r="G145" s="123">
        <v>11.673368</v>
      </c>
      <c r="H145" s="123">
        <v>23.143577650000001</v>
      </c>
      <c r="I145" s="123">
        <v>0</v>
      </c>
      <c r="J145" s="123">
        <v>23.143577650000001</v>
      </c>
      <c r="K145" s="123">
        <v>0</v>
      </c>
      <c r="L145" s="123">
        <v>1954.37217624</v>
      </c>
      <c r="M145" s="123">
        <v>503.92994196000001</v>
      </c>
      <c r="N145" s="123"/>
      <c r="O145" s="123"/>
      <c r="P145" s="123"/>
      <c r="Q145" s="123"/>
      <c r="R145" s="123"/>
      <c r="S145" s="123"/>
      <c r="T145" s="123"/>
    </row>
    <row r="146" spans="1:20" hidden="1" outlineLevel="1">
      <c r="A146" s="12">
        <v>44652</v>
      </c>
      <c r="B146" s="123">
        <v>2036.71927439</v>
      </c>
      <c r="C146" s="123">
        <v>89.53057124</v>
      </c>
      <c r="D146" s="123">
        <v>68.660816240000003</v>
      </c>
      <c r="E146" s="123">
        <v>0</v>
      </c>
      <c r="F146" s="123">
        <v>57.107448239999997</v>
      </c>
      <c r="G146" s="123">
        <v>11.553368000000001</v>
      </c>
      <c r="H146" s="123">
        <v>20.869755000000001</v>
      </c>
      <c r="I146" s="123">
        <v>0</v>
      </c>
      <c r="J146" s="123">
        <v>20.869755000000001</v>
      </c>
      <c r="K146" s="123">
        <v>0</v>
      </c>
      <c r="L146" s="123">
        <v>1947.18870315</v>
      </c>
      <c r="M146" s="123">
        <v>478.16454664000003</v>
      </c>
      <c r="N146" s="123"/>
      <c r="O146" s="123"/>
      <c r="P146" s="123"/>
      <c r="Q146" s="123"/>
      <c r="R146" s="123"/>
      <c r="S146" s="123"/>
      <c r="T146" s="123"/>
    </row>
    <row r="147" spans="1:20" hidden="1" outlineLevel="1">
      <c r="A147" s="12">
        <v>44682</v>
      </c>
      <c r="B147" s="123">
        <v>2091.58450021</v>
      </c>
      <c r="C147" s="123">
        <v>88.729814149999996</v>
      </c>
      <c r="D147" s="123">
        <v>68.178992449999996</v>
      </c>
      <c r="E147" s="123">
        <v>0</v>
      </c>
      <c r="F147" s="123">
        <v>56.745624450000001</v>
      </c>
      <c r="G147" s="123">
        <v>11.433368</v>
      </c>
      <c r="H147" s="123">
        <v>20.5508217</v>
      </c>
      <c r="I147" s="123">
        <v>0</v>
      </c>
      <c r="J147" s="123">
        <v>20.5508217</v>
      </c>
      <c r="K147" s="123">
        <v>0</v>
      </c>
      <c r="L147" s="123">
        <v>2002.8546860599999</v>
      </c>
      <c r="M147" s="123">
        <v>354.28392380999998</v>
      </c>
      <c r="N147" s="123"/>
      <c r="O147" s="123"/>
      <c r="P147" s="123"/>
      <c r="Q147" s="123"/>
      <c r="R147" s="123"/>
      <c r="S147" s="123"/>
      <c r="T147" s="123"/>
    </row>
    <row r="148" spans="1:20" hidden="1" outlineLevel="1">
      <c r="A148" s="12">
        <v>44713</v>
      </c>
      <c r="B148" s="123">
        <v>2124.6622996599999</v>
      </c>
      <c r="C148" s="123">
        <v>84.342254510000004</v>
      </c>
      <c r="D148" s="123">
        <v>65.117661310000003</v>
      </c>
      <c r="E148" s="123">
        <v>0</v>
      </c>
      <c r="F148" s="123">
        <v>53.804293309999998</v>
      </c>
      <c r="G148" s="123">
        <v>11.313368000000001</v>
      </c>
      <c r="H148" s="123">
        <v>19.224593200000001</v>
      </c>
      <c r="I148" s="123">
        <v>0</v>
      </c>
      <c r="J148" s="123">
        <v>19.224593200000001</v>
      </c>
      <c r="K148" s="123">
        <v>0</v>
      </c>
      <c r="L148" s="123">
        <v>2040.3200451499999</v>
      </c>
      <c r="M148" s="123">
        <v>358.09595223000002</v>
      </c>
      <c r="N148" s="123"/>
      <c r="O148" s="123"/>
      <c r="P148" s="123"/>
      <c r="Q148" s="123"/>
      <c r="R148" s="123"/>
      <c r="S148" s="123"/>
      <c r="T148" s="123"/>
    </row>
    <row r="149" spans="1:20" hidden="1" outlineLevel="1">
      <c r="A149" s="12">
        <v>44743</v>
      </c>
      <c r="B149" s="123">
        <v>2249.53976999</v>
      </c>
      <c r="C149" s="123">
        <v>29.855973120000002</v>
      </c>
      <c r="D149" s="123">
        <v>23.449528220000001</v>
      </c>
      <c r="E149" s="123">
        <v>0</v>
      </c>
      <c r="F149" s="123">
        <v>23.449528220000001</v>
      </c>
      <c r="G149" s="123">
        <v>0</v>
      </c>
      <c r="H149" s="123">
        <v>6.4064449000000003</v>
      </c>
      <c r="I149" s="123">
        <v>0</v>
      </c>
      <c r="J149" s="123">
        <v>6.4064449000000003</v>
      </c>
      <c r="K149" s="123">
        <v>0</v>
      </c>
      <c r="L149" s="123">
        <v>2219.6837968700002</v>
      </c>
      <c r="M149" s="123">
        <v>431.95218080000001</v>
      </c>
      <c r="N149" s="123"/>
      <c r="O149" s="123"/>
      <c r="P149" s="123"/>
      <c r="Q149" s="123"/>
      <c r="R149" s="123"/>
      <c r="S149" s="123"/>
      <c r="T149" s="123"/>
    </row>
    <row r="150" spans="1:20" hidden="1" outlineLevel="1">
      <c r="A150" s="12">
        <v>44774</v>
      </c>
      <c r="B150" s="123">
        <v>2224.4215460800001</v>
      </c>
      <c r="C150" s="123">
        <v>43.67055062</v>
      </c>
      <c r="D150" s="123">
        <v>38.02977765</v>
      </c>
      <c r="E150" s="123">
        <v>0</v>
      </c>
      <c r="F150" s="123">
        <v>38.02977765</v>
      </c>
      <c r="G150" s="123">
        <v>0</v>
      </c>
      <c r="H150" s="123">
        <v>5.6407729700000004</v>
      </c>
      <c r="I150" s="123">
        <v>0</v>
      </c>
      <c r="J150" s="123">
        <v>5.6407729700000004</v>
      </c>
      <c r="K150" s="123">
        <v>0</v>
      </c>
      <c r="L150" s="123">
        <v>2180.75099546</v>
      </c>
      <c r="M150" s="123">
        <v>444.80893902999998</v>
      </c>
      <c r="N150" s="123"/>
      <c r="O150" s="123"/>
      <c r="P150" s="123"/>
      <c r="Q150" s="123"/>
      <c r="R150" s="123"/>
      <c r="S150" s="123"/>
      <c r="T150" s="123"/>
    </row>
    <row r="151" spans="1:20" hidden="1" outlineLevel="1">
      <c r="A151" s="12">
        <v>44805</v>
      </c>
      <c r="B151" s="123">
        <v>2204.1348919400002</v>
      </c>
      <c r="C151" s="123">
        <v>42.61118931</v>
      </c>
      <c r="D151" s="123">
        <v>37.823134349999997</v>
      </c>
      <c r="E151" s="123">
        <v>0</v>
      </c>
      <c r="F151" s="123">
        <v>37.823134349999997</v>
      </c>
      <c r="G151" s="123">
        <v>0</v>
      </c>
      <c r="H151" s="123">
        <v>4.7880549600000002</v>
      </c>
      <c r="I151" s="123">
        <v>0</v>
      </c>
      <c r="J151" s="123">
        <v>4.7880549600000002</v>
      </c>
      <c r="K151" s="123">
        <v>0</v>
      </c>
      <c r="L151" s="123">
        <v>2161.5237026300001</v>
      </c>
      <c r="M151" s="123">
        <v>457.5123145</v>
      </c>
      <c r="N151" s="123"/>
      <c r="O151" s="123"/>
      <c r="P151" s="123"/>
      <c r="Q151" s="123"/>
      <c r="R151" s="123"/>
      <c r="S151" s="123"/>
      <c r="T151" s="123"/>
    </row>
    <row r="152" spans="1:20" hidden="1" outlineLevel="1">
      <c r="A152" s="12">
        <v>44835</v>
      </c>
      <c r="B152" s="123">
        <v>2179.22328483</v>
      </c>
      <c r="C152" s="123">
        <v>41.859600270000001</v>
      </c>
      <c r="D152" s="123">
        <v>37.656270220000003</v>
      </c>
      <c r="E152" s="123">
        <v>0</v>
      </c>
      <c r="F152" s="123">
        <v>37.656270220000003</v>
      </c>
      <c r="G152" s="123">
        <v>0</v>
      </c>
      <c r="H152" s="123">
        <v>4.2033300499999999</v>
      </c>
      <c r="I152" s="123">
        <v>0</v>
      </c>
      <c r="J152" s="123">
        <v>4.2033300499999999</v>
      </c>
      <c r="K152" s="123">
        <v>0</v>
      </c>
      <c r="L152" s="123">
        <v>2137.3636845599999</v>
      </c>
      <c r="M152" s="123">
        <v>415.77004321999999</v>
      </c>
      <c r="N152" s="123"/>
      <c r="O152" s="123"/>
      <c r="P152" s="123"/>
      <c r="Q152" s="123"/>
      <c r="R152" s="123"/>
      <c r="S152" s="123"/>
      <c r="T152" s="123"/>
    </row>
    <row r="153" spans="1:20" hidden="1" outlineLevel="1">
      <c r="A153" s="12">
        <v>44866</v>
      </c>
      <c r="B153" s="123">
        <v>2134.8438563200002</v>
      </c>
      <c r="C153" s="123">
        <v>41.091830100000003</v>
      </c>
      <c r="D153" s="123">
        <v>37.443577570000002</v>
      </c>
      <c r="E153" s="123">
        <v>0</v>
      </c>
      <c r="F153" s="123">
        <v>37.443577570000002</v>
      </c>
      <c r="G153" s="123">
        <v>0</v>
      </c>
      <c r="H153" s="123">
        <v>3.6482525300000002</v>
      </c>
      <c r="I153" s="123">
        <v>0</v>
      </c>
      <c r="J153" s="123">
        <v>3.6482525300000002</v>
      </c>
      <c r="K153" s="123">
        <v>0</v>
      </c>
      <c r="L153" s="123">
        <v>2093.7520262200001</v>
      </c>
      <c r="M153" s="123">
        <v>422.50490982000002</v>
      </c>
      <c r="N153" s="123"/>
      <c r="O153" s="123"/>
      <c r="P153" s="123"/>
      <c r="Q153" s="123"/>
      <c r="R153" s="123"/>
      <c r="S153" s="123"/>
      <c r="T153" s="123"/>
    </row>
    <row r="154" spans="1:20" hidden="1" outlineLevel="1">
      <c r="A154" s="12">
        <v>44896</v>
      </c>
      <c r="B154" s="123">
        <v>2144.5258988199998</v>
      </c>
      <c r="C154" s="123">
        <v>40.262238619999998</v>
      </c>
      <c r="D154" s="123">
        <v>37.26519132</v>
      </c>
      <c r="E154" s="123">
        <v>0</v>
      </c>
      <c r="F154" s="123">
        <v>37.26519132</v>
      </c>
      <c r="G154" s="123">
        <v>0</v>
      </c>
      <c r="H154" s="123">
        <v>2.9970473000000002</v>
      </c>
      <c r="I154" s="123">
        <v>0</v>
      </c>
      <c r="J154" s="123">
        <v>2.9970473000000002</v>
      </c>
      <c r="K154" s="123">
        <v>0</v>
      </c>
      <c r="L154" s="123">
        <v>2104.2636601999998</v>
      </c>
      <c r="M154" s="123">
        <v>408.86710542999998</v>
      </c>
      <c r="N154" s="123"/>
      <c r="O154" s="123"/>
      <c r="P154" s="123"/>
      <c r="Q154" s="123"/>
      <c r="R154" s="123"/>
      <c r="S154" s="123"/>
      <c r="T154" s="123"/>
    </row>
    <row r="155" spans="1:20" hidden="1" outlineLevel="1">
      <c r="A155" s="12">
        <v>44927</v>
      </c>
      <c r="B155" s="123">
        <v>2062.6671205500002</v>
      </c>
      <c r="C155" s="123">
        <v>39.37325465</v>
      </c>
      <c r="D155" s="123">
        <v>37.072408279999998</v>
      </c>
      <c r="E155" s="123">
        <v>0</v>
      </c>
      <c r="F155" s="123">
        <v>37.072408279999998</v>
      </c>
      <c r="G155" s="123">
        <v>0</v>
      </c>
      <c r="H155" s="123">
        <v>2.3008463699999999</v>
      </c>
      <c r="I155" s="123">
        <v>0</v>
      </c>
      <c r="J155" s="123">
        <v>2.3008463699999999</v>
      </c>
      <c r="K155" s="123">
        <v>0</v>
      </c>
      <c r="L155" s="123">
        <v>2023.2938658999999</v>
      </c>
      <c r="M155" s="123">
        <v>394.19368796999998</v>
      </c>
      <c r="N155" s="123"/>
      <c r="O155" s="123"/>
      <c r="P155" s="123"/>
      <c r="Q155" s="123"/>
      <c r="R155" s="123"/>
      <c r="S155" s="123"/>
      <c r="T155" s="123"/>
    </row>
    <row r="156" spans="1:20" hidden="1" outlineLevel="1">
      <c r="A156" s="12">
        <v>44958</v>
      </c>
      <c r="B156" s="123">
        <v>1981.3437359699999</v>
      </c>
      <c r="C156" s="123">
        <v>38.147666379999997</v>
      </c>
      <c r="D156" s="123">
        <v>36.662559899999998</v>
      </c>
      <c r="E156" s="123">
        <v>0</v>
      </c>
      <c r="F156" s="123">
        <v>36.662559899999998</v>
      </c>
      <c r="G156" s="123">
        <v>0</v>
      </c>
      <c r="H156" s="123">
        <v>1.48510648</v>
      </c>
      <c r="I156" s="123">
        <v>0</v>
      </c>
      <c r="J156" s="123">
        <v>1.48510648</v>
      </c>
      <c r="K156" s="123">
        <v>0</v>
      </c>
      <c r="L156" s="123">
        <v>1943.19606959</v>
      </c>
      <c r="M156" s="123">
        <v>378.24891374999999</v>
      </c>
      <c r="N156" s="123"/>
      <c r="O156" s="123"/>
      <c r="P156" s="123"/>
      <c r="Q156" s="123"/>
      <c r="R156" s="123"/>
      <c r="S156" s="123"/>
      <c r="T156" s="123"/>
    </row>
    <row r="157" spans="1:20" hidden="1" outlineLevel="1">
      <c r="A157" s="12">
        <v>44986</v>
      </c>
      <c r="B157" s="123">
        <v>1950.4673225500001</v>
      </c>
      <c r="C157" s="123">
        <v>35.945871769999997</v>
      </c>
      <c r="D157" s="123">
        <v>35.181104849999997</v>
      </c>
      <c r="E157" s="123">
        <v>0</v>
      </c>
      <c r="F157" s="123">
        <v>35.181104849999997</v>
      </c>
      <c r="G157" s="123">
        <v>0</v>
      </c>
      <c r="H157" s="123">
        <v>0.76476692000000002</v>
      </c>
      <c r="I157" s="123">
        <v>0</v>
      </c>
      <c r="J157" s="123">
        <v>0.76476692000000002</v>
      </c>
      <c r="K157" s="123">
        <v>0</v>
      </c>
      <c r="L157" s="123">
        <v>1914.5214507799999</v>
      </c>
      <c r="M157" s="123">
        <v>377.86861907000002</v>
      </c>
      <c r="N157" s="123"/>
      <c r="O157" s="123"/>
      <c r="P157" s="123"/>
      <c r="Q157" s="123"/>
      <c r="R157" s="123"/>
      <c r="S157" s="123"/>
      <c r="T157" s="123"/>
    </row>
    <row r="158" spans="1:20" hidden="1" outlineLevel="1">
      <c r="A158" s="12">
        <v>45017</v>
      </c>
      <c r="B158" s="123">
        <v>1860.69772098</v>
      </c>
      <c r="C158" s="123">
        <v>34.02581678</v>
      </c>
      <c r="D158" s="123">
        <v>34.02581678</v>
      </c>
      <c r="E158" s="123">
        <v>0</v>
      </c>
      <c r="F158" s="123">
        <v>34.02581678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1826.6719042</v>
      </c>
      <c r="M158" s="123">
        <v>393.36748152000001</v>
      </c>
      <c r="N158" s="123"/>
      <c r="O158" s="123"/>
      <c r="P158" s="123"/>
      <c r="Q158" s="123"/>
      <c r="R158" s="123"/>
      <c r="S158" s="123"/>
      <c r="T158" s="123"/>
    </row>
    <row r="159" spans="1:20" hidden="1" outlineLevel="1">
      <c r="A159" s="12">
        <v>45047</v>
      </c>
      <c r="B159" s="123">
        <v>1790.81778547</v>
      </c>
      <c r="C159" s="123">
        <v>32.959088119999997</v>
      </c>
      <c r="D159" s="123">
        <v>32.959088119999997</v>
      </c>
      <c r="E159" s="123">
        <v>0</v>
      </c>
      <c r="F159" s="123">
        <v>32.959088119999997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1757.8586973500001</v>
      </c>
      <c r="M159" s="123">
        <v>380.43487909999999</v>
      </c>
      <c r="N159" s="123"/>
      <c r="O159" s="123"/>
      <c r="P159" s="123"/>
      <c r="Q159" s="123"/>
      <c r="R159" s="123"/>
      <c r="S159" s="123"/>
      <c r="T159" s="123"/>
    </row>
    <row r="160" spans="1:20" hidden="1" outlineLevel="1">
      <c r="A160" s="12">
        <v>45078</v>
      </c>
      <c r="B160" s="123">
        <v>1846.6414364499999</v>
      </c>
      <c r="C160" s="123">
        <v>32.027878719999997</v>
      </c>
      <c r="D160" s="123">
        <v>32.027878719999997</v>
      </c>
      <c r="E160" s="123">
        <v>0</v>
      </c>
      <c r="F160" s="123">
        <v>32.027878719999997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1814.6135577299999</v>
      </c>
      <c r="M160" s="123">
        <v>370.24660481000001</v>
      </c>
      <c r="N160" s="123"/>
      <c r="O160" s="123"/>
      <c r="P160" s="123"/>
      <c r="Q160" s="123"/>
      <c r="R160" s="123"/>
      <c r="S160" s="123"/>
      <c r="T160" s="123"/>
    </row>
    <row r="161" spans="1:20" hidden="1" outlineLevel="1">
      <c r="A161" s="12">
        <v>45108</v>
      </c>
      <c r="B161" s="123">
        <v>1893.5804013699999</v>
      </c>
      <c r="C161" s="123">
        <v>31.493893310000001</v>
      </c>
      <c r="D161" s="123">
        <v>31.493893310000001</v>
      </c>
      <c r="E161" s="123">
        <v>0</v>
      </c>
      <c r="F161" s="123">
        <v>31.493893310000001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1862.0865080599999</v>
      </c>
      <c r="M161" s="123">
        <v>378.92641013000002</v>
      </c>
      <c r="N161" s="123"/>
      <c r="O161" s="123"/>
      <c r="P161" s="123"/>
      <c r="Q161" s="123"/>
      <c r="R161" s="123"/>
      <c r="S161" s="123"/>
      <c r="T161" s="123"/>
    </row>
    <row r="162" spans="1:20" hidden="1" outlineLevel="1">
      <c r="A162" s="12">
        <v>45139</v>
      </c>
      <c r="B162" s="123">
        <v>1878.6280807400001</v>
      </c>
      <c r="C162" s="123">
        <v>30.553171299999999</v>
      </c>
      <c r="D162" s="123">
        <v>30.553171299999999</v>
      </c>
      <c r="E162" s="123">
        <v>0</v>
      </c>
      <c r="F162" s="123">
        <v>30.553171299999999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1848.0749094400001</v>
      </c>
      <c r="M162" s="123">
        <v>372.23084899999998</v>
      </c>
      <c r="N162" s="123"/>
      <c r="O162" s="123"/>
      <c r="P162" s="123"/>
      <c r="Q162" s="123"/>
      <c r="R162" s="123"/>
      <c r="S162" s="123"/>
      <c r="T162" s="123"/>
    </row>
    <row r="163" spans="1:20" hidden="1" outlineLevel="1">
      <c r="A163" s="12">
        <v>45170</v>
      </c>
      <c r="B163" s="123">
        <v>1978.5678447</v>
      </c>
      <c r="C163" s="123">
        <v>29.64374815</v>
      </c>
      <c r="D163" s="123">
        <v>29.64374815</v>
      </c>
      <c r="E163" s="123">
        <v>0</v>
      </c>
      <c r="F163" s="123">
        <v>29.64374815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1948.9240965500001</v>
      </c>
      <c r="M163" s="123">
        <v>357.28336752000001</v>
      </c>
      <c r="N163" s="123"/>
      <c r="O163" s="123"/>
      <c r="P163" s="123"/>
      <c r="Q163" s="123"/>
      <c r="R163" s="123"/>
      <c r="S163" s="123"/>
      <c r="T163" s="123"/>
    </row>
    <row r="164" spans="1:20" hidden="1" outlineLevel="1">
      <c r="A164" s="12">
        <v>45200</v>
      </c>
      <c r="B164" s="123">
        <v>2011.78371283</v>
      </c>
      <c r="C164" s="123">
        <v>29.14223054</v>
      </c>
      <c r="D164" s="123">
        <v>29.14223054</v>
      </c>
      <c r="E164" s="123">
        <v>0</v>
      </c>
      <c r="F164" s="123">
        <v>29.14223054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1982.6414822900001</v>
      </c>
      <c r="M164" s="123">
        <v>406.02303674000001</v>
      </c>
      <c r="N164" s="123"/>
      <c r="O164" s="123"/>
      <c r="P164" s="123"/>
      <c r="Q164" s="123"/>
      <c r="R164" s="123"/>
      <c r="S164" s="123"/>
      <c r="T164" s="123"/>
    </row>
    <row r="165" spans="1:20" hidden="1" outlineLevel="1">
      <c r="A165" s="12">
        <v>45231</v>
      </c>
      <c r="B165" s="123">
        <v>2025.2102901999999</v>
      </c>
      <c r="C165" s="123">
        <v>28.02059951</v>
      </c>
      <c r="D165" s="123">
        <v>28.02059951</v>
      </c>
      <c r="E165" s="123">
        <v>0</v>
      </c>
      <c r="F165" s="123">
        <v>28.02059951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1997.1896906899999</v>
      </c>
      <c r="M165" s="123">
        <v>394.65431615</v>
      </c>
      <c r="N165" s="123"/>
      <c r="O165" s="123"/>
      <c r="P165" s="123"/>
      <c r="Q165" s="123"/>
      <c r="R165" s="123"/>
      <c r="S165" s="123"/>
      <c r="T165" s="123"/>
    </row>
    <row r="166" spans="1:20" hidden="1" outlineLevel="1">
      <c r="A166" s="12">
        <v>45261</v>
      </c>
      <c r="B166" s="123">
        <v>2092.1634361500001</v>
      </c>
      <c r="C166" s="123">
        <v>27.828061099999999</v>
      </c>
      <c r="D166" s="123">
        <v>27.828061099999999</v>
      </c>
      <c r="E166" s="123">
        <v>0</v>
      </c>
      <c r="F166" s="123">
        <v>27.828061099999999</v>
      </c>
      <c r="G166" s="123">
        <v>0</v>
      </c>
      <c r="H166" s="123">
        <v>0</v>
      </c>
      <c r="I166" s="123">
        <v>0</v>
      </c>
      <c r="J166" s="123">
        <v>0</v>
      </c>
      <c r="K166" s="123">
        <v>0</v>
      </c>
      <c r="L166" s="123">
        <v>2064.33537505</v>
      </c>
      <c r="M166" s="123">
        <v>394.20851800000003</v>
      </c>
      <c r="N166" s="123"/>
      <c r="O166" s="123"/>
      <c r="P166" s="123"/>
      <c r="Q166" s="123"/>
      <c r="R166" s="123"/>
      <c r="S166" s="123"/>
      <c r="T166" s="123"/>
    </row>
    <row r="167" spans="1:20" hidden="1" outlineLevel="1">
      <c r="A167" s="12">
        <v>45292</v>
      </c>
      <c r="B167" s="123">
        <v>2119.12660826</v>
      </c>
      <c r="C167" s="123">
        <v>27.110337170000001</v>
      </c>
      <c r="D167" s="123">
        <v>27.110337170000001</v>
      </c>
      <c r="E167" s="123">
        <v>0</v>
      </c>
      <c r="F167" s="123">
        <v>27.110337170000001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3">
        <v>2092.0162710899999</v>
      </c>
      <c r="M167" s="123">
        <v>382.74093796</v>
      </c>
      <c r="N167" s="123"/>
      <c r="O167" s="123"/>
      <c r="P167" s="123"/>
      <c r="Q167" s="123"/>
      <c r="R167" s="123"/>
      <c r="S167" s="123"/>
      <c r="T167" s="123"/>
    </row>
    <row r="168" spans="1:20" hidden="1" outlineLevel="1">
      <c r="A168" s="12">
        <v>45323</v>
      </c>
      <c r="B168" s="123">
        <v>2073.3182809899999</v>
      </c>
      <c r="C168" s="123">
        <v>26.127519209999999</v>
      </c>
      <c r="D168" s="123">
        <v>26.127519209999999</v>
      </c>
      <c r="E168" s="123">
        <v>0</v>
      </c>
      <c r="F168" s="123">
        <v>26.127519209999999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2047.19076178</v>
      </c>
      <c r="M168" s="123">
        <v>442.63002140999998</v>
      </c>
      <c r="N168" s="123"/>
      <c r="O168" s="123"/>
      <c r="P168" s="123"/>
      <c r="Q168" s="123"/>
      <c r="R168" s="123"/>
      <c r="S168" s="123"/>
      <c r="T168" s="123"/>
    </row>
    <row r="169" spans="1:20">
      <c r="A169" s="12">
        <v>45352</v>
      </c>
      <c r="B169" s="123">
        <v>2233.3660360899999</v>
      </c>
      <c r="C169" s="123">
        <v>37.903794640000001</v>
      </c>
      <c r="D169" s="123">
        <v>25.197801689999999</v>
      </c>
      <c r="E169" s="123">
        <v>0</v>
      </c>
      <c r="F169" s="123">
        <v>25.197801689999999</v>
      </c>
      <c r="G169" s="123">
        <v>0</v>
      </c>
      <c r="H169" s="123">
        <v>12.705992950000001</v>
      </c>
      <c r="I169" s="123">
        <v>0</v>
      </c>
      <c r="J169" s="123">
        <v>12.705992950000001</v>
      </c>
      <c r="K169" s="123">
        <v>0</v>
      </c>
      <c r="L169" s="123">
        <v>2195.46224145</v>
      </c>
      <c r="M169" s="123">
        <v>565.70546641999999</v>
      </c>
      <c r="N169" s="123"/>
      <c r="O169" s="123"/>
      <c r="P169" s="123"/>
      <c r="Q169" s="123"/>
      <c r="R169" s="123"/>
      <c r="S169" s="123"/>
      <c r="T169" s="123"/>
    </row>
    <row r="170" spans="1:20">
      <c r="A170" s="12">
        <v>45383</v>
      </c>
      <c r="B170" s="123">
        <v>2273.32751573</v>
      </c>
      <c r="C170" s="123">
        <v>36.956843650000003</v>
      </c>
      <c r="D170" s="123">
        <v>24.215495059999999</v>
      </c>
      <c r="E170" s="123">
        <v>0</v>
      </c>
      <c r="F170" s="123">
        <v>24.215495059999999</v>
      </c>
      <c r="G170" s="123">
        <v>0</v>
      </c>
      <c r="H170" s="123">
        <v>12.741348589999999</v>
      </c>
      <c r="I170" s="123">
        <v>0</v>
      </c>
      <c r="J170" s="123">
        <v>12.741348589999999</v>
      </c>
      <c r="K170" s="123">
        <v>0</v>
      </c>
      <c r="L170" s="123">
        <v>2236.3706720800001</v>
      </c>
      <c r="M170" s="123">
        <v>561.99028439999995</v>
      </c>
      <c r="N170" s="123"/>
      <c r="O170" s="123"/>
      <c r="P170" s="123"/>
      <c r="Q170" s="123"/>
      <c r="R170" s="123"/>
      <c r="S170" s="123"/>
      <c r="T170" s="123"/>
    </row>
    <row r="171" spans="1:20">
      <c r="A171" s="12">
        <v>45413</v>
      </c>
      <c r="B171" s="123">
        <v>2274.02234821</v>
      </c>
      <c r="C171" s="123">
        <v>36.404506820000002</v>
      </c>
      <c r="D171" s="123">
        <v>23.266923439999999</v>
      </c>
      <c r="E171" s="123">
        <v>0</v>
      </c>
      <c r="F171" s="123">
        <v>23.266923439999999</v>
      </c>
      <c r="G171" s="123">
        <v>0</v>
      </c>
      <c r="H171" s="123">
        <v>13.137583380000001</v>
      </c>
      <c r="I171" s="123">
        <v>0</v>
      </c>
      <c r="J171" s="123">
        <v>13.137583380000001</v>
      </c>
      <c r="K171" s="123">
        <v>0</v>
      </c>
      <c r="L171" s="123">
        <v>2237.6178413900002</v>
      </c>
      <c r="M171" s="123">
        <v>641.51986265000005</v>
      </c>
      <c r="N171" s="123"/>
      <c r="O171" s="123"/>
      <c r="P171" s="123"/>
      <c r="Q171" s="123"/>
      <c r="R171" s="123"/>
      <c r="S171" s="123"/>
      <c r="T171" s="123"/>
    </row>
    <row r="172" spans="1:20">
      <c r="A172" s="12">
        <v>45444</v>
      </c>
      <c r="B172" s="123">
        <v>2250.9518146400001</v>
      </c>
      <c r="C172" s="123">
        <v>35.103041560000001</v>
      </c>
      <c r="D172" s="123">
        <v>22.099370270000001</v>
      </c>
      <c r="E172" s="123">
        <v>0</v>
      </c>
      <c r="F172" s="123">
        <v>22.099370270000001</v>
      </c>
      <c r="G172" s="123">
        <v>0</v>
      </c>
      <c r="H172" s="123">
        <v>13.00367129</v>
      </c>
      <c r="I172" s="123">
        <v>0</v>
      </c>
      <c r="J172" s="123">
        <v>13.00367129</v>
      </c>
      <c r="K172" s="123">
        <v>0</v>
      </c>
      <c r="L172" s="123">
        <v>2215.8487730799998</v>
      </c>
      <c r="M172" s="123">
        <v>630.55158214999994</v>
      </c>
      <c r="N172" s="123"/>
      <c r="O172" s="123"/>
      <c r="P172" s="123"/>
      <c r="Q172" s="123"/>
      <c r="R172" s="123"/>
      <c r="S172" s="123"/>
      <c r="T172" s="123"/>
    </row>
    <row r="173" spans="1:20">
      <c r="A173" s="12">
        <v>45474</v>
      </c>
      <c r="B173" s="123">
        <v>2299.0979682500001</v>
      </c>
      <c r="C173" s="123">
        <v>34.46478948</v>
      </c>
      <c r="D173" s="123">
        <v>21.14599333</v>
      </c>
      <c r="E173" s="123">
        <v>0</v>
      </c>
      <c r="F173" s="123">
        <v>21.14599333</v>
      </c>
      <c r="G173" s="123">
        <v>0</v>
      </c>
      <c r="H173" s="123">
        <v>13.318796150000001</v>
      </c>
      <c r="I173" s="123">
        <v>0</v>
      </c>
      <c r="J173" s="123">
        <v>13.318796150000001</v>
      </c>
      <c r="K173" s="123">
        <v>0</v>
      </c>
      <c r="L173" s="123">
        <v>2264.6331787700001</v>
      </c>
      <c r="M173" s="123">
        <v>606.51614261999998</v>
      </c>
      <c r="N173" s="123"/>
      <c r="O173" s="123"/>
      <c r="P173" s="123"/>
      <c r="Q173" s="123"/>
      <c r="R173" s="123"/>
      <c r="S173" s="123"/>
      <c r="T173" s="123"/>
    </row>
    <row r="174" spans="1:20">
      <c r="A174" s="12">
        <v>45505</v>
      </c>
      <c r="B174" s="123">
        <v>2331.01137677</v>
      </c>
      <c r="C174" s="123">
        <v>33.670435929999996</v>
      </c>
      <c r="D174" s="123">
        <v>20.21255669</v>
      </c>
      <c r="E174" s="123">
        <v>0</v>
      </c>
      <c r="F174" s="123">
        <v>20.21255669</v>
      </c>
      <c r="G174" s="123">
        <v>0</v>
      </c>
      <c r="H174" s="123">
        <v>13.45787924</v>
      </c>
      <c r="I174" s="123">
        <v>0</v>
      </c>
      <c r="J174" s="123">
        <v>13.45787924</v>
      </c>
      <c r="K174" s="123">
        <v>0</v>
      </c>
      <c r="L174" s="123">
        <v>2297.3409408399998</v>
      </c>
      <c r="M174" s="123">
        <v>596.96652618999997</v>
      </c>
      <c r="N174" s="123"/>
      <c r="O174" s="123"/>
      <c r="P174" s="123"/>
      <c r="Q174" s="123"/>
      <c r="R174" s="123"/>
      <c r="S174" s="123"/>
      <c r="T174" s="123"/>
    </row>
    <row r="175" spans="1:20">
      <c r="A175" s="12">
        <v>45536</v>
      </c>
      <c r="B175" s="123">
        <v>2490.0628869100001</v>
      </c>
      <c r="C175" s="123">
        <v>32.535235069999999</v>
      </c>
      <c r="D175" s="123">
        <v>19.251943279999999</v>
      </c>
      <c r="E175" s="123">
        <v>0</v>
      </c>
      <c r="F175" s="123">
        <v>19.251943279999999</v>
      </c>
      <c r="G175" s="123">
        <v>0</v>
      </c>
      <c r="H175" s="123">
        <v>13.28329179</v>
      </c>
      <c r="I175" s="123">
        <v>0</v>
      </c>
      <c r="J175" s="123">
        <v>13.28329179</v>
      </c>
      <c r="K175" s="123">
        <v>0</v>
      </c>
      <c r="L175" s="123">
        <v>2457.5276518400001</v>
      </c>
      <c r="M175" s="123">
        <v>524.33140452999999</v>
      </c>
      <c r="N175" s="123"/>
      <c r="O175" s="123"/>
      <c r="P175" s="123"/>
      <c r="Q175" s="123"/>
      <c r="R175" s="123"/>
      <c r="S175" s="123"/>
      <c r="T175" s="123"/>
    </row>
    <row r="176" spans="1:20">
      <c r="A176" s="12">
        <v>45566</v>
      </c>
      <c r="B176" s="123">
        <v>2593.32256955</v>
      </c>
      <c r="C176" s="123">
        <v>31.197266819999999</v>
      </c>
      <c r="D176" s="123">
        <v>18.54251365</v>
      </c>
      <c r="E176" s="123">
        <v>0</v>
      </c>
      <c r="F176" s="123">
        <v>18.54251365</v>
      </c>
      <c r="G176" s="123">
        <v>0</v>
      </c>
      <c r="H176" s="123">
        <v>12.654753169999999</v>
      </c>
      <c r="I176" s="123">
        <v>0</v>
      </c>
      <c r="J176" s="123">
        <v>12.654753169999999</v>
      </c>
      <c r="K176" s="123">
        <v>0</v>
      </c>
      <c r="L176" s="123">
        <v>2562.1253027299999</v>
      </c>
      <c r="M176" s="123">
        <v>594.40039589000003</v>
      </c>
      <c r="N176" s="123"/>
      <c r="O176" s="123"/>
      <c r="P176" s="123"/>
      <c r="Q176" s="123"/>
      <c r="R176" s="123"/>
      <c r="S176" s="123"/>
      <c r="T176" s="123"/>
    </row>
    <row r="177" spans="1:20">
      <c r="A177" s="12">
        <v>45597</v>
      </c>
      <c r="B177" s="123">
        <v>2595.9640887599999</v>
      </c>
      <c r="C177" s="123">
        <v>29.547156189999999</v>
      </c>
      <c r="D177" s="123">
        <v>17.348257</v>
      </c>
      <c r="E177" s="123">
        <v>0</v>
      </c>
      <c r="F177" s="123">
        <v>17.348257</v>
      </c>
      <c r="G177" s="123">
        <v>0</v>
      </c>
      <c r="H177" s="123">
        <v>12.198899190000001</v>
      </c>
      <c r="I177" s="123">
        <v>0</v>
      </c>
      <c r="J177" s="123">
        <v>12.198899190000001</v>
      </c>
      <c r="K177" s="123">
        <v>0</v>
      </c>
      <c r="L177" s="123">
        <v>2566.41693257</v>
      </c>
      <c r="M177" s="123">
        <v>613.47079289999999</v>
      </c>
      <c r="N177" s="123"/>
      <c r="O177" s="123"/>
      <c r="P177" s="123"/>
      <c r="Q177" s="123"/>
      <c r="R177" s="123"/>
      <c r="S177" s="123"/>
      <c r="T177" s="123"/>
    </row>
    <row r="178" spans="1:20">
      <c r="A178" s="12">
        <v>45627</v>
      </c>
      <c r="B178" s="123">
        <v>2597.5759149999999</v>
      </c>
      <c r="C178" s="123">
        <v>42.640535810000003</v>
      </c>
      <c r="D178" s="123">
        <v>16.56775171</v>
      </c>
      <c r="E178" s="123">
        <v>0</v>
      </c>
      <c r="F178" s="123">
        <v>16.56775171</v>
      </c>
      <c r="G178" s="123">
        <v>0</v>
      </c>
      <c r="H178" s="123">
        <v>26.0727841</v>
      </c>
      <c r="I178" s="123">
        <v>0</v>
      </c>
      <c r="J178" s="123">
        <v>26.0727841</v>
      </c>
      <c r="K178" s="123">
        <v>0</v>
      </c>
      <c r="L178" s="123">
        <v>2554.9353791899998</v>
      </c>
      <c r="M178" s="123">
        <v>559.48960405000003</v>
      </c>
      <c r="N178" s="123"/>
      <c r="O178" s="123"/>
      <c r="P178" s="123"/>
      <c r="Q178" s="123"/>
      <c r="R178" s="123"/>
      <c r="S178" s="123"/>
      <c r="T178" s="123"/>
    </row>
    <row r="179" spans="1:20">
      <c r="A179" s="12">
        <v>45658</v>
      </c>
      <c r="B179" s="123">
        <v>2252.8170995599999</v>
      </c>
      <c r="C179" s="123">
        <v>48.06384078</v>
      </c>
      <c r="D179" s="123">
        <v>22.439817170000001</v>
      </c>
      <c r="E179" s="123">
        <v>0</v>
      </c>
      <c r="F179" s="123">
        <v>22.439817170000001</v>
      </c>
      <c r="G179" s="123">
        <v>0</v>
      </c>
      <c r="H179" s="123">
        <v>25.624023609999998</v>
      </c>
      <c r="I179" s="123">
        <v>0</v>
      </c>
      <c r="J179" s="123">
        <v>25.624023609999998</v>
      </c>
      <c r="K179" s="123">
        <v>0</v>
      </c>
      <c r="L179" s="123">
        <v>2204.7532587800001</v>
      </c>
      <c r="M179" s="123">
        <v>346.68077790000001</v>
      </c>
      <c r="N179" s="123"/>
      <c r="O179" s="123"/>
      <c r="P179" s="123"/>
      <c r="Q179" s="123"/>
      <c r="R179" s="123"/>
      <c r="S179" s="123"/>
      <c r="T179" s="123"/>
    </row>
    <row r="180" spans="1:20">
      <c r="A180" s="12">
        <v>45689</v>
      </c>
      <c r="B180" s="123">
        <v>2327.2587461399999</v>
      </c>
      <c r="C180" s="123">
        <v>59.173140009999997</v>
      </c>
      <c r="D180" s="123">
        <v>33.77632165</v>
      </c>
      <c r="E180" s="123">
        <v>0</v>
      </c>
      <c r="F180" s="123">
        <v>33.77632165</v>
      </c>
      <c r="G180" s="123">
        <v>0</v>
      </c>
      <c r="H180" s="123">
        <v>25.396818360000001</v>
      </c>
      <c r="I180" s="123">
        <v>0</v>
      </c>
      <c r="J180" s="123">
        <v>25.396818360000001</v>
      </c>
      <c r="K180" s="123">
        <v>0</v>
      </c>
      <c r="L180" s="123">
        <v>2268.0856061300001</v>
      </c>
      <c r="M180" s="123">
        <v>336.93068513999998</v>
      </c>
      <c r="N180" s="123"/>
      <c r="O180" s="123"/>
      <c r="P180" s="123"/>
      <c r="Q180" s="123"/>
      <c r="R180" s="123"/>
      <c r="S180" s="123"/>
      <c r="T180" s="123"/>
    </row>
    <row r="181" spans="1:20">
      <c r="A181" s="12">
        <v>45717</v>
      </c>
      <c r="B181" s="123">
        <v>2439.2270745800001</v>
      </c>
      <c r="C181" s="123">
        <v>68.724118820000001</v>
      </c>
      <c r="D181" s="123">
        <v>42.80675626</v>
      </c>
      <c r="E181" s="123">
        <v>0</v>
      </c>
      <c r="F181" s="123">
        <v>42.80675626</v>
      </c>
      <c r="G181" s="123">
        <v>0</v>
      </c>
      <c r="H181" s="123">
        <v>25.917362560000001</v>
      </c>
      <c r="I181" s="123">
        <v>0</v>
      </c>
      <c r="J181" s="123">
        <v>25.917362560000001</v>
      </c>
      <c r="K181" s="123">
        <v>0</v>
      </c>
      <c r="L181" s="123">
        <v>2370.5029557600001</v>
      </c>
      <c r="M181" s="123">
        <v>336.52561639999999</v>
      </c>
      <c r="N181" s="123"/>
      <c r="O181" s="123"/>
      <c r="P181" s="123"/>
      <c r="Q181" s="123"/>
      <c r="R181" s="123"/>
      <c r="S181" s="123"/>
      <c r="T181" s="123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5" customWidth="1"/>
    <col min="2" max="2" width="7.33203125" style="35" customWidth="1"/>
    <col min="3" max="3" width="8.5546875" style="35" customWidth="1"/>
    <col min="4" max="11" width="6.5546875" style="25" customWidth="1"/>
    <col min="12" max="12" width="13.109375" style="35" customWidth="1"/>
    <col min="13" max="20" width="6.5546875" style="25" customWidth="1"/>
    <col min="21" max="21" width="8" style="35" customWidth="1"/>
    <col min="22" max="22" width="8.44140625" style="35" customWidth="1"/>
    <col min="23" max="16384" width="9.109375" style="31"/>
  </cols>
  <sheetData>
    <row r="1" spans="1:28">
      <c r="A1" s="36" t="s">
        <v>157</v>
      </c>
      <c r="B1" s="25"/>
    </row>
    <row r="2" spans="1:28" ht="5.25" customHeight="1"/>
    <row r="3" spans="1:28" ht="26.25" customHeight="1">
      <c r="A3" s="226" t="s">
        <v>73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</row>
    <row r="4" spans="1:28" ht="12.75" customHeight="1">
      <c r="A4" s="219" t="s">
        <v>130</v>
      </c>
      <c r="B4" s="231"/>
      <c r="C4" s="231"/>
      <c r="L4" s="33"/>
      <c r="U4" s="33"/>
      <c r="V4" s="33"/>
    </row>
    <row r="5" spans="1:28" ht="12.75" customHeight="1">
      <c r="A5" s="33" t="s">
        <v>230</v>
      </c>
      <c r="B5" s="33"/>
      <c r="C5" s="33"/>
      <c r="L5" s="33"/>
      <c r="U5" s="33"/>
      <c r="V5" s="33"/>
    </row>
    <row r="6" spans="1:28" s="39" customFormat="1" ht="18" customHeight="1">
      <c r="A6" s="232" t="s">
        <v>0</v>
      </c>
      <c r="B6" s="217" t="s">
        <v>1</v>
      </c>
      <c r="C6" s="217" t="s">
        <v>58</v>
      </c>
      <c r="D6" s="206" t="s">
        <v>2</v>
      </c>
      <c r="E6" s="206"/>
      <c r="F6" s="206"/>
      <c r="G6" s="206"/>
      <c r="H6" s="206"/>
      <c r="I6" s="206"/>
      <c r="J6" s="206"/>
      <c r="K6" s="206"/>
      <c r="L6" s="217" t="s">
        <v>56</v>
      </c>
      <c r="M6" s="208" t="s">
        <v>2</v>
      </c>
      <c r="N6" s="209"/>
      <c r="O6" s="209"/>
      <c r="P6" s="209"/>
      <c r="Q6" s="209"/>
      <c r="R6" s="209"/>
      <c r="S6" s="209"/>
      <c r="T6" s="209"/>
      <c r="U6" s="217" t="s">
        <v>59</v>
      </c>
      <c r="V6" s="217" t="s">
        <v>54</v>
      </c>
    </row>
    <row r="7" spans="1:28" s="41" customFormat="1" ht="15" customHeight="1">
      <c r="A7" s="232"/>
      <c r="B7" s="217"/>
      <c r="C7" s="217"/>
      <c r="D7" s="206" t="s">
        <v>17</v>
      </c>
      <c r="E7" s="207"/>
      <c r="F7" s="207"/>
      <c r="G7" s="207"/>
      <c r="H7" s="206" t="s">
        <v>9</v>
      </c>
      <c r="I7" s="207"/>
      <c r="J7" s="207"/>
      <c r="K7" s="207"/>
      <c r="L7" s="217"/>
      <c r="M7" s="208" t="s">
        <v>17</v>
      </c>
      <c r="N7" s="209"/>
      <c r="O7" s="209"/>
      <c r="P7" s="209"/>
      <c r="Q7" s="208" t="s">
        <v>9</v>
      </c>
      <c r="R7" s="209"/>
      <c r="S7" s="209"/>
      <c r="T7" s="209"/>
      <c r="U7" s="217"/>
      <c r="V7" s="217"/>
    </row>
    <row r="8" spans="1:28" ht="55.2">
      <c r="A8" s="232"/>
      <c r="B8" s="217"/>
      <c r="C8" s="217"/>
      <c r="D8" s="29" t="s">
        <v>13</v>
      </c>
      <c r="E8" s="29" t="s">
        <v>10</v>
      </c>
      <c r="F8" s="29" t="s">
        <v>11</v>
      </c>
      <c r="G8" s="29" t="s">
        <v>12</v>
      </c>
      <c r="H8" s="29" t="s">
        <v>13</v>
      </c>
      <c r="I8" s="29" t="s">
        <v>10</v>
      </c>
      <c r="J8" s="29" t="s">
        <v>11</v>
      </c>
      <c r="K8" s="29" t="s">
        <v>12</v>
      </c>
      <c r="L8" s="217"/>
      <c r="M8" s="29" t="s">
        <v>13</v>
      </c>
      <c r="N8" s="29" t="s">
        <v>10</v>
      </c>
      <c r="O8" s="29" t="s">
        <v>11</v>
      </c>
      <c r="P8" s="29" t="s">
        <v>12</v>
      </c>
      <c r="Q8" s="29" t="s">
        <v>13</v>
      </c>
      <c r="R8" s="29" t="s">
        <v>10</v>
      </c>
      <c r="S8" s="29" t="s">
        <v>11</v>
      </c>
      <c r="T8" s="29" t="s">
        <v>12</v>
      </c>
      <c r="U8" s="217"/>
      <c r="V8" s="217"/>
    </row>
    <row r="9" spans="1:28" hidden="1">
      <c r="A9" s="140"/>
      <c r="B9" s="137"/>
      <c r="C9" s="137"/>
      <c r="D9" s="135"/>
      <c r="E9" s="135"/>
      <c r="F9" s="135"/>
      <c r="G9" s="135"/>
      <c r="H9" s="135"/>
      <c r="I9" s="135"/>
      <c r="J9" s="135"/>
      <c r="K9" s="135"/>
      <c r="L9" s="137"/>
      <c r="M9" s="135"/>
      <c r="N9" s="135"/>
      <c r="O9" s="135"/>
      <c r="P9" s="135"/>
      <c r="Q9" s="135"/>
      <c r="R9" s="135"/>
      <c r="S9" s="135"/>
      <c r="T9" s="135"/>
      <c r="U9" s="137"/>
      <c r="V9" s="137"/>
    </row>
    <row r="10" spans="1:28" collapsed="1">
      <c r="A10" s="40">
        <v>1</v>
      </c>
      <c r="B10" s="38">
        <v>2</v>
      </c>
      <c r="C10" s="40">
        <v>3</v>
      </c>
      <c r="D10" s="38">
        <v>4</v>
      </c>
      <c r="E10" s="40">
        <v>5</v>
      </c>
      <c r="F10" s="38">
        <v>6</v>
      </c>
      <c r="G10" s="40">
        <v>7</v>
      </c>
      <c r="H10" s="38">
        <v>8</v>
      </c>
      <c r="I10" s="40">
        <v>9</v>
      </c>
      <c r="J10" s="38">
        <v>10</v>
      </c>
      <c r="K10" s="40">
        <v>11</v>
      </c>
      <c r="L10" s="38">
        <v>12</v>
      </c>
      <c r="M10" s="40">
        <v>13</v>
      </c>
      <c r="N10" s="38">
        <v>14</v>
      </c>
      <c r="O10" s="40">
        <v>15</v>
      </c>
      <c r="P10" s="38">
        <v>16</v>
      </c>
      <c r="Q10" s="40">
        <v>17</v>
      </c>
      <c r="R10" s="38">
        <v>18</v>
      </c>
      <c r="S10" s="40">
        <v>19</v>
      </c>
      <c r="T10" s="38">
        <v>20</v>
      </c>
      <c r="U10" s="40">
        <v>21</v>
      </c>
      <c r="V10" s="38">
        <v>22</v>
      </c>
    </row>
    <row r="11" spans="1:28" hidden="1" outlineLevel="1">
      <c r="A11" s="12">
        <v>40544</v>
      </c>
      <c r="B11" s="123">
        <v>4229.6436502200004</v>
      </c>
      <c r="C11" s="123">
        <v>2425.2516157700002</v>
      </c>
      <c r="D11" s="123">
        <v>777.66552702000001</v>
      </c>
      <c r="E11" s="123">
        <v>269.54718765000001</v>
      </c>
      <c r="F11" s="123">
        <v>264.29432128000002</v>
      </c>
      <c r="G11" s="123">
        <v>243.82401809000001</v>
      </c>
      <c r="H11" s="123">
        <v>1647.58608875</v>
      </c>
      <c r="I11" s="123">
        <v>78.975179139999995</v>
      </c>
      <c r="J11" s="123">
        <v>347.68960748000001</v>
      </c>
      <c r="K11" s="123">
        <v>1220.92130213</v>
      </c>
      <c r="L11" s="123">
        <v>1679.75211859</v>
      </c>
      <c r="M11" s="123">
        <v>156.63565116000001</v>
      </c>
      <c r="N11" s="123">
        <v>2.16405732</v>
      </c>
      <c r="O11" s="123">
        <v>7.41201635</v>
      </c>
      <c r="P11" s="123">
        <v>147.05957749000001</v>
      </c>
      <c r="Q11" s="123">
        <v>1523.1164674300001</v>
      </c>
      <c r="R11" s="123">
        <v>21.262799000000001</v>
      </c>
      <c r="S11" s="123">
        <v>78.052255000000002</v>
      </c>
      <c r="T11" s="123">
        <v>1423.8014134299999</v>
      </c>
      <c r="U11" s="123">
        <v>124.63991586</v>
      </c>
      <c r="V11" s="123">
        <v>2107.1835097399999</v>
      </c>
      <c r="W11" s="123"/>
      <c r="X11" s="123"/>
      <c r="Y11" s="123"/>
      <c r="Z11" s="123"/>
      <c r="AA11" s="123"/>
      <c r="AB11" s="123"/>
    </row>
    <row r="12" spans="1:28" hidden="1" outlineLevel="1">
      <c r="A12" s="12">
        <v>40575</v>
      </c>
      <c r="B12" s="123">
        <v>4216.7635513200003</v>
      </c>
      <c r="C12" s="123">
        <v>2430.1269223499999</v>
      </c>
      <c r="D12" s="123">
        <v>789.81891618999998</v>
      </c>
      <c r="E12" s="123">
        <v>283.25875160999999</v>
      </c>
      <c r="F12" s="123">
        <v>264.49696346000002</v>
      </c>
      <c r="G12" s="123">
        <v>242.06320112</v>
      </c>
      <c r="H12" s="123">
        <v>1640.3080061600001</v>
      </c>
      <c r="I12" s="123">
        <v>80.071457480000007</v>
      </c>
      <c r="J12" s="123">
        <v>351.37642109000001</v>
      </c>
      <c r="K12" s="123">
        <v>1208.86012759</v>
      </c>
      <c r="L12" s="123">
        <v>1662.10439619</v>
      </c>
      <c r="M12" s="123">
        <v>159.01192716</v>
      </c>
      <c r="N12" s="123">
        <v>2.0955820599999999</v>
      </c>
      <c r="O12" s="123">
        <v>7.4320182299999997</v>
      </c>
      <c r="P12" s="123">
        <v>149.48432686999999</v>
      </c>
      <c r="Q12" s="123">
        <v>1503.0924690300001</v>
      </c>
      <c r="R12" s="123">
        <v>21.73255091</v>
      </c>
      <c r="S12" s="123">
        <v>80.656317959999996</v>
      </c>
      <c r="T12" s="123">
        <v>1400.70360016</v>
      </c>
      <c r="U12" s="123">
        <v>124.53223278</v>
      </c>
      <c r="V12" s="123">
        <v>2111.4427968599998</v>
      </c>
      <c r="W12" s="123"/>
      <c r="X12" s="123"/>
      <c r="Y12" s="123"/>
      <c r="Z12" s="123"/>
      <c r="AA12" s="123"/>
      <c r="AB12" s="123"/>
    </row>
    <row r="13" spans="1:28" hidden="1" outlineLevel="1">
      <c r="A13" s="12">
        <v>40603</v>
      </c>
      <c r="B13" s="123">
        <v>4210.4221863700004</v>
      </c>
      <c r="C13" s="123">
        <v>2414.5476421799999</v>
      </c>
      <c r="D13" s="123">
        <v>800.52232920999995</v>
      </c>
      <c r="E13" s="123">
        <v>295.72189724999998</v>
      </c>
      <c r="F13" s="123">
        <v>265.05723726000002</v>
      </c>
      <c r="G13" s="123">
        <v>239.7431947</v>
      </c>
      <c r="H13" s="123">
        <v>1614.02531297</v>
      </c>
      <c r="I13" s="123">
        <v>81.766753120000004</v>
      </c>
      <c r="J13" s="123">
        <v>333.07096904000002</v>
      </c>
      <c r="K13" s="123">
        <v>1199.1875908100001</v>
      </c>
      <c r="L13" s="123">
        <v>1667.1617753800001</v>
      </c>
      <c r="M13" s="123">
        <v>158.03032694000001</v>
      </c>
      <c r="N13" s="123">
        <v>2.1584451200000001</v>
      </c>
      <c r="O13" s="123">
        <v>7.1583327900000002</v>
      </c>
      <c r="P13" s="123">
        <v>148.71354903</v>
      </c>
      <c r="Q13" s="123">
        <v>1509.13144844</v>
      </c>
      <c r="R13" s="123">
        <v>22.193246439999999</v>
      </c>
      <c r="S13" s="123">
        <v>77.396276729999997</v>
      </c>
      <c r="T13" s="123">
        <v>1409.5419252700001</v>
      </c>
      <c r="U13" s="123">
        <v>128.71276881</v>
      </c>
      <c r="V13" s="123">
        <v>2098.9584007899998</v>
      </c>
      <c r="W13" s="123"/>
      <c r="X13" s="123"/>
      <c r="Y13" s="123"/>
      <c r="Z13" s="123"/>
      <c r="AA13" s="123"/>
      <c r="AB13" s="123"/>
    </row>
    <row r="14" spans="1:28" hidden="1" outlineLevel="1">
      <c r="A14" s="12">
        <v>40634</v>
      </c>
      <c r="B14" s="123">
        <v>4211.1167008399998</v>
      </c>
      <c r="C14" s="123">
        <v>2541.1127081700001</v>
      </c>
      <c r="D14" s="123">
        <v>835.40168830000005</v>
      </c>
      <c r="E14" s="123">
        <v>314.54866924999999</v>
      </c>
      <c r="F14" s="123">
        <v>270.30080078999998</v>
      </c>
      <c r="G14" s="123">
        <v>250.55221825999999</v>
      </c>
      <c r="H14" s="123">
        <v>1705.71101987</v>
      </c>
      <c r="I14" s="123">
        <v>83.30000072</v>
      </c>
      <c r="J14" s="123">
        <v>328.92242528999998</v>
      </c>
      <c r="K14" s="123">
        <v>1293.48859386</v>
      </c>
      <c r="L14" s="123">
        <v>1543.792469</v>
      </c>
      <c r="M14" s="123">
        <v>144.77678097</v>
      </c>
      <c r="N14" s="123">
        <v>2.3119326600000001</v>
      </c>
      <c r="O14" s="123">
        <v>7.0883060000000002</v>
      </c>
      <c r="P14" s="123">
        <v>135.37654230999999</v>
      </c>
      <c r="Q14" s="123">
        <v>1399.0156880300001</v>
      </c>
      <c r="R14" s="123">
        <v>21.0285236</v>
      </c>
      <c r="S14" s="123">
        <v>72.512479999999996</v>
      </c>
      <c r="T14" s="123">
        <v>1305.47468443</v>
      </c>
      <c r="U14" s="123">
        <v>126.21152367000001</v>
      </c>
      <c r="V14" s="123">
        <v>2081.9523328999999</v>
      </c>
      <c r="W14" s="123"/>
      <c r="X14" s="123"/>
      <c r="Y14" s="123"/>
      <c r="Z14" s="123"/>
      <c r="AA14" s="123"/>
      <c r="AB14" s="123"/>
    </row>
    <row r="15" spans="1:28" hidden="1" outlineLevel="1">
      <c r="A15" s="12">
        <v>40664</v>
      </c>
      <c r="B15" s="123">
        <v>4201.0978060400003</v>
      </c>
      <c r="C15" s="123">
        <v>2537.7711285800001</v>
      </c>
      <c r="D15" s="123">
        <v>857.81851254000003</v>
      </c>
      <c r="E15" s="123">
        <v>327.80023232000002</v>
      </c>
      <c r="F15" s="123">
        <v>277.7150815</v>
      </c>
      <c r="G15" s="123">
        <v>252.30319872000001</v>
      </c>
      <c r="H15" s="123">
        <v>1679.9526160400001</v>
      </c>
      <c r="I15" s="123">
        <v>84.016761450000004</v>
      </c>
      <c r="J15" s="123">
        <v>320.52512625999998</v>
      </c>
      <c r="K15" s="123">
        <v>1275.41072833</v>
      </c>
      <c r="L15" s="123">
        <v>1536.1311649500001</v>
      </c>
      <c r="M15" s="123">
        <v>147.01177136999999</v>
      </c>
      <c r="N15" s="123">
        <v>2.4919407599999999</v>
      </c>
      <c r="O15" s="123">
        <v>7.0018147199999996</v>
      </c>
      <c r="P15" s="123">
        <v>137.51801588999999</v>
      </c>
      <c r="Q15" s="123">
        <v>1389.11939358</v>
      </c>
      <c r="R15" s="123">
        <v>21.907948040000001</v>
      </c>
      <c r="S15" s="123">
        <v>71.536417670000006</v>
      </c>
      <c r="T15" s="123">
        <v>1295.6750278699999</v>
      </c>
      <c r="U15" s="123">
        <v>127.19551251</v>
      </c>
      <c r="V15" s="123">
        <v>2063.3593531900001</v>
      </c>
      <c r="W15" s="123"/>
      <c r="X15" s="123"/>
      <c r="Y15" s="123"/>
      <c r="Z15" s="123"/>
      <c r="AA15" s="123"/>
      <c r="AB15" s="123"/>
    </row>
    <row r="16" spans="1:28" hidden="1" outlineLevel="1">
      <c r="A16" s="12">
        <v>40695</v>
      </c>
      <c r="B16" s="123">
        <v>4181.08512161</v>
      </c>
      <c r="C16" s="123">
        <v>2529.5283118900002</v>
      </c>
      <c r="D16" s="123">
        <v>882.18245761000003</v>
      </c>
      <c r="E16" s="123">
        <v>336.89623620999998</v>
      </c>
      <c r="F16" s="123">
        <v>286.09466630999998</v>
      </c>
      <c r="G16" s="123">
        <v>259.19155509000001</v>
      </c>
      <c r="H16" s="123">
        <v>1647.3458542799999</v>
      </c>
      <c r="I16" s="123">
        <v>82.917878160000001</v>
      </c>
      <c r="J16" s="123">
        <v>315.25583245000001</v>
      </c>
      <c r="K16" s="123">
        <v>1249.17214367</v>
      </c>
      <c r="L16" s="123">
        <v>1528.3466514199999</v>
      </c>
      <c r="M16" s="123">
        <v>150.41183355999999</v>
      </c>
      <c r="N16" s="123">
        <v>2.5980650500000002</v>
      </c>
      <c r="O16" s="123">
        <v>6.6763835599999997</v>
      </c>
      <c r="P16" s="123">
        <v>141.13738495000001</v>
      </c>
      <c r="Q16" s="123">
        <v>1377.9348178600001</v>
      </c>
      <c r="R16" s="123">
        <v>21.66427375</v>
      </c>
      <c r="S16" s="123">
        <v>70.521900770000002</v>
      </c>
      <c r="T16" s="123">
        <v>1285.7486433399999</v>
      </c>
      <c r="U16" s="123">
        <v>123.2101583</v>
      </c>
      <c r="V16" s="123">
        <v>2050.8905589800002</v>
      </c>
      <c r="W16" s="123"/>
      <c r="X16" s="123"/>
      <c r="Y16" s="123"/>
      <c r="Z16" s="123"/>
      <c r="AA16" s="123"/>
      <c r="AB16" s="123"/>
    </row>
    <row r="17" spans="1:28" hidden="1" outlineLevel="1">
      <c r="A17" s="12">
        <v>40725</v>
      </c>
      <c r="B17" s="123">
        <v>4153.4957987999996</v>
      </c>
      <c r="C17" s="123">
        <v>2404.13248183</v>
      </c>
      <c r="D17" s="123">
        <v>896.57460977999995</v>
      </c>
      <c r="E17" s="123">
        <v>344.94549475999997</v>
      </c>
      <c r="F17" s="123">
        <v>303.51862303000001</v>
      </c>
      <c r="G17" s="123">
        <v>248.11049199000001</v>
      </c>
      <c r="H17" s="123">
        <v>1507.55787205</v>
      </c>
      <c r="I17" s="123">
        <v>89.082184409999996</v>
      </c>
      <c r="J17" s="123">
        <v>307.06667992000001</v>
      </c>
      <c r="K17" s="123">
        <v>1111.4090077200001</v>
      </c>
      <c r="L17" s="123">
        <v>1626.35106636</v>
      </c>
      <c r="M17" s="123">
        <v>170.63594978</v>
      </c>
      <c r="N17" s="123">
        <v>2.5351935700000001</v>
      </c>
      <c r="O17" s="123">
        <v>7.1695352400000001</v>
      </c>
      <c r="P17" s="123">
        <v>160.93122097</v>
      </c>
      <c r="Q17" s="123">
        <v>1455.7151165800001</v>
      </c>
      <c r="R17" s="123">
        <v>20.897635609999998</v>
      </c>
      <c r="S17" s="123">
        <v>73.536698479999998</v>
      </c>
      <c r="T17" s="123">
        <v>1361.2807824900001</v>
      </c>
      <c r="U17" s="123">
        <v>123.01225061</v>
      </c>
      <c r="V17" s="123">
        <v>2079.4511958899998</v>
      </c>
      <c r="W17" s="123"/>
      <c r="X17" s="123"/>
      <c r="Y17" s="123"/>
      <c r="Z17" s="123"/>
      <c r="AA17" s="123"/>
      <c r="AB17" s="123"/>
    </row>
    <row r="18" spans="1:28" hidden="1" outlineLevel="1">
      <c r="A18" s="12">
        <v>40756</v>
      </c>
      <c r="B18" s="123">
        <v>4115.6369046099999</v>
      </c>
      <c r="C18" s="123">
        <v>2399.6109870999999</v>
      </c>
      <c r="D18" s="123">
        <v>932.81860039000003</v>
      </c>
      <c r="E18" s="123">
        <v>367.48325811000001</v>
      </c>
      <c r="F18" s="123">
        <v>314.92730936999999</v>
      </c>
      <c r="G18" s="123">
        <v>250.40803291</v>
      </c>
      <c r="H18" s="123">
        <v>1466.7923867100001</v>
      </c>
      <c r="I18" s="123">
        <v>88.037477789999997</v>
      </c>
      <c r="J18" s="123">
        <v>296.91369185999997</v>
      </c>
      <c r="K18" s="123">
        <v>1081.84121706</v>
      </c>
      <c r="L18" s="123">
        <v>1593.93138426</v>
      </c>
      <c r="M18" s="123">
        <v>174.55748965999999</v>
      </c>
      <c r="N18" s="123">
        <v>2.6257934299999999</v>
      </c>
      <c r="O18" s="123">
        <v>7.2080493299999997</v>
      </c>
      <c r="P18" s="123">
        <v>164.72364690000001</v>
      </c>
      <c r="Q18" s="123">
        <v>1419.3738946000001</v>
      </c>
      <c r="R18" s="123">
        <v>19.17018624</v>
      </c>
      <c r="S18" s="123">
        <v>70.482210249999994</v>
      </c>
      <c r="T18" s="123">
        <v>1329.7214981100001</v>
      </c>
      <c r="U18" s="123">
        <v>122.09453325</v>
      </c>
      <c r="V18" s="123">
        <v>1954.0524726000001</v>
      </c>
      <c r="W18" s="123"/>
      <c r="X18" s="123"/>
      <c r="Y18" s="123"/>
      <c r="Z18" s="123"/>
      <c r="AA18" s="123"/>
      <c r="AB18" s="123"/>
    </row>
    <row r="19" spans="1:28" hidden="1" outlineLevel="1">
      <c r="A19" s="12">
        <v>40787</v>
      </c>
      <c r="B19" s="123">
        <v>4058.4339179399999</v>
      </c>
      <c r="C19" s="123">
        <v>2381.1717063299998</v>
      </c>
      <c r="D19" s="123">
        <v>957.06974170000001</v>
      </c>
      <c r="E19" s="123">
        <v>380.96574406000002</v>
      </c>
      <c r="F19" s="123">
        <v>321.05544600000002</v>
      </c>
      <c r="G19" s="123">
        <v>255.04855164</v>
      </c>
      <c r="H19" s="123">
        <v>1424.1019646300001</v>
      </c>
      <c r="I19" s="123">
        <v>86.907508309999997</v>
      </c>
      <c r="J19" s="123">
        <v>290.65010525999998</v>
      </c>
      <c r="K19" s="123">
        <v>1046.5443510600001</v>
      </c>
      <c r="L19" s="123">
        <v>1555.4864215699999</v>
      </c>
      <c r="M19" s="123">
        <v>179.39358156</v>
      </c>
      <c r="N19" s="123">
        <v>2.5343596000000002</v>
      </c>
      <c r="O19" s="123">
        <v>6.95718338</v>
      </c>
      <c r="P19" s="123">
        <v>169.90203858000001</v>
      </c>
      <c r="Q19" s="123">
        <v>1376.0928400099999</v>
      </c>
      <c r="R19" s="123">
        <v>18.27677568</v>
      </c>
      <c r="S19" s="123">
        <v>67.613360540000002</v>
      </c>
      <c r="T19" s="123">
        <v>1290.20270379</v>
      </c>
      <c r="U19" s="123">
        <v>121.77579004</v>
      </c>
      <c r="V19" s="123">
        <v>1972.1505931300001</v>
      </c>
      <c r="W19" s="123"/>
      <c r="X19" s="123"/>
      <c r="Y19" s="123"/>
      <c r="Z19" s="123"/>
      <c r="AA19" s="123"/>
      <c r="AB19" s="123"/>
    </row>
    <row r="20" spans="1:28" hidden="1" outlineLevel="1">
      <c r="A20" s="12">
        <v>40817</v>
      </c>
      <c r="B20" s="123">
        <v>4050.0307937399998</v>
      </c>
      <c r="C20" s="123">
        <v>2369.0211374599999</v>
      </c>
      <c r="D20" s="123">
        <v>976.90462746000003</v>
      </c>
      <c r="E20" s="123">
        <v>386.54968509000003</v>
      </c>
      <c r="F20" s="123">
        <v>327.61648783999999</v>
      </c>
      <c r="G20" s="123">
        <v>262.73845453000001</v>
      </c>
      <c r="H20" s="123">
        <v>1392.1165100000001</v>
      </c>
      <c r="I20" s="123">
        <v>86.422245559999993</v>
      </c>
      <c r="J20" s="123">
        <v>287.05978757000003</v>
      </c>
      <c r="K20" s="123">
        <v>1018.63447687</v>
      </c>
      <c r="L20" s="123">
        <v>1553.7978539999999</v>
      </c>
      <c r="M20" s="123">
        <v>185.66357339000001</v>
      </c>
      <c r="N20" s="123">
        <v>1.9993762399999999</v>
      </c>
      <c r="O20" s="123">
        <v>7.6380443800000002</v>
      </c>
      <c r="P20" s="123">
        <v>176.02615277000001</v>
      </c>
      <c r="Q20" s="123">
        <v>1368.1342806099999</v>
      </c>
      <c r="R20" s="123">
        <v>18.33858429</v>
      </c>
      <c r="S20" s="123">
        <v>67.705368460000003</v>
      </c>
      <c r="T20" s="123">
        <v>1282.0903278599999</v>
      </c>
      <c r="U20" s="123">
        <v>127.21180228</v>
      </c>
      <c r="V20" s="123">
        <v>1941.3300075499999</v>
      </c>
      <c r="W20" s="123"/>
      <c r="X20" s="123"/>
      <c r="Y20" s="123"/>
      <c r="Z20" s="123"/>
      <c r="AA20" s="123"/>
      <c r="AB20" s="123"/>
    </row>
    <row r="21" spans="1:28" hidden="1" outlineLevel="1">
      <c r="A21" s="12">
        <v>40848</v>
      </c>
      <c r="B21" s="123">
        <v>3961.1453159299999</v>
      </c>
      <c r="C21" s="123">
        <v>2287.9449841599999</v>
      </c>
      <c r="D21" s="123">
        <v>983.95290513999998</v>
      </c>
      <c r="E21" s="123">
        <v>388.71665604999998</v>
      </c>
      <c r="F21" s="123">
        <v>330.76794412999999</v>
      </c>
      <c r="G21" s="123">
        <v>264.46830496000001</v>
      </c>
      <c r="H21" s="123">
        <v>1303.9920790199999</v>
      </c>
      <c r="I21" s="123">
        <v>85.228069559999994</v>
      </c>
      <c r="J21" s="123">
        <v>275.72912110999999</v>
      </c>
      <c r="K21" s="123">
        <v>943.03488834999996</v>
      </c>
      <c r="L21" s="123">
        <v>1547.94267894</v>
      </c>
      <c r="M21" s="123">
        <v>194.96389647000001</v>
      </c>
      <c r="N21" s="123">
        <v>2.0461711899999999</v>
      </c>
      <c r="O21" s="123">
        <v>11.163350510000001</v>
      </c>
      <c r="P21" s="123">
        <v>181.75437477</v>
      </c>
      <c r="Q21" s="123">
        <v>1352.9787824699999</v>
      </c>
      <c r="R21" s="123">
        <v>21.417824570000001</v>
      </c>
      <c r="S21" s="123">
        <v>68.117443410000007</v>
      </c>
      <c r="T21" s="123">
        <v>1263.4435144900001</v>
      </c>
      <c r="U21" s="123">
        <v>125.25765283</v>
      </c>
      <c r="V21" s="123">
        <v>1897.4575196999999</v>
      </c>
      <c r="W21" s="123"/>
      <c r="X21" s="123"/>
      <c r="Y21" s="123"/>
      <c r="Z21" s="123"/>
      <c r="AA21" s="123"/>
      <c r="AB21" s="123"/>
    </row>
    <row r="22" spans="1:28" hidden="1" outlineLevel="1">
      <c r="A22" s="12">
        <v>40878</v>
      </c>
      <c r="B22" s="123">
        <v>3720.2290487300002</v>
      </c>
      <c r="C22" s="123">
        <v>2282.2460467400001</v>
      </c>
      <c r="D22" s="123">
        <v>996.48914505000005</v>
      </c>
      <c r="E22" s="123">
        <v>385.92285161000001</v>
      </c>
      <c r="F22" s="123">
        <v>328.37570119999998</v>
      </c>
      <c r="G22" s="123">
        <v>282.19059224</v>
      </c>
      <c r="H22" s="123">
        <v>1285.7569016899999</v>
      </c>
      <c r="I22" s="123">
        <v>77.004221139999999</v>
      </c>
      <c r="J22" s="123">
        <v>260.54784845</v>
      </c>
      <c r="K22" s="123">
        <v>948.20483209999998</v>
      </c>
      <c r="L22" s="123">
        <v>1352.6625039</v>
      </c>
      <c r="M22" s="123">
        <v>177.18428226</v>
      </c>
      <c r="N22" s="123">
        <v>1.8406671400000001</v>
      </c>
      <c r="O22" s="123">
        <v>11.186115360000001</v>
      </c>
      <c r="P22" s="123">
        <v>164.15749976000001</v>
      </c>
      <c r="Q22" s="123">
        <v>1175.4782216399999</v>
      </c>
      <c r="R22" s="123">
        <v>21.340652989999999</v>
      </c>
      <c r="S22" s="123">
        <v>65.531079410000004</v>
      </c>
      <c r="T22" s="123">
        <v>1088.60648924</v>
      </c>
      <c r="U22" s="123">
        <v>85.320498090000001</v>
      </c>
      <c r="V22" s="123">
        <v>1885.7942977800001</v>
      </c>
      <c r="W22" s="123"/>
      <c r="X22" s="123"/>
      <c r="Y22" s="123"/>
      <c r="Z22" s="123"/>
      <c r="AA22" s="123"/>
      <c r="AB22" s="123"/>
    </row>
    <row r="23" spans="1:28" hidden="1" outlineLevel="1">
      <c r="A23" s="12">
        <v>40909</v>
      </c>
      <c r="B23" s="123">
        <v>3684.7458610200001</v>
      </c>
      <c r="C23" s="123">
        <v>2259.37983463</v>
      </c>
      <c r="D23" s="123">
        <v>997.50549622999995</v>
      </c>
      <c r="E23" s="123">
        <v>386.80508427000001</v>
      </c>
      <c r="F23" s="123">
        <v>328.34275610999998</v>
      </c>
      <c r="G23" s="123">
        <v>282.35765585000001</v>
      </c>
      <c r="H23" s="123">
        <v>1261.8743383999999</v>
      </c>
      <c r="I23" s="123">
        <v>77.538714859999999</v>
      </c>
      <c r="J23" s="123">
        <v>255.59725767</v>
      </c>
      <c r="K23" s="123">
        <v>928.73836587000005</v>
      </c>
      <c r="L23" s="123">
        <v>1340.86412255</v>
      </c>
      <c r="M23" s="123">
        <v>177.02520620000001</v>
      </c>
      <c r="N23" s="123">
        <v>1.2756660500000001</v>
      </c>
      <c r="O23" s="123">
        <v>10.9465507</v>
      </c>
      <c r="P23" s="123">
        <v>164.80298945000001</v>
      </c>
      <c r="Q23" s="123">
        <v>1163.8389163500001</v>
      </c>
      <c r="R23" s="123">
        <v>20.472429349999999</v>
      </c>
      <c r="S23" s="123">
        <v>65.046190440000004</v>
      </c>
      <c r="T23" s="123">
        <v>1078.3202965600001</v>
      </c>
      <c r="U23" s="123">
        <v>84.501903839999997</v>
      </c>
      <c r="V23" s="123">
        <v>1777.5320960700001</v>
      </c>
      <c r="W23" s="123"/>
      <c r="X23" s="123"/>
      <c r="Y23" s="123"/>
      <c r="Z23" s="123"/>
      <c r="AA23" s="123"/>
      <c r="AB23" s="123"/>
    </row>
    <row r="24" spans="1:28" hidden="1" outlineLevel="1">
      <c r="A24" s="12">
        <v>40940</v>
      </c>
      <c r="B24" s="123">
        <v>3651.8724596299999</v>
      </c>
      <c r="C24" s="123">
        <v>2220.9214823900002</v>
      </c>
      <c r="D24" s="123">
        <v>1003.31399993</v>
      </c>
      <c r="E24" s="123">
        <v>387.60713262000002</v>
      </c>
      <c r="F24" s="123">
        <v>333.46734665000002</v>
      </c>
      <c r="G24" s="123">
        <v>282.23952065999998</v>
      </c>
      <c r="H24" s="123">
        <v>1217.60748246</v>
      </c>
      <c r="I24" s="123">
        <v>75.316325370000001</v>
      </c>
      <c r="J24" s="123">
        <v>241.66055505</v>
      </c>
      <c r="K24" s="123">
        <v>900.63060203999999</v>
      </c>
      <c r="L24" s="123">
        <v>1345.21538104</v>
      </c>
      <c r="M24" s="123">
        <v>178.47635733000001</v>
      </c>
      <c r="N24" s="123">
        <v>0.69388983000000004</v>
      </c>
      <c r="O24" s="123">
        <v>11.22900535</v>
      </c>
      <c r="P24" s="123">
        <v>166.55346215</v>
      </c>
      <c r="Q24" s="123">
        <v>1166.7390237100001</v>
      </c>
      <c r="R24" s="123">
        <v>18.817087279999999</v>
      </c>
      <c r="S24" s="123">
        <v>67.064219089999995</v>
      </c>
      <c r="T24" s="123">
        <v>1080.8577173399999</v>
      </c>
      <c r="U24" s="123">
        <v>85.735596200000003</v>
      </c>
      <c r="V24" s="123">
        <v>1613.41325557</v>
      </c>
      <c r="W24" s="123"/>
      <c r="X24" s="123"/>
      <c r="Y24" s="123"/>
      <c r="Z24" s="123"/>
      <c r="AA24" s="123"/>
      <c r="AB24" s="123"/>
    </row>
    <row r="25" spans="1:28" hidden="1" outlineLevel="1">
      <c r="A25" s="12">
        <v>40969</v>
      </c>
      <c r="B25" s="123">
        <v>3598.9343241400002</v>
      </c>
      <c r="C25" s="123">
        <v>2200.3079121300002</v>
      </c>
      <c r="D25" s="123">
        <v>1013.46901338</v>
      </c>
      <c r="E25" s="123">
        <v>395.56453963000001</v>
      </c>
      <c r="F25" s="123">
        <v>337.79546484999997</v>
      </c>
      <c r="G25" s="123">
        <v>280.10900889999999</v>
      </c>
      <c r="H25" s="123">
        <v>1186.83889875</v>
      </c>
      <c r="I25" s="123">
        <v>60.472669359999998</v>
      </c>
      <c r="J25" s="123">
        <v>235.15179137000001</v>
      </c>
      <c r="K25" s="123">
        <v>891.21443801999999</v>
      </c>
      <c r="L25" s="123">
        <v>1308.70867834</v>
      </c>
      <c r="M25" s="123">
        <v>180.17145525000001</v>
      </c>
      <c r="N25" s="123">
        <v>0.57628298</v>
      </c>
      <c r="O25" s="123">
        <v>12.640196169999999</v>
      </c>
      <c r="P25" s="123">
        <v>166.95497610000001</v>
      </c>
      <c r="Q25" s="123">
        <v>1128.53722309</v>
      </c>
      <c r="R25" s="123">
        <v>18.352159530000002</v>
      </c>
      <c r="S25" s="123">
        <v>64.497970330000001</v>
      </c>
      <c r="T25" s="123">
        <v>1045.6870932300001</v>
      </c>
      <c r="U25" s="123">
        <v>89.917733670000004</v>
      </c>
      <c r="V25" s="123">
        <v>1707.70608621</v>
      </c>
      <c r="W25" s="123"/>
      <c r="X25" s="123"/>
      <c r="Y25" s="123"/>
      <c r="Z25" s="123"/>
      <c r="AA25" s="123"/>
      <c r="AB25" s="123"/>
    </row>
    <row r="26" spans="1:28" hidden="1" outlineLevel="1">
      <c r="A26" s="12">
        <v>41000</v>
      </c>
      <c r="B26" s="123">
        <v>3532.1953262799998</v>
      </c>
      <c r="C26" s="123">
        <v>2150.65799298</v>
      </c>
      <c r="D26" s="123">
        <v>1014.61321314</v>
      </c>
      <c r="E26" s="123">
        <v>395.93980583000001</v>
      </c>
      <c r="F26" s="123">
        <v>341.09565765999997</v>
      </c>
      <c r="G26" s="123">
        <v>277.57774964999999</v>
      </c>
      <c r="H26" s="123">
        <v>1136.04477984</v>
      </c>
      <c r="I26" s="123">
        <v>58.025302660000001</v>
      </c>
      <c r="J26" s="123">
        <v>220.25953792000001</v>
      </c>
      <c r="K26" s="123">
        <v>857.75993926000001</v>
      </c>
      <c r="L26" s="123">
        <v>1292.1413553100001</v>
      </c>
      <c r="M26" s="123">
        <v>180.81558078</v>
      </c>
      <c r="N26" s="123">
        <v>0.50647608</v>
      </c>
      <c r="O26" s="123">
        <v>12.403749680000001</v>
      </c>
      <c r="P26" s="123">
        <v>167.90535502</v>
      </c>
      <c r="Q26" s="123">
        <v>1111.32577453</v>
      </c>
      <c r="R26" s="123">
        <v>18.664046249999998</v>
      </c>
      <c r="S26" s="123">
        <v>63.250548909999999</v>
      </c>
      <c r="T26" s="123">
        <v>1029.4111793699999</v>
      </c>
      <c r="U26" s="123">
        <v>89.395977990000006</v>
      </c>
      <c r="V26" s="123">
        <v>1877.14703762</v>
      </c>
      <c r="W26" s="123"/>
      <c r="X26" s="123"/>
      <c r="Y26" s="123"/>
      <c r="Z26" s="123"/>
      <c r="AA26" s="123"/>
      <c r="AB26" s="123"/>
    </row>
    <row r="27" spans="1:28" hidden="1" outlineLevel="1">
      <c r="A27" s="12">
        <v>41030</v>
      </c>
      <c r="B27" s="123">
        <v>3497.4418848999999</v>
      </c>
      <c r="C27" s="123">
        <v>2134.3766592000002</v>
      </c>
      <c r="D27" s="123">
        <v>1030.6705619100001</v>
      </c>
      <c r="E27" s="123">
        <v>405.62913696999999</v>
      </c>
      <c r="F27" s="123">
        <v>348.39965854000002</v>
      </c>
      <c r="G27" s="123">
        <v>276.64176639999999</v>
      </c>
      <c r="H27" s="123">
        <v>1103.7060972899999</v>
      </c>
      <c r="I27" s="123">
        <v>57.45689368</v>
      </c>
      <c r="J27" s="123">
        <v>218.04538257999999</v>
      </c>
      <c r="K27" s="123">
        <v>828.20382102999997</v>
      </c>
      <c r="L27" s="123">
        <v>1272.99275736</v>
      </c>
      <c r="M27" s="123">
        <v>184.14155640000001</v>
      </c>
      <c r="N27" s="123">
        <v>0.51236057000000002</v>
      </c>
      <c r="O27" s="123">
        <v>12.05859525</v>
      </c>
      <c r="P27" s="123">
        <v>171.57060057999999</v>
      </c>
      <c r="Q27" s="123">
        <v>1088.8512009599999</v>
      </c>
      <c r="R27" s="123">
        <v>18.45431344</v>
      </c>
      <c r="S27" s="123">
        <v>61.109172819999998</v>
      </c>
      <c r="T27" s="123">
        <v>1009.2877147</v>
      </c>
      <c r="U27" s="123">
        <v>90.07246834</v>
      </c>
      <c r="V27" s="123">
        <v>1846.7139149</v>
      </c>
      <c r="W27" s="123"/>
      <c r="X27" s="123"/>
      <c r="Y27" s="123"/>
      <c r="Z27" s="123"/>
      <c r="AA27" s="123"/>
      <c r="AB27" s="123"/>
    </row>
    <row r="28" spans="1:28" hidden="1" outlineLevel="1">
      <c r="A28" s="12">
        <v>41061</v>
      </c>
      <c r="B28" s="123">
        <v>3467.3516224999998</v>
      </c>
      <c r="C28" s="123">
        <v>2115.8460399599999</v>
      </c>
      <c r="D28" s="123">
        <v>1041.8608165200001</v>
      </c>
      <c r="E28" s="123">
        <v>403.60288022999998</v>
      </c>
      <c r="F28" s="123">
        <v>355.72618036</v>
      </c>
      <c r="G28" s="123">
        <v>282.53175592999997</v>
      </c>
      <c r="H28" s="123">
        <v>1073.98522344</v>
      </c>
      <c r="I28" s="123">
        <v>54.573022190000003</v>
      </c>
      <c r="J28" s="123">
        <v>215.49766209000001</v>
      </c>
      <c r="K28" s="123">
        <v>803.91453916</v>
      </c>
      <c r="L28" s="123">
        <v>1258.13582892</v>
      </c>
      <c r="M28" s="123">
        <v>181.92675650000001</v>
      </c>
      <c r="N28" s="123">
        <v>0.47276287</v>
      </c>
      <c r="O28" s="123">
        <v>12.672135369999999</v>
      </c>
      <c r="P28" s="123">
        <v>168.78185826000001</v>
      </c>
      <c r="Q28" s="123">
        <v>1076.20907242</v>
      </c>
      <c r="R28" s="123">
        <v>18.55282218</v>
      </c>
      <c r="S28" s="123">
        <v>63.370687289999999</v>
      </c>
      <c r="T28" s="123">
        <v>994.28556294999998</v>
      </c>
      <c r="U28" s="123">
        <v>93.369753619999997</v>
      </c>
      <c r="V28" s="123">
        <v>1822.84067564</v>
      </c>
      <c r="W28" s="123"/>
      <c r="X28" s="123"/>
      <c r="Y28" s="123"/>
      <c r="Z28" s="123"/>
      <c r="AA28" s="123"/>
      <c r="AB28" s="123"/>
    </row>
    <row r="29" spans="1:28" hidden="1" outlineLevel="1">
      <c r="A29" s="12">
        <v>41091</v>
      </c>
      <c r="B29" s="123">
        <v>3448.53131493</v>
      </c>
      <c r="C29" s="123">
        <v>2100.3935753699998</v>
      </c>
      <c r="D29" s="123">
        <v>1045.25277611</v>
      </c>
      <c r="E29" s="123">
        <v>405.66947300999999</v>
      </c>
      <c r="F29" s="123">
        <v>355.64845271000002</v>
      </c>
      <c r="G29" s="123">
        <v>283.93485039000001</v>
      </c>
      <c r="H29" s="123">
        <v>1055.14079926</v>
      </c>
      <c r="I29" s="123">
        <v>53.403988890000001</v>
      </c>
      <c r="J29" s="123">
        <v>214.21182974999999</v>
      </c>
      <c r="K29" s="123">
        <v>787.52498061999995</v>
      </c>
      <c r="L29" s="123">
        <v>1251.7584693399999</v>
      </c>
      <c r="M29" s="123">
        <v>185.77516643000001</v>
      </c>
      <c r="N29" s="123">
        <v>0.47858539</v>
      </c>
      <c r="O29" s="123">
        <v>12.389073789999999</v>
      </c>
      <c r="P29" s="123">
        <v>172.90750725000001</v>
      </c>
      <c r="Q29" s="123">
        <v>1065.98330291</v>
      </c>
      <c r="R29" s="123">
        <v>18.58381524</v>
      </c>
      <c r="S29" s="123">
        <v>63.096273979999999</v>
      </c>
      <c r="T29" s="123">
        <v>984.30321369000001</v>
      </c>
      <c r="U29" s="123">
        <v>96.379270219999995</v>
      </c>
      <c r="V29" s="123">
        <v>1753.7442859</v>
      </c>
      <c r="W29" s="123"/>
      <c r="X29" s="123"/>
      <c r="Y29" s="123"/>
      <c r="Z29" s="123"/>
      <c r="AA29" s="123"/>
      <c r="AB29" s="123"/>
    </row>
    <row r="30" spans="1:28" hidden="1" outlineLevel="1">
      <c r="A30" s="12">
        <v>41122</v>
      </c>
      <c r="B30" s="123">
        <v>3415.61243337</v>
      </c>
      <c r="C30" s="123">
        <v>2078.0236470499999</v>
      </c>
      <c r="D30" s="123">
        <v>1052.87457531</v>
      </c>
      <c r="E30" s="123">
        <v>417.03408222000002</v>
      </c>
      <c r="F30" s="123">
        <v>351.26345122999999</v>
      </c>
      <c r="G30" s="123">
        <v>284.57704186000001</v>
      </c>
      <c r="H30" s="123">
        <v>1025.14907174</v>
      </c>
      <c r="I30" s="123">
        <v>52.536078639999999</v>
      </c>
      <c r="J30" s="123">
        <v>202.32473938000001</v>
      </c>
      <c r="K30" s="123">
        <v>770.28825371999994</v>
      </c>
      <c r="L30" s="123">
        <v>1240.1806926100001</v>
      </c>
      <c r="M30" s="123">
        <v>189.39998451</v>
      </c>
      <c r="N30" s="123">
        <v>0.47861594000000002</v>
      </c>
      <c r="O30" s="123">
        <v>12.06137356</v>
      </c>
      <c r="P30" s="123">
        <v>176.85999501000001</v>
      </c>
      <c r="Q30" s="123">
        <v>1050.7807081000001</v>
      </c>
      <c r="R30" s="123">
        <v>18.7675722</v>
      </c>
      <c r="S30" s="123">
        <v>63.258817499999999</v>
      </c>
      <c r="T30" s="123">
        <v>968.75431839999999</v>
      </c>
      <c r="U30" s="123">
        <v>97.408093710000003</v>
      </c>
      <c r="V30" s="123">
        <v>1784.3194722799999</v>
      </c>
      <c r="W30" s="123"/>
      <c r="X30" s="123"/>
      <c r="Y30" s="123"/>
      <c r="Z30" s="123"/>
      <c r="AA30" s="123"/>
      <c r="AB30" s="123"/>
    </row>
    <row r="31" spans="1:28" hidden="1" outlineLevel="1">
      <c r="A31" s="12">
        <v>41153</v>
      </c>
      <c r="B31" s="123">
        <v>3301.5299059700001</v>
      </c>
      <c r="C31" s="123">
        <v>2013.6357660000001</v>
      </c>
      <c r="D31" s="123">
        <v>1039.1466786999999</v>
      </c>
      <c r="E31" s="123">
        <v>417.32404158000003</v>
      </c>
      <c r="F31" s="123">
        <v>346.47906360000002</v>
      </c>
      <c r="G31" s="123">
        <v>275.34357352000001</v>
      </c>
      <c r="H31" s="123">
        <v>974.48908730000005</v>
      </c>
      <c r="I31" s="123">
        <v>52.238458129999998</v>
      </c>
      <c r="J31" s="123">
        <v>195.29659512000001</v>
      </c>
      <c r="K31" s="123">
        <v>726.95403405000002</v>
      </c>
      <c r="L31" s="123">
        <v>1190.68239124</v>
      </c>
      <c r="M31" s="123">
        <v>177.3149841</v>
      </c>
      <c r="N31" s="123">
        <v>0.48130852000000002</v>
      </c>
      <c r="O31" s="123">
        <v>9.9825442800000008</v>
      </c>
      <c r="P31" s="123">
        <v>166.85113129999999</v>
      </c>
      <c r="Q31" s="123">
        <v>1013.36740714</v>
      </c>
      <c r="R31" s="123">
        <v>18.609406289999999</v>
      </c>
      <c r="S31" s="123">
        <v>58.766543650000003</v>
      </c>
      <c r="T31" s="123">
        <v>935.99145720000001</v>
      </c>
      <c r="U31" s="123">
        <v>97.211748729999996</v>
      </c>
      <c r="V31" s="123">
        <v>1726.9173335200001</v>
      </c>
      <c r="W31" s="123"/>
      <c r="X31" s="123"/>
      <c r="Y31" s="123"/>
      <c r="Z31" s="123"/>
      <c r="AA31" s="123"/>
      <c r="AB31" s="123"/>
    </row>
    <row r="32" spans="1:28" hidden="1" outlineLevel="1">
      <c r="A32" s="12">
        <v>41183</v>
      </c>
      <c r="B32" s="123">
        <v>3295.0726163700001</v>
      </c>
      <c r="C32" s="123">
        <v>2015.08565318</v>
      </c>
      <c r="D32" s="123">
        <v>1053.32931044</v>
      </c>
      <c r="E32" s="123">
        <v>428.22278742999998</v>
      </c>
      <c r="F32" s="123">
        <v>350.34985922999999</v>
      </c>
      <c r="G32" s="123">
        <v>274.75666378</v>
      </c>
      <c r="H32" s="123">
        <v>961.75634274000004</v>
      </c>
      <c r="I32" s="123">
        <v>58.03251169</v>
      </c>
      <c r="J32" s="123">
        <v>193.35557428999999</v>
      </c>
      <c r="K32" s="123">
        <v>710.36825676000001</v>
      </c>
      <c r="L32" s="123">
        <v>1185.2545560200001</v>
      </c>
      <c r="M32" s="123">
        <v>178.27872898999999</v>
      </c>
      <c r="N32" s="123">
        <v>0.76965468000000004</v>
      </c>
      <c r="O32" s="123">
        <v>9.6404222700000002</v>
      </c>
      <c r="P32" s="123">
        <v>167.86865204</v>
      </c>
      <c r="Q32" s="123">
        <v>1006.97582703</v>
      </c>
      <c r="R32" s="123">
        <v>21.994065460000002</v>
      </c>
      <c r="S32" s="123">
        <v>59.16834566</v>
      </c>
      <c r="T32" s="123">
        <v>925.81341591</v>
      </c>
      <c r="U32" s="123">
        <v>94.732407170000002</v>
      </c>
      <c r="V32" s="123">
        <v>1716.8870066699999</v>
      </c>
      <c r="W32" s="123"/>
      <c r="X32" s="123"/>
      <c r="Y32" s="123"/>
      <c r="Z32" s="123"/>
      <c r="AA32" s="123"/>
      <c r="AB32" s="123"/>
    </row>
    <row r="33" spans="1:28" hidden="1" outlineLevel="1">
      <c r="A33" s="12">
        <v>41214</v>
      </c>
      <c r="B33" s="123">
        <v>3267.8818352200001</v>
      </c>
      <c r="C33" s="123">
        <v>1954.72878717</v>
      </c>
      <c r="D33" s="123">
        <v>1043.4164880200001</v>
      </c>
      <c r="E33" s="123">
        <v>429.74302793999999</v>
      </c>
      <c r="F33" s="123">
        <v>347.87338853</v>
      </c>
      <c r="G33" s="123">
        <v>265.80007154999998</v>
      </c>
      <c r="H33" s="123">
        <v>911.31229914999994</v>
      </c>
      <c r="I33" s="123">
        <v>53.891510510000003</v>
      </c>
      <c r="J33" s="123">
        <v>190.92662184</v>
      </c>
      <c r="K33" s="123">
        <v>666.49416680000002</v>
      </c>
      <c r="L33" s="123">
        <v>1219.1877053200001</v>
      </c>
      <c r="M33" s="123">
        <v>191.11814508000001</v>
      </c>
      <c r="N33" s="123">
        <v>0.81009324000000005</v>
      </c>
      <c r="O33" s="123">
        <v>14.4837974</v>
      </c>
      <c r="P33" s="123">
        <v>175.82425444</v>
      </c>
      <c r="Q33" s="123">
        <v>1028.0695602400001</v>
      </c>
      <c r="R33" s="123">
        <v>22.330238099999999</v>
      </c>
      <c r="S33" s="123">
        <v>59.398355610000003</v>
      </c>
      <c r="T33" s="123">
        <v>946.34096652999995</v>
      </c>
      <c r="U33" s="123">
        <v>93.965342730000003</v>
      </c>
      <c r="V33" s="123">
        <v>1709.33920244</v>
      </c>
      <c r="W33" s="123"/>
      <c r="X33" s="123"/>
      <c r="Y33" s="123"/>
      <c r="Z33" s="123"/>
      <c r="AA33" s="123"/>
      <c r="AB33" s="123"/>
    </row>
    <row r="34" spans="1:28" hidden="1" outlineLevel="1">
      <c r="A34" s="12">
        <v>41244</v>
      </c>
      <c r="B34" s="123">
        <v>3220.6205534000001</v>
      </c>
      <c r="C34" s="123">
        <v>1977.6739789600001</v>
      </c>
      <c r="D34" s="123">
        <v>1065.9297477499999</v>
      </c>
      <c r="E34" s="123">
        <v>434.32531852</v>
      </c>
      <c r="F34" s="123">
        <v>358.89727591000002</v>
      </c>
      <c r="G34" s="123">
        <v>272.70715331999997</v>
      </c>
      <c r="H34" s="123">
        <v>911.74423120999995</v>
      </c>
      <c r="I34" s="123">
        <v>44.484317799999999</v>
      </c>
      <c r="J34" s="123">
        <v>182.37733301</v>
      </c>
      <c r="K34" s="123">
        <v>684.88258040000005</v>
      </c>
      <c r="L34" s="123">
        <v>1152.6608819099999</v>
      </c>
      <c r="M34" s="123">
        <v>181.97020430000001</v>
      </c>
      <c r="N34" s="123">
        <v>0.80768551</v>
      </c>
      <c r="O34" s="123">
        <v>9.5215753000000003</v>
      </c>
      <c r="P34" s="123">
        <v>171.64094349000001</v>
      </c>
      <c r="Q34" s="123">
        <v>970.69067760999997</v>
      </c>
      <c r="R34" s="123">
        <v>22.51909161</v>
      </c>
      <c r="S34" s="123">
        <v>58.97776434</v>
      </c>
      <c r="T34" s="123">
        <v>889.19382166000003</v>
      </c>
      <c r="U34" s="123">
        <v>90.285692530000006</v>
      </c>
      <c r="V34" s="123">
        <v>1382.30800368</v>
      </c>
      <c r="W34" s="123"/>
      <c r="X34" s="123"/>
      <c r="Y34" s="123"/>
      <c r="Z34" s="123"/>
      <c r="AA34" s="123"/>
      <c r="AB34" s="123"/>
    </row>
    <row r="35" spans="1:28" hidden="1" outlineLevel="1">
      <c r="A35" s="12">
        <v>41275</v>
      </c>
      <c r="B35" s="123">
        <v>3200.78488079</v>
      </c>
      <c r="C35" s="123">
        <v>1964.8521735899999</v>
      </c>
      <c r="D35" s="123">
        <v>1070.24617818</v>
      </c>
      <c r="E35" s="123">
        <v>442.00677151000002</v>
      </c>
      <c r="F35" s="123">
        <v>351.90401309999999</v>
      </c>
      <c r="G35" s="123">
        <v>276.33539357000001</v>
      </c>
      <c r="H35" s="123">
        <v>894.60599540999999</v>
      </c>
      <c r="I35" s="123">
        <v>44.11461122</v>
      </c>
      <c r="J35" s="123">
        <v>181.3306781</v>
      </c>
      <c r="K35" s="123">
        <v>669.16070608999996</v>
      </c>
      <c r="L35" s="123">
        <v>1144.8068128299999</v>
      </c>
      <c r="M35" s="123">
        <v>179.77526116000001</v>
      </c>
      <c r="N35" s="123">
        <v>0.84837558999999996</v>
      </c>
      <c r="O35" s="123">
        <v>9.2027117100000009</v>
      </c>
      <c r="P35" s="123">
        <v>169.72417386000001</v>
      </c>
      <c r="Q35" s="123">
        <v>965.03155167</v>
      </c>
      <c r="R35" s="123">
        <v>22.83990339</v>
      </c>
      <c r="S35" s="123">
        <v>59.165714739999999</v>
      </c>
      <c r="T35" s="123">
        <v>883.02593353999998</v>
      </c>
      <c r="U35" s="123">
        <v>91.125894369999997</v>
      </c>
      <c r="V35" s="123">
        <v>1336.3357850899999</v>
      </c>
      <c r="W35" s="123"/>
      <c r="X35" s="123"/>
      <c r="Y35" s="123"/>
      <c r="Z35" s="123"/>
      <c r="AA35" s="123"/>
      <c r="AB35" s="123"/>
    </row>
    <row r="36" spans="1:28" hidden="1" outlineLevel="1">
      <c r="A36" s="12">
        <v>41306</v>
      </c>
      <c r="B36" s="123">
        <v>3183.0224076700001</v>
      </c>
      <c r="C36" s="123">
        <v>1947.64164207</v>
      </c>
      <c r="D36" s="123">
        <v>1073.4193813899999</v>
      </c>
      <c r="E36" s="123">
        <v>456.09512529</v>
      </c>
      <c r="F36" s="123">
        <v>347.28397068999999</v>
      </c>
      <c r="G36" s="123">
        <v>270.04028541000002</v>
      </c>
      <c r="H36" s="123">
        <v>874.22226067999998</v>
      </c>
      <c r="I36" s="123">
        <v>121.57342489</v>
      </c>
      <c r="J36" s="123">
        <v>122.59243594</v>
      </c>
      <c r="K36" s="123">
        <v>630.05639985000005</v>
      </c>
      <c r="L36" s="123">
        <v>1143.8635838600001</v>
      </c>
      <c r="M36" s="123">
        <v>178.34986247000001</v>
      </c>
      <c r="N36" s="123">
        <v>5.9309057999999997</v>
      </c>
      <c r="O36" s="123">
        <v>10.24690865</v>
      </c>
      <c r="P36" s="123">
        <v>162.17204802000001</v>
      </c>
      <c r="Q36" s="123">
        <v>965.51372139</v>
      </c>
      <c r="R36" s="123">
        <v>123.04409563</v>
      </c>
      <c r="S36" s="123">
        <v>17.893437429999999</v>
      </c>
      <c r="T36" s="123">
        <v>824.57618833000004</v>
      </c>
      <c r="U36" s="123">
        <v>91.517181739999998</v>
      </c>
      <c r="V36" s="123">
        <v>1342.0012702500001</v>
      </c>
      <c r="W36" s="123"/>
      <c r="X36" s="123"/>
      <c r="Y36" s="123"/>
      <c r="Z36" s="123"/>
      <c r="AA36" s="123"/>
      <c r="AB36" s="123"/>
    </row>
    <row r="37" spans="1:28" hidden="1" outlineLevel="1">
      <c r="A37" s="12">
        <v>41334</v>
      </c>
      <c r="B37" s="123">
        <v>3180.8651031999998</v>
      </c>
      <c r="C37" s="123">
        <v>1935.61079382</v>
      </c>
      <c r="D37" s="123">
        <v>1085.44599169</v>
      </c>
      <c r="E37" s="123">
        <v>468.94820270999998</v>
      </c>
      <c r="F37" s="123">
        <v>348.35156310000002</v>
      </c>
      <c r="G37" s="123">
        <v>268.14622587999997</v>
      </c>
      <c r="H37" s="123">
        <v>850.16480213</v>
      </c>
      <c r="I37" s="123">
        <v>127.38314432999999</v>
      </c>
      <c r="J37" s="123">
        <v>116.26128995000001</v>
      </c>
      <c r="K37" s="123">
        <v>606.52036784999996</v>
      </c>
      <c r="L37" s="123">
        <v>1152.8999399500001</v>
      </c>
      <c r="M37" s="123">
        <v>180.79956118000001</v>
      </c>
      <c r="N37" s="123">
        <v>6.0577417999999996</v>
      </c>
      <c r="O37" s="123">
        <v>10.216212049999999</v>
      </c>
      <c r="P37" s="123">
        <v>164.52560733000001</v>
      </c>
      <c r="Q37" s="123">
        <v>972.10037877000002</v>
      </c>
      <c r="R37" s="123">
        <v>124.71766671</v>
      </c>
      <c r="S37" s="123">
        <v>16.72632492</v>
      </c>
      <c r="T37" s="123">
        <v>830.65638713999999</v>
      </c>
      <c r="U37" s="123">
        <v>92.354369430000006</v>
      </c>
      <c r="V37" s="123">
        <v>1419.5667415600001</v>
      </c>
      <c r="W37" s="123"/>
      <c r="X37" s="123"/>
      <c r="Y37" s="123"/>
      <c r="Z37" s="123"/>
      <c r="AA37" s="123"/>
      <c r="AB37" s="123"/>
    </row>
    <row r="38" spans="1:28" hidden="1" outlineLevel="1">
      <c r="A38" s="12">
        <v>41365</v>
      </c>
      <c r="B38" s="123">
        <v>3182.0928821000002</v>
      </c>
      <c r="C38" s="123">
        <v>1937.1581067899999</v>
      </c>
      <c r="D38" s="123">
        <v>1103.7734846400001</v>
      </c>
      <c r="E38" s="123">
        <v>490.39717094000002</v>
      </c>
      <c r="F38" s="123">
        <v>345.66945158999999</v>
      </c>
      <c r="G38" s="123">
        <v>267.70686210999997</v>
      </c>
      <c r="H38" s="123">
        <v>833.38462215000004</v>
      </c>
      <c r="I38" s="123">
        <v>126.92217908000001</v>
      </c>
      <c r="J38" s="123">
        <v>108.61000156</v>
      </c>
      <c r="K38" s="123">
        <v>597.85244150999995</v>
      </c>
      <c r="L38" s="123">
        <v>1147.78085149</v>
      </c>
      <c r="M38" s="123">
        <v>181.60453290000001</v>
      </c>
      <c r="N38" s="123">
        <v>6.2744182200000003</v>
      </c>
      <c r="O38" s="123">
        <v>9.7728737500000005</v>
      </c>
      <c r="P38" s="123">
        <v>165.55724093000001</v>
      </c>
      <c r="Q38" s="123">
        <v>966.17631859000005</v>
      </c>
      <c r="R38" s="123">
        <v>126.31832523</v>
      </c>
      <c r="S38" s="123">
        <v>15.395160519999999</v>
      </c>
      <c r="T38" s="123">
        <v>824.46283284000003</v>
      </c>
      <c r="U38" s="123">
        <v>97.153923820000003</v>
      </c>
      <c r="V38" s="123">
        <v>1404.3437319300001</v>
      </c>
      <c r="W38" s="123"/>
      <c r="X38" s="123"/>
      <c r="Y38" s="123"/>
      <c r="Z38" s="123"/>
      <c r="AA38" s="123"/>
      <c r="AB38" s="123"/>
    </row>
    <row r="39" spans="1:28" hidden="1" outlineLevel="1">
      <c r="A39" s="12">
        <v>41395</v>
      </c>
      <c r="B39" s="123">
        <v>3165.3469992400001</v>
      </c>
      <c r="C39" s="123">
        <v>1933.5037014500001</v>
      </c>
      <c r="D39" s="123">
        <v>1109.54025482</v>
      </c>
      <c r="E39" s="123">
        <v>496.98428087000002</v>
      </c>
      <c r="F39" s="123">
        <v>347.08576728999998</v>
      </c>
      <c r="G39" s="123">
        <v>265.47020665999997</v>
      </c>
      <c r="H39" s="123">
        <v>823.96344663000002</v>
      </c>
      <c r="I39" s="123">
        <v>128.33534391000001</v>
      </c>
      <c r="J39" s="123">
        <v>108.64466235</v>
      </c>
      <c r="K39" s="123">
        <v>586.98344037000004</v>
      </c>
      <c r="L39" s="123">
        <v>1135.1442588100001</v>
      </c>
      <c r="M39" s="123">
        <v>181.64869677999999</v>
      </c>
      <c r="N39" s="123">
        <v>6.2222376500000003</v>
      </c>
      <c r="O39" s="123">
        <v>9.5317239399999991</v>
      </c>
      <c r="P39" s="123">
        <v>165.89473519000001</v>
      </c>
      <c r="Q39" s="123">
        <v>953.49556202999997</v>
      </c>
      <c r="R39" s="123">
        <v>128.06815255000001</v>
      </c>
      <c r="S39" s="123">
        <v>15.29796013</v>
      </c>
      <c r="T39" s="123">
        <v>810.12944934999996</v>
      </c>
      <c r="U39" s="123">
        <v>96.699038979999997</v>
      </c>
      <c r="V39" s="123">
        <v>1407.50870173</v>
      </c>
      <c r="W39" s="123"/>
      <c r="X39" s="123"/>
      <c r="Y39" s="123"/>
      <c r="Z39" s="123"/>
      <c r="AA39" s="123"/>
      <c r="AB39" s="123"/>
    </row>
    <row r="40" spans="1:28" hidden="1" outlineLevel="1">
      <c r="A40" s="12">
        <v>41426</v>
      </c>
      <c r="B40" s="123">
        <v>3145.7074689900001</v>
      </c>
      <c r="C40" s="123">
        <v>1920.15898801</v>
      </c>
      <c r="D40" s="123">
        <v>1109.8192568500001</v>
      </c>
      <c r="E40" s="123">
        <v>492.34506524</v>
      </c>
      <c r="F40" s="123">
        <v>350.81258345999998</v>
      </c>
      <c r="G40" s="123">
        <v>266.66160815000001</v>
      </c>
      <c r="H40" s="123">
        <v>810.33973116000004</v>
      </c>
      <c r="I40" s="123">
        <v>128.36098090999999</v>
      </c>
      <c r="J40" s="123">
        <v>107.06222231</v>
      </c>
      <c r="K40" s="123">
        <v>574.91652794000004</v>
      </c>
      <c r="L40" s="123">
        <v>1124.75633823</v>
      </c>
      <c r="M40" s="123">
        <v>182.79634364</v>
      </c>
      <c r="N40" s="123">
        <v>6.2242017399999998</v>
      </c>
      <c r="O40" s="123">
        <v>8.9274114400000002</v>
      </c>
      <c r="P40" s="123">
        <v>167.64473046000001</v>
      </c>
      <c r="Q40" s="123">
        <v>941.95999458999995</v>
      </c>
      <c r="R40" s="123">
        <v>130.54885044</v>
      </c>
      <c r="S40" s="123">
        <v>12.568285680000001</v>
      </c>
      <c r="T40" s="123">
        <v>798.84285847000001</v>
      </c>
      <c r="U40" s="123">
        <v>100.79214275</v>
      </c>
      <c r="V40" s="123">
        <v>1387.47391954</v>
      </c>
      <c r="W40" s="123"/>
      <c r="X40" s="123"/>
      <c r="Y40" s="123"/>
      <c r="Z40" s="123"/>
      <c r="AA40" s="123"/>
      <c r="AB40" s="123"/>
    </row>
    <row r="41" spans="1:28" hidden="1" outlineLevel="1">
      <c r="A41" s="12">
        <v>41456</v>
      </c>
      <c r="B41" s="123">
        <v>3133.92817616</v>
      </c>
      <c r="C41" s="123">
        <v>1923.60228929</v>
      </c>
      <c r="D41" s="123">
        <v>1122.5328722100001</v>
      </c>
      <c r="E41" s="123">
        <v>501.16485354999998</v>
      </c>
      <c r="F41" s="123">
        <v>356.02328764999999</v>
      </c>
      <c r="G41" s="123">
        <v>265.34473100999998</v>
      </c>
      <c r="H41" s="123">
        <v>801.06941707999999</v>
      </c>
      <c r="I41" s="123">
        <v>127.0617372</v>
      </c>
      <c r="J41" s="123">
        <v>106.65185146</v>
      </c>
      <c r="K41" s="123">
        <v>567.35582841999997</v>
      </c>
      <c r="L41" s="123">
        <v>1105.1058647299999</v>
      </c>
      <c r="M41" s="123">
        <v>185.79586323000001</v>
      </c>
      <c r="N41" s="123">
        <v>6.3472527100000002</v>
      </c>
      <c r="O41" s="123">
        <v>8.7609676899999993</v>
      </c>
      <c r="P41" s="123">
        <v>170.68764282999999</v>
      </c>
      <c r="Q41" s="123">
        <v>919.3100015</v>
      </c>
      <c r="R41" s="123">
        <v>132.81589080000001</v>
      </c>
      <c r="S41" s="123">
        <v>12.234475399999999</v>
      </c>
      <c r="T41" s="123">
        <v>774.25963530000001</v>
      </c>
      <c r="U41" s="123">
        <v>105.22002214</v>
      </c>
      <c r="V41" s="123">
        <v>1370.15621928</v>
      </c>
      <c r="W41" s="123"/>
      <c r="X41" s="123"/>
      <c r="Y41" s="123"/>
      <c r="Z41" s="123"/>
      <c r="AA41" s="123"/>
      <c r="AB41" s="123"/>
    </row>
    <row r="42" spans="1:28" hidden="1" outlineLevel="1">
      <c r="A42" s="12">
        <v>41487</v>
      </c>
      <c r="B42" s="123">
        <v>3123.7528973100002</v>
      </c>
      <c r="C42" s="123">
        <v>1916.1323054</v>
      </c>
      <c r="D42" s="123">
        <v>1129.3973262100001</v>
      </c>
      <c r="E42" s="123">
        <v>510.33156071000002</v>
      </c>
      <c r="F42" s="123">
        <v>354.44726607000001</v>
      </c>
      <c r="G42" s="123">
        <v>264.61849942999999</v>
      </c>
      <c r="H42" s="123">
        <v>786.73497918999999</v>
      </c>
      <c r="I42" s="123">
        <v>125.59319456999999</v>
      </c>
      <c r="J42" s="123">
        <v>103.13976715</v>
      </c>
      <c r="K42" s="123">
        <v>558.00201747000006</v>
      </c>
      <c r="L42" s="123">
        <v>1101.53114433</v>
      </c>
      <c r="M42" s="123">
        <v>186.56213980000001</v>
      </c>
      <c r="N42" s="123">
        <v>6.3594672399999999</v>
      </c>
      <c r="O42" s="123">
        <v>8.6078222400000008</v>
      </c>
      <c r="P42" s="123">
        <v>171.59485032000001</v>
      </c>
      <c r="Q42" s="123">
        <v>914.96900453000001</v>
      </c>
      <c r="R42" s="123">
        <v>135.24612553</v>
      </c>
      <c r="S42" s="123">
        <v>12.249157759999999</v>
      </c>
      <c r="T42" s="123">
        <v>767.47372124000003</v>
      </c>
      <c r="U42" s="123">
        <v>106.08944758</v>
      </c>
      <c r="V42" s="123">
        <v>1362.7382793899999</v>
      </c>
      <c r="W42" s="123"/>
      <c r="X42" s="123"/>
      <c r="Y42" s="123"/>
      <c r="Z42" s="123"/>
      <c r="AA42" s="123"/>
      <c r="AB42" s="123"/>
    </row>
    <row r="43" spans="1:28" hidden="1" outlineLevel="1">
      <c r="A43" s="12">
        <v>41518</v>
      </c>
      <c r="B43" s="123">
        <v>3123.1196809200001</v>
      </c>
      <c r="C43" s="123">
        <v>1915.1349093599999</v>
      </c>
      <c r="D43" s="123">
        <v>1146.95168253</v>
      </c>
      <c r="E43" s="123">
        <v>516.07374615000003</v>
      </c>
      <c r="F43" s="123">
        <v>364.50158078999999</v>
      </c>
      <c r="G43" s="123">
        <v>266.37635559</v>
      </c>
      <c r="H43" s="123">
        <v>768.18322682999997</v>
      </c>
      <c r="I43" s="123">
        <v>115.68964591</v>
      </c>
      <c r="J43" s="123">
        <v>103.20667566</v>
      </c>
      <c r="K43" s="123">
        <v>549.28690526000003</v>
      </c>
      <c r="L43" s="123">
        <v>1099.18187902</v>
      </c>
      <c r="M43" s="123">
        <v>189.26893623000001</v>
      </c>
      <c r="N43" s="123">
        <v>6.4365766899999999</v>
      </c>
      <c r="O43" s="123">
        <v>8.7397373700000003</v>
      </c>
      <c r="P43" s="123">
        <v>174.09262217</v>
      </c>
      <c r="Q43" s="123">
        <v>909.91294278999999</v>
      </c>
      <c r="R43" s="123">
        <v>137.43501932000001</v>
      </c>
      <c r="S43" s="123">
        <v>12.56007904</v>
      </c>
      <c r="T43" s="123">
        <v>759.91784442999995</v>
      </c>
      <c r="U43" s="123">
        <v>108.80289254</v>
      </c>
      <c r="V43" s="123">
        <v>1363.7363328700001</v>
      </c>
      <c r="W43" s="123"/>
      <c r="X43" s="123"/>
      <c r="Y43" s="123"/>
      <c r="Z43" s="123"/>
      <c r="AA43" s="123"/>
      <c r="AB43" s="123"/>
    </row>
    <row r="44" spans="1:28" hidden="1" outlineLevel="1">
      <c r="A44" s="12">
        <v>41548</v>
      </c>
      <c r="B44" s="123">
        <v>3123.1535372899998</v>
      </c>
      <c r="C44" s="123">
        <v>1917.8024757999999</v>
      </c>
      <c r="D44" s="123">
        <v>1159.9026628399999</v>
      </c>
      <c r="E44" s="123">
        <v>525.72827142999995</v>
      </c>
      <c r="F44" s="123">
        <v>366.96740017000002</v>
      </c>
      <c r="G44" s="123">
        <v>267.20699123999998</v>
      </c>
      <c r="H44" s="123">
        <v>757.89981295999996</v>
      </c>
      <c r="I44" s="123">
        <v>106.40157056</v>
      </c>
      <c r="J44" s="123">
        <v>113.73863341000001</v>
      </c>
      <c r="K44" s="123">
        <v>537.75960898999995</v>
      </c>
      <c r="L44" s="123">
        <v>1089.8979385099999</v>
      </c>
      <c r="M44" s="123">
        <v>189.79178809999999</v>
      </c>
      <c r="N44" s="123">
        <v>6.5999630900000001</v>
      </c>
      <c r="O44" s="123">
        <v>8.2477063800000003</v>
      </c>
      <c r="P44" s="123">
        <v>174.94411862999999</v>
      </c>
      <c r="Q44" s="123">
        <v>900.10615041000005</v>
      </c>
      <c r="R44" s="123">
        <v>140.23988613</v>
      </c>
      <c r="S44" s="123">
        <v>12.614452780000001</v>
      </c>
      <c r="T44" s="123">
        <v>747.25181150000003</v>
      </c>
      <c r="U44" s="123">
        <v>115.45312298</v>
      </c>
      <c r="V44" s="123">
        <v>1361.6572079600001</v>
      </c>
      <c r="W44" s="123"/>
      <c r="X44" s="123"/>
      <c r="Y44" s="123"/>
      <c r="Z44" s="123"/>
      <c r="AA44" s="123"/>
      <c r="AB44" s="123"/>
    </row>
    <row r="45" spans="1:28" hidden="1" outlineLevel="1">
      <c r="A45" s="12">
        <v>41579</v>
      </c>
      <c r="B45" s="123">
        <v>3077.79390797</v>
      </c>
      <c r="C45" s="123">
        <v>1887.4942397</v>
      </c>
      <c r="D45" s="123">
        <v>1165.95335174</v>
      </c>
      <c r="E45" s="123">
        <v>528.53756395000005</v>
      </c>
      <c r="F45" s="123">
        <v>371.03482070000001</v>
      </c>
      <c r="G45" s="123">
        <v>266.38096709000001</v>
      </c>
      <c r="H45" s="123">
        <v>721.54088795999996</v>
      </c>
      <c r="I45" s="123">
        <v>90.882268260000004</v>
      </c>
      <c r="J45" s="123">
        <v>103.32186048</v>
      </c>
      <c r="K45" s="123">
        <v>527.33675921999998</v>
      </c>
      <c r="L45" s="123">
        <v>1073.6127229399999</v>
      </c>
      <c r="M45" s="123">
        <v>190.54673317999999</v>
      </c>
      <c r="N45" s="123">
        <v>6.4487490200000002</v>
      </c>
      <c r="O45" s="123">
        <v>8.2293580800000008</v>
      </c>
      <c r="P45" s="123">
        <v>175.86862608000001</v>
      </c>
      <c r="Q45" s="123">
        <v>883.06598975999998</v>
      </c>
      <c r="R45" s="123">
        <v>135.30040944000001</v>
      </c>
      <c r="S45" s="123">
        <v>12.50935424</v>
      </c>
      <c r="T45" s="123">
        <v>735.25622608000003</v>
      </c>
      <c r="U45" s="123">
        <v>116.68694533</v>
      </c>
      <c r="V45" s="123">
        <v>1345.7163714400001</v>
      </c>
      <c r="W45" s="123"/>
      <c r="X45" s="123"/>
      <c r="Y45" s="123"/>
      <c r="Z45" s="123"/>
      <c r="AA45" s="123"/>
      <c r="AB45" s="123"/>
    </row>
    <row r="46" spans="1:28" hidden="1" outlineLevel="1">
      <c r="A46" s="12">
        <v>41609</v>
      </c>
      <c r="B46" s="123">
        <v>3047.7316719300002</v>
      </c>
      <c r="C46" s="123">
        <v>1875.2937297000001</v>
      </c>
      <c r="D46" s="123">
        <v>1180.7954955600001</v>
      </c>
      <c r="E46" s="123">
        <v>532.42028215000005</v>
      </c>
      <c r="F46" s="123">
        <v>381.64739952999997</v>
      </c>
      <c r="G46" s="123">
        <v>266.72781387999999</v>
      </c>
      <c r="H46" s="123">
        <v>694.49823414000002</v>
      </c>
      <c r="I46" s="123">
        <v>86.846898820000007</v>
      </c>
      <c r="J46" s="123">
        <v>99.392760789999997</v>
      </c>
      <c r="K46" s="123">
        <v>508.25857452999998</v>
      </c>
      <c r="L46" s="123">
        <v>1059.50622963</v>
      </c>
      <c r="M46" s="123">
        <v>189.96446245000001</v>
      </c>
      <c r="N46" s="123">
        <v>6.2813558699999996</v>
      </c>
      <c r="O46" s="123">
        <v>8.2834088500000007</v>
      </c>
      <c r="P46" s="123">
        <v>175.39969773000001</v>
      </c>
      <c r="Q46" s="123">
        <v>869.54176717999997</v>
      </c>
      <c r="R46" s="123">
        <v>138.13376607000001</v>
      </c>
      <c r="S46" s="123">
        <v>12.24638929</v>
      </c>
      <c r="T46" s="123">
        <v>719.16161181999996</v>
      </c>
      <c r="U46" s="123">
        <v>112.9317126</v>
      </c>
      <c r="V46" s="123">
        <v>1319.3484330399999</v>
      </c>
      <c r="W46" s="123"/>
      <c r="X46" s="123"/>
      <c r="Y46" s="123"/>
      <c r="Z46" s="123"/>
      <c r="AA46" s="123"/>
      <c r="AB46" s="123"/>
    </row>
    <row r="47" spans="1:28" hidden="1" outlineLevel="1">
      <c r="A47" s="12">
        <v>41640</v>
      </c>
      <c r="B47" s="123">
        <v>3044.38143932</v>
      </c>
      <c r="C47" s="123">
        <v>1874.7149070600001</v>
      </c>
      <c r="D47" s="123">
        <v>1189.53823506</v>
      </c>
      <c r="E47" s="123">
        <v>542.80359758999998</v>
      </c>
      <c r="F47" s="123">
        <v>382.11149301</v>
      </c>
      <c r="G47" s="123">
        <v>264.62314445999999</v>
      </c>
      <c r="H47" s="123">
        <v>685.17667200000005</v>
      </c>
      <c r="I47" s="123">
        <v>87.513889250000005</v>
      </c>
      <c r="J47" s="123">
        <v>98.750863839999994</v>
      </c>
      <c r="K47" s="123">
        <v>498.91191891</v>
      </c>
      <c r="L47" s="123">
        <v>1053.24898689</v>
      </c>
      <c r="M47" s="123">
        <v>190.48575692</v>
      </c>
      <c r="N47" s="123">
        <v>6.4826479199999998</v>
      </c>
      <c r="O47" s="123">
        <v>8.3976696299999993</v>
      </c>
      <c r="P47" s="123">
        <v>175.60543937</v>
      </c>
      <c r="Q47" s="123">
        <v>862.76322997</v>
      </c>
      <c r="R47" s="123">
        <v>140.52670906</v>
      </c>
      <c r="S47" s="123">
        <v>12.104180250000001</v>
      </c>
      <c r="T47" s="123">
        <v>710.13234065999995</v>
      </c>
      <c r="U47" s="123">
        <v>116.41754537</v>
      </c>
      <c r="V47" s="123">
        <v>1297.4341955</v>
      </c>
      <c r="W47" s="123"/>
      <c r="X47" s="123"/>
      <c r="Y47" s="123"/>
      <c r="Z47" s="123"/>
      <c r="AA47" s="123"/>
      <c r="AB47" s="123"/>
    </row>
    <row r="48" spans="1:28" hidden="1" outlineLevel="1">
      <c r="A48" s="12">
        <v>41671</v>
      </c>
      <c r="B48" s="123">
        <v>3428.6028435500002</v>
      </c>
      <c r="C48" s="123">
        <v>2046.53812118</v>
      </c>
      <c r="D48" s="123">
        <v>1202.24674749</v>
      </c>
      <c r="E48" s="123">
        <v>555.98431387999995</v>
      </c>
      <c r="F48" s="123">
        <v>380.42771041999998</v>
      </c>
      <c r="G48" s="123">
        <v>265.83472318999998</v>
      </c>
      <c r="H48" s="123">
        <v>844.29137369</v>
      </c>
      <c r="I48" s="123">
        <v>109.87030365</v>
      </c>
      <c r="J48" s="123">
        <v>121.72697125000001</v>
      </c>
      <c r="K48" s="123">
        <v>612.69409879</v>
      </c>
      <c r="L48" s="123">
        <v>1262.9881607699999</v>
      </c>
      <c r="M48" s="123">
        <v>190.9214063</v>
      </c>
      <c r="N48" s="123">
        <v>0.97782634000000002</v>
      </c>
      <c r="O48" s="123">
        <v>21.43716293</v>
      </c>
      <c r="P48" s="123">
        <v>168.50641702999999</v>
      </c>
      <c r="Q48" s="123">
        <v>1072.06675447</v>
      </c>
      <c r="R48" s="123">
        <v>118.29938052999999</v>
      </c>
      <c r="S48" s="123">
        <v>162.72159274000001</v>
      </c>
      <c r="T48" s="123">
        <v>791.04578119999996</v>
      </c>
      <c r="U48" s="123">
        <v>119.07656160000001</v>
      </c>
      <c r="V48" s="123">
        <v>1510.6074391699999</v>
      </c>
      <c r="W48" s="123"/>
      <c r="X48" s="123"/>
      <c r="Y48" s="123"/>
      <c r="Z48" s="123"/>
      <c r="AA48" s="123"/>
      <c r="AB48" s="123"/>
    </row>
    <row r="49" spans="1:28" hidden="1" outlineLevel="1">
      <c r="A49" s="12">
        <v>41699</v>
      </c>
      <c r="B49" s="123">
        <v>3591.2502125400001</v>
      </c>
      <c r="C49" s="123">
        <v>2385.1796235800002</v>
      </c>
      <c r="D49" s="123">
        <v>1201.2947419300001</v>
      </c>
      <c r="E49" s="123">
        <v>565.1497498</v>
      </c>
      <c r="F49" s="123">
        <v>371.14101147000002</v>
      </c>
      <c r="G49" s="123">
        <v>265.00398066000002</v>
      </c>
      <c r="H49" s="123">
        <v>1183.8848816499999</v>
      </c>
      <c r="I49" s="123">
        <v>248.48810065000001</v>
      </c>
      <c r="J49" s="123">
        <v>135.49210930999999</v>
      </c>
      <c r="K49" s="123">
        <v>799.90467168999999</v>
      </c>
      <c r="L49" s="123">
        <v>1084.43881633</v>
      </c>
      <c r="M49" s="123">
        <v>187.21850298999999</v>
      </c>
      <c r="N49" s="123">
        <v>5.7052899000000004</v>
      </c>
      <c r="O49" s="123">
        <v>7.6378154599999997</v>
      </c>
      <c r="P49" s="123">
        <v>173.87539763000001</v>
      </c>
      <c r="Q49" s="123">
        <v>897.22031333999996</v>
      </c>
      <c r="R49" s="123">
        <v>67.820355219999996</v>
      </c>
      <c r="S49" s="123">
        <v>14.37693707</v>
      </c>
      <c r="T49" s="123">
        <v>815.02302105000001</v>
      </c>
      <c r="U49" s="123">
        <v>121.63177263</v>
      </c>
      <c r="V49" s="123">
        <v>1561.2163653499999</v>
      </c>
      <c r="W49" s="123"/>
      <c r="X49" s="123"/>
      <c r="Y49" s="123"/>
      <c r="Z49" s="123"/>
      <c r="AA49" s="123"/>
      <c r="AB49" s="123"/>
    </row>
    <row r="50" spans="1:28" hidden="1" outlineLevel="1">
      <c r="A50" s="12">
        <v>41730</v>
      </c>
      <c r="B50" s="123">
        <v>3642.3760097999998</v>
      </c>
      <c r="C50" s="123">
        <v>2415.4276880799998</v>
      </c>
      <c r="D50" s="123">
        <v>1205.79399302</v>
      </c>
      <c r="E50" s="123">
        <v>581.57803804000002</v>
      </c>
      <c r="F50" s="123">
        <v>364.17782769000002</v>
      </c>
      <c r="G50" s="123">
        <v>260.03812728999998</v>
      </c>
      <c r="H50" s="123">
        <v>1209.63369506</v>
      </c>
      <c r="I50" s="123">
        <v>248.05755182999999</v>
      </c>
      <c r="J50" s="123">
        <v>140.93751322</v>
      </c>
      <c r="K50" s="123">
        <v>820.63863001000004</v>
      </c>
      <c r="L50" s="123">
        <v>1109.9237766399999</v>
      </c>
      <c r="M50" s="123">
        <v>184.05195943000001</v>
      </c>
      <c r="N50" s="123">
        <v>0.181843</v>
      </c>
      <c r="O50" s="123">
        <v>13.221029619999999</v>
      </c>
      <c r="P50" s="123">
        <v>170.64908681</v>
      </c>
      <c r="Q50" s="123">
        <v>925.87181721000002</v>
      </c>
      <c r="R50" s="123">
        <v>0.26004999000000001</v>
      </c>
      <c r="S50" s="123">
        <v>100.05186128</v>
      </c>
      <c r="T50" s="123">
        <v>825.55990594000002</v>
      </c>
      <c r="U50" s="123">
        <v>117.02454508</v>
      </c>
      <c r="V50" s="123">
        <v>1591.5868020600001</v>
      </c>
      <c r="W50" s="123"/>
      <c r="X50" s="123"/>
      <c r="Y50" s="123"/>
      <c r="Z50" s="123"/>
      <c r="AA50" s="123"/>
      <c r="AB50" s="123"/>
    </row>
    <row r="51" spans="1:28" hidden="1" outlineLevel="1">
      <c r="A51" s="12">
        <v>41760</v>
      </c>
      <c r="B51" s="123">
        <v>3663.0584907799998</v>
      </c>
      <c r="C51" s="123">
        <v>2143.5293493999998</v>
      </c>
      <c r="D51" s="123">
        <v>1183.5015355999999</v>
      </c>
      <c r="E51" s="123">
        <v>571.71057954000003</v>
      </c>
      <c r="F51" s="123">
        <v>359.48850390000001</v>
      </c>
      <c r="G51" s="123">
        <v>252.30245216</v>
      </c>
      <c r="H51" s="123">
        <v>960.02781379999999</v>
      </c>
      <c r="I51" s="123">
        <v>120.80676973</v>
      </c>
      <c r="J51" s="123">
        <v>151.64736718</v>
      </c>
      <c r="K51" s="123">
        <v>687.57367689</v>
      </c>
      <c r="L51" s="123">
        <v>1405.4750584599999</v>
      </c>
      <c r="M51" s="123">
        <v>184.63797120000001</v>
      </c>
      <c r="N51" s="123">
        <v>1.0040969399999999</v>
      </c>
      <c r="O51" s="123">
        <v>19.995663960000002</v>
      </c>
      <c r="P51" s="123">
        <v>163.6382103</v>
      </c>
      <c r="Q51" s="123">
        <v>1220.8370872600001</v>
      </c>
      <c r="R51" s="123">
        <v>131.71268767999999</v>
      </c>
      <c r="S51" s="123">
        <v>187.07811175000001</v>
      </c>
      <c r="T51" s="123">
        <v>902.04628782999998</v>
      </c>
      <c r="U51" s="123">
        <v>114.05408292</v>
      </c>
      <c r="V51" s="123">
        <v>1594.66551566</v>
      </c>
      <c r="W51" s="123"/>
      <c r="X51" s="123"/>
      <c r="Y51" s="123"/>
      <c r="Z51" s="123"/>
      <c r="AA51" s="123"/>
      <c r="AB51" s="123"/>
    </row>
    <row r="52" spans="1:28" hidden="1" outlineLevel="1">
      <c r="A52" s="12">
        <v>41791</v>
      </c>
      <c r="B52" s="123">
        <v>3426.5005156699999</v>
      </c>
      <c r="C52" s="123">
        <v>1983.57428738</v>
      </c>
      <c r="D52" s="123">
        <v>1156.16177195</v>
      </c>
      <c r="E52" s="123">
        <v>568.11997014999997</v>
      </c>
      <c r="F52" s="123">
        <v>346.01700985999997</v>
      </c>
      <c r="G52" s="123">
        <v>242.02479194</v>
      </c>
      <c r="H52" s="123">
        <v>827.41251542999998</v>
      </c>
      <c r="I52" s="123">
        <v>121.34500479</v>
      </c>
      <c r="J52" s="123">
        <v>139.69400313</v>
      </c>
      <c r="K52" s="123">
        <v>566.37350750999997</v>
      </c>
      <c r="L52" s="123">
        <v>1343.5242898700001</v>
      </c>
      <c r="M52" s="123">
        <v>179.46423924999999</v>
      </c>
      <c r="N52" s="123">
        <v>6.1928408800000003</v>
      </c>
      <c r="O52" s="123">
        <v>6.7291875399999999</v>
      </c>
      <c r="P52" s="123">
        <v>166.54221082999999</v>
      </c>
      <c r="Q52" s="123">
        <v>1164.0600506200001</v>
      </c>
      <c r="R52" s="123">
        <v>207.45677205999999</v>
      </c>
      <c r="S52" s="123">
        <v>12.15807532</v>
      </c>
      <c r="T52" s="123">
        <v>944.44520323999996</v>
      </c>
      <c r="U52" s="123">
        <v>99.401938419999993</v>
      </c>
      <c r="V52" s="123">
        <v>1421.94589275</v>
      </c>
      <c r="W52" s="123"/>
      <c r="X52" s="123"/>
      <c r="Y52" s="123"/>
      <c r="Z52" s="123"/>
      <c r="AA52" s="123"/>
      <c r="AB52" s="123"/>
    </row>
    <row r="53" spans="1:28" hidden="1" outlineLevel="1">
      <c r="A53" s="12">
        <v>41821</v>
      </c>
      <c r="B53" s="123">
        <v>3455.2938711500001</v>
      </c>
      <c r="C53" s="123">
        <v>1992.58186017</v>
      </c>
      <c r="D53" s="123">
        <v>1154.7599559299999</v>
      </c>
      <c r="E53" s="123">
        <v>576.57424431000004</v>
      </c>
      <c r="F53" s="123">
        <v>340.45910345999999</v>
      </c>
      <c r="G53" s="123">
        <v>237.72660816000001</v>
      </c>
      <c r="H53" s="123">
        <v>837.82190423999998</v>
      </c>
      <c r="I53" s="123">
        <v>136.0359382</v>
      </c>
      <c r="J53" s="123">
        <v>131.31125312</v>
      </c>
      <c r="K53" s="123">
        <v>570.47471292</v>
      </c>
      <c r="L53" s="123">
        <v>1363.76923943</v>
      </c>
      <c r="M53" s="123">
        <v>179.51354664999999</v>
      </c>
      <c r="N53" s="123">
        <v>6.3855258600000004</v>
      </c>
      <c r="O53" s="123">
        <v>6.7658164100000002</v>
      </c>
      <c r="P53" s="123">
        <v>166.36220438000001</v>
      </c>
      <c r="Q53" s="123">
        <v>1184.2556927799999</v>
      </c>
      <c r="R53" s="123">
        <v>222.93260316000001</v>
      </c>
      <c r="S53" s="123">
        <v>12.33101446</v>
      </c>
      <c r="T53" s="123">
        <v>948.99207516000001</v>
      </c>
      <c r="U53" s="123">
        <v>98.942771550000003</v>
      </c>
      <c r="V53" s="123">
        <v>1419.3325198</v>
      </c>
      <c r="W53" s="123"/>
      <c r="X53" s="123"/>
      <c r="Y53" s="123"/>
      <c r="Z53" s="123"/>
      <c r="AA53" s="123"/>
      <c r="AB53" s="123"/>
    </row>
    <row r="54" spans="1:28" hidden="1" outlineLevel="1">
      <c r="A54" s="12">
        <v>41852</v>
      </c>
      <c r="B54" s="123">
        <v>3684.55120296</v>
      </c>
      <c r="C54" s="123">
        <v>2085.3527594000002</v>
      </c>
      <c r="D54" s="123">
        <v>1152.1379575399999</v>
      </c>
      <c r="E54" s="123">
        <v>581.63499421999995</v>
      </c>
      <c r="F54" s="123">
        <v>335.21404639000002</v>
      </c>
      <c r="G54" s="123">
        <v>235.28891693</v>
      </c>
      <c r="H54" s="123">
        <v>933.21480185999997</v>
      </c>
      <c r="I54" s="123">
        <v>149.94582775000001</v>
      </c>
      <c r="J54" s="123">
        <v>150.88123991000001</v>
      </c>
      <c r="K54" s="123">
        <v>632.38773419999995</v>
      </c>
      <c r="L54" s="123">
        <v>1499.16757031</v>
      </c>
      <c r="M54" s="123">
        <v>179.2775092</v>
      </c>
      <c r="N54" s="123">
        <v>6.29495703</v>
      </c>
      <c r="O54" s="123">
        <v>6.8434022499999996</v>
      </c>
      <c r="P54" s="123">
        <v>166.13914991999999</v>
      </c>
      <c r="Q54" s="123">
        <v>1319.89006111</v>
      </c>
      <c r="R54" s="123">
        <v>243.96750575999999</v>
      </c>
      <c r="S54" s="123">
        <v>13.940506320000001</v>
      </c>
      <c r="T54" s="123">
        <v>1061.9820490300001</v>
      </c>
      <c r="U54" s="123">
        <v>100.03087325</v>
      </c>
      <c r="V54" s="123">
        <v>1541.35096763</v>
      </c>
      <c r="W54" s="123"/>
      <c r="X54" s="123"/>
      <c r="Y54" s="123"/>
      <c r="Z54" s="123"/>
      <c r="AA54" s="123"/>
      <c r="AB54" s="123"/>
    </row>
    <row r="55" spans="1:28" hidden="1" outlineLevel="1">
      <c r="A55" s="42">
        <v>41883</v>
      </c>
      <c r="B55" s="123">
        <v>3526.99090376</v>
      </c>
      <c r="C55" s="123">
        <v>2014.8837448899999</v>
      </c>
      <c r="D55" s="123">
        <v>1136.7088512099999</v>
      </c>
      <c r="E55" s="123">
        <v>572.68104305999998</v>
      </c>
      <c r="F55" s="123">
        <v>333.44291901999998</v>
      </c>
      <c r="G55" s="123">
        <v>230.58488912999999</v>
      </c>
      <c r="H55" s="123">
        <v>878.17489367999997</v>
      </c>
      <c r="I55" s="123">
        <v>143.19550916</v>
      </c>
      <c r="J55" s="123">
        <v>143.08079197000001</v>
      </c>
      <c r="K55" s="123">
        <v>591.89859254999999</v>
      </c>
      <c r="L55" s="123">
        <v>1413.0760413999999</v>
      </c>
      <c r="M55" s="123">
        <v>179.01547259</v>
      </c>
      <c r="N55" s="123">
        <v>1.0756964200000001</v>
      </c>
      <c r="O55" s="123">
        <v>12.00375689</v>
      </c>
      <c r="P55" s="123">
        <v>165.93601928000001</v>
      </c>
      <c r="Q55" s="123">
        <v>1234.0605688099999</v>
      </c>
      <c r="R55" s="123">
        <v>147.93351731999999</v>
      </c>
      <c r="S55" s="123">
        <v>96.649932680000006</v>
      </c>
      <c r="T55" s="123">
        <v>989.47711880999998</v>
      </c>
      <c r="U55" s="123">
        <v>99.031117469999998</v>
      </c>
      <c r="V55" s="123">
        <v>1470.7781634</v>
      </c>
      <c r="W55" s="123"/>
      <c r="X55" s="123"/>
      <c r="Y55" s="123"/>
      <c r="Z55" s="123"/>
      <c r="AA55" s="123"/>
      <c r="AB55" s="123"/>
    </row>
    <row r="56" spans="1:28" hidden="1" outlineLevel="1">
      <c r="A56" s="12">
        <v>41913</v>
      </c>
      <c r="B56" s="123">
        <v>3505.5252157099999</v>
      </c>
      <c r="C56" s="123">
        <v>2005.96437388</v>
      </c>
      <c r="D56" s="123">
        <v>1136.7159851700001</v>
      </c>
      <c r="E56" s="123">
        <v>579.22104826999998</v>
      </c>
      <c r="F56" s="123">
        <v>328.16785487999999</v>
      </c>
      <c r="G56" s="123">
        <v>229.32708202000001</v>
      </c>
      <c r="H56" s="123">
        <v>869.24838870999997</v>
      </c>
      <c r="I56" s="123">
        <v>147.86976787</v>
      </c>
      <c r="J56" s="123">
        <v>140.02330683</v>
      </c>
      <c r="K56" s="123">
        <v>581.35531401000003</v>
      </c>
      <c r="L56" s="123">
        <v>1400.3850822700001</v>
      </c>
      <c r="M56" s="123">
        <v>179.11331967999999</v>
      </c>
      <c r="N56" s="123">
        <v>6.2979949599999996</v>
      </c>
      <c r="O56" s="123">
        <v>6.7317500199999998</v>
      </c>
      <c r="P56" s="123">
        <v>166.08357470000001</v>
      </c>
      <c r="Q56" s="123">
        <v>1221.27176259</v>
      </c>
      <c r="R56" s="123">
        <v>241.65205266000001</v>
      </c>
      <c r="S56" s="123">
        <v>14.03074531</v>
      </c>
      <c r="T56" s="123">
        <v>965.58896461999996</v>
      </c>
      <c r="U56" s="123">
        <v>99.175759560000003</v>
      </c>
      <c r="V56" s="123">
        <v>1474.7349099400001</v>
      </c>
      <c r="W56" s="123"/>
      <c r="X56" s="123"/>
      <c r="Y56" s="123"/>
      <c r="Z56" s="123"/>
      <c r="AA56" s="123"/>
      <c r="AB56" s="123"/>
    </row>
    <row r="57" spans="1:28" hidden="1" outlineLevel="1">
      <c r="A57" s="12">
        <v>41944</v>
      </c>
      <c r="B57" s="123">
        <v>3798.5072767400002</v>
      </c>
      <c r="C57" s="123">
        <v>2124.1374862299999</v>
      </c>
      <c r="D57" s="123">
        <v>1130.5044173700001</v>
      </c>
      <c r="E57" s="123">
        <v>570.18769814999996</v>
      </c>
      <c r="F57" s="123">
        <v>331.45827025</v>
      </c>
      <c r="G57" s="123">
        <v>228.85844897000001</v>
      </c>
      <c r="H57" s="123">
        <v>993.63306885999998</v>
      </c>
      <c r="I57" s="123">
        <v>166.11788408000001</v>
      </c>
      <c r="J57" s="123">
        <v>165.1508719</v>
      </c>
      <c r="K57" s="123">
        <v>662.36431288000006</v>
      </c>
      <c r="L57" s="123">
        <v>1575.79304927</v>
      </c>
      <c r="M57" s="123">
        <v>175.87912241000001</v>
      </c>
      <c r="N57" s="123">
        <v>6.21575744</v>
      </c>
      <c r="O57" s="123">
        <v>5.4291413999999998</v>
      </c>
      <c r="P57" s="123">
        <v>164.23422357000001</v>
      </c>
      <c r="Q57" s="123">
        <v>1399.9139268599999</v>
      </c>
      <c r="R57" s="123">
        <v>276.82251659999997</v>
      </c>
      <c r="S57" s="123">
        <v>16.17828574</v>
      </c>
      <c r="T57" s="123">
        <v>1106.9131245200001</v>
      </c>
      <c r="U57" s="123">
        <v>98.576741240000004</v>
      </c>
      <c r="V57" s="123">
        <v>1822.54704466</v>
      </c>
      <c r="W57" s="123"/>
      <c r="X57" s="123"/>
      <c r="Y57" s="123"/>
      <c r="Z57" s="123"/>
      <c r="AA57" s="123"/>
      <c r="AB57" s="123"/>
    </row>
    <row r="58" spans="1:28" hidden="1" outlineLevel="1">
      <c r="A58" s="12">
        <v>41974</v>
      </c>
      <c r="B58" s="123">
        <v>3909.7386686899999</v>
      </c>
      <c r="C58" s="123">
        <v>2171.34531466</v>
      </c>
      <c r="D58" s="123">
        <v>1136.87910655</v>
      </c>
      <c r="E58" s="123">
        <v>576.81835750000005</v>
      </c>
      <c r="F58" s="123">
        <v>332.97859632000001</v>
      </c>
      <c r="G58" s="123">
        <v>227.08215272999999</v>
      </c>
      <c r="H58" s="123">
        <v>1034.46620811</v>
      </c>
      <c r="I58" s="123">
        <v>173.09142704000001</v>
      </c>
      <c r="J58" s="123">
        <v>172.69302869000001</v>
      </c>
      <c r="K58" s="123">
        <v>688.68175238000003</v>
      </c>
      <c r="L58" s="123">
        <v>1638.0534675599999</v>
      </c>
      <c r="M58" s="123">
        <v>177.51045747000001</v>
      </c>
      <c r="N58" s="123">
        <v>6.3815561299999999</v>
      </c>
      <c r="O58" s="123">
        <v>3.7844711100000001</v>
      </c>
      <c r="P58" s="123">
        <v>167.34443023</v>
      </c>
      <c r="Q58" s="123">
        <v>1460.5430100900001</v>
      </c>
      <c r="R58" s="123">
        <v>301.47370121</v>
      </c>
      <c r="S58" s="123">
        <v>16.843087650000001</v>
      </c>
      <c r="T58" s="123">
        <v>1142.22622123</v>
      </c>
      <c r="U58" s="123">
        <v>100.33988647</v>
      </c>
      <c r="V58" s="123">
        <v>1879.0483733000001</v>
      </c>
      <c r="W58" s="123"/>
      <c r="X58" s="123"/>
      <c r="Y58" s="123"/>
      <c r="Z58" s="123"/>
      <c r="AA58" s="123"/>
      <c r="AB58" s="123"/>
    </row>
    <row r="59" spans="1:28" hidden="1" outlineLevel="1">
      <c r="A59" s="12">
        <v>42005</v>
      </c>
      <c r="B59" s="123">
        <v>3930.3557242400002</v>
      </c>
      <c r="C59" s="123">
        <v>2172.8904724399999</v>
      </c>
      <c r="D59" s="123">
        <v>1122.06053127</v>
      </c>
      <c r="E59" s="123">
        <v>568.21451689000003</v>
      </c>
      <c r="F59" s="123">
        <v>329.92882652999998</v>
      </c>
      <c r="G59" s="123">
        <v>223.91718785</v>
      </c>
      <c r="H59" s="123">
        <v>1050.82994117</v>
      </c>
      <c r="I59" s="123">
        <v>177.24148865999999</v>
      </c>
      <c r="J59" s="123">
        <v>175.98343609</v>
      </c>
      <c r="K59" s="123">
        <v>697.60501641999997</v>
      </c>
      <c r="L59" s="123">
        <v>1659.90113655</v>
      </c>
      <c r="M59" s="123">
        <v>178.59709708</v>
      </c>
      <c r="N59" s="123">
        <v>6.2666922600000001</v>
      </c>
      <c r="O59" s="123">
        <v>4.1876407699999998</v>
      </c>
      <c r="P59" s="123">
        <v>168.14276405000001</v>
      </c>
      <c r="Q59" s="123">
        <v>1481.3040394699999</v>
      </c>
      <c r="R59" s="123">
        <v>298.43717999</v>
      </c>
      <c r="S59" s="123">
        <v>16.94834754</v>
      </c>
      <c r="T59" s="123">
        <v>1165.9185119399999</v>
      </c>
      <c r="U59" s="123">
        <v>97.56411525</v>
      </c>
      <c r="V59" s="123">
        <v>1896.72042607</v>
      </c>
      <c r="W59" s="123"/>
      <c r="X59" s="123"/>
      <c r="Y59" s="123"/>
      <c r="Z59" s="123"/>
      <c r="AA59" s="123"/>
      <c r="AB59" s="123"/>
    </row>
    <row r="60" spans="1:28" hidden="1" outlineLevel="1">
      <c r="A60" s="12">
        <v>42036</v>
      </c>
      <c r="B60" s="123">
        <v>5483.6288151199997</v>
      </c>
      <c r="C60" s="123">
        <v>2719.4900419000001</v>
      </c>
      <c r="D60" s="123">
        <v>1112.0418814899999</v>
      </c>
      <c r="E60" s="123">
        <v>573.41753871000003</v>
      </c>
      <c r="F60" s="123">
        <v>316.12789347</v>
      </c>
      <c r="G60" s="123">
        <v>222.49644931</v>
      </c>
      <c r="H60" s="123">
        <v>1607.4481604099999</v>
      </c>
      <c r="I60" s="123">
        <v>92.345744629999999</v>
      </c>
      <c r="J60" s="123">
        <v>305.65262337000001</v>
      </c>
      <c r="K60" s="123">
        <v>1209.4497924100001</v>
      </c>
      <c r="L60" s="123">
        <v>2663.84549152</v>
      </c>
      <c r="M60" s="123">
        <v>188.32327755</v>
      </c>
      <c r="N60" s="123">
        <v>6.8867353299999996</v>
      </c>
      <c r="O60" s="123">
        <v>4.6096060000000003</v>
      </c>
      <c r="P60" s="123">
        <v>176.82693621999999</v>
      </c>
      <c r="Q60" s="123">
        <v>2475.5222139699999</v>
      </c>
      <c r="R60" s="123">
        <v>517.86528080999994</v>
      </c>
      <c r="S60" s="123">
        <v>26.537387540000001</v>
      </c>
      <c r="T60" s="123">
        <v>1931.1195456200001</v>
      </c>
      <c r="U60" s="123">
        <v>100.29328169999999</v>
      </c>
      <c r="V60" s="123">
        <v>2933.9238070199999</v>
      </c>
      <c r="W60" s="123"/>
      <c r="X60" s="123"/>
      <c r="Y60" s="123"/>
      <c r="Z60" s="123"/>
      <c r="AA60" s="123"/>
      <c r="AB60" s="123"/>
    </row>
    <row r="61" spans="1:28" hidden="1" outlineLevel="1">
      <c r="A61" s="12">
        <v>42064</v>
      </c>
      <c r="B61" s="123">
        <v>4752.2919970000003</v>
      </c>
      <c r="C61" s="123">
        <v>2422.2579909299998</v>
      </c>
      <c r="D61" s="123">
        <v>1116.53124611</v>
      </c>
      <c r="E61" s="123">
        <v>579.88611791999995</v>
      </c>
      <c r="F61" s="123">
        <v>315.52574084000003</v>
      </c>
      <c r="G61" s="123">
        <v>221.11938735000001</v>
      </c>
      <c r="H61" s="123">
        <v>1305.72674482</v>
      </c>
      <c r="I61" s="123">
        <v>76.799330359999999</v>
      </c>
      <c r="J61" s="123">
        <v>250.69898696999999</v>
      </c>
      <c r="K61" s="123">
        <v>978.22842748999994</v>
      </c>
      <c r="L61" s="123">
        <v>2237.2503966300001</v>
      </c>
      <c r="M61" s="123">
        <v>189.34208513999999</v>
      </c>
      <c r="N61" s="123">
        <v>6.4138752999999999</v>
      </c>
      <c r="O61" s="123">
        <v>4.8815468500000003</v>
      </c>
      <c r="P61" s="123">
        <v>178.04666298999999</v>
      </c>
      <c r="Q61" s="123">
        <v>2047.90831149</v>
      </c>
      <c r="R61" s="123">
        <v>429.79402362000002</v>
      </c>
      <c r="S61" s="123">
        <v>24.006200740000001</v>
      </c>
      <c r="T61" s="123">
        <v>1594.1080871300001</v>
      </c>
      <c r="U61" s="123">
        <v>92.783609440000006</v>
      </c>
      <c r="V61" s="123">
        <v>2464.2109896000002</v>
      </c>
      <c r="W61" s="123"/>
      <c r="X61" s="123"/>
      <c r="Y61" s="123"/>
      <c r="Z61" s="123"/>
      <c r="AA61" s="123"/>
      <c r="AB61" s="123"/>
    </row>
    <row r="62" spans="1:28" hidden="1" outlineLevel="1">
      <c r="A62" s="12">
        <v>42095</v>
      </c>
      <c r="B62" s="123">
        <v>4375.64354723</v>
      </c>
      <c r="C62" s="123">
        <v>2277.4138062100001</v>
      </c>
      <c r="D62" s="123">
        <v>1115.4883263300001</v>
      </c>
      <c r="E62" s="123">
        <v>580.40639189000001</v>
      </c>
      <c r="F62" s="123">
        <v>313.95887009</v>
      </c>
      <c r="G62" s="123">
        <v>221.12306434999999</v>
      </c>
      <c r="H62" s="123">
        <v>1161.92547988</v>
      </c>
      <c r="I62" s="123">
        <v>72.376765329999998</v>
      </c>
      <c r="J62" s="123">
        <v>226.72083352000001</v>
      </c>
      <c r="K62" s="123">
        <v>862.82788102999996</v>
      </c>
      <c r="L62" s="123">
        <v>2005.41553967</v>
      </c>
      <c r="M62" s="123">
        <v>192.56141124999999</v>
      </c>
      <c r="N62" s="123">
        <v>6.5840948900000003</v>
      </c>
      <c r="O62" s="123">
        <v>4.98428424</v>
      </c>
      <c r="P62" s="123">
        <v>180.99303212000001</v>
      </c>
      <c r="Q62" s="123">
        <v>1812.8541284200001</v>
      </c>
      <c r="R62" s="123">
        <v>375.19611778000001</v>
      </c>
      <c r="S62" s="123">
        <v>21.443572660000001</v>
      </c>
      <c r="T62" s="123">
        <v>1416.21443798</v>
      </c>
      <c r="U62" s="123">
        <v>92.814201350000005</v>
      </c>
      <c r="V62" s="123">
        <v>2213.4849764999999</v>
      </c>
      <c r="W62" s="123"/>
      <c r="X62" s="123"/>
      <c r="Y62" s="123"/>
      <c r="Z62" s="123"/>
      <c r="AA62" s="123"/>
      <c r="AB62" s="123"/>
    </row>
    <row r="63" spans="1:28" hidden="1" outlineLevel="1">
      <c r="A63" s="12">
        <v>42125</v>
      </c>
      <c r="B63" s="123">
        <v>3921.1119981500001</v>
      </c>
      <c r="C63" s="123">
        <v>1994.45603293</v>
      </c>
      <c r="D63" s="123">
        <v>1034.49150276</v>
      </c>
      <c r="E63" s="123">
        <v>576.49596195000004</v>
      </c>
      <c r="F63" s="123">
        <v>244.75020361</v>
      </c>
      <c r="G63" s="123">
        <v>213.24533719999999</v>
      </c>
      <c r="H63" s="123">
        <v>959.96453016999999</v>
      </c>
      <c r="I63" s="123">
        <v>58.577621659999998</v>
      </c>
      <c r="J63" s="123">
        <v>121.08869086</v>
      </c>
      <c r="K63" s="123">
        <v>780.29821764999997</v>
      </c>
      <c r="L63" s="123">
        <v>1762.6239083299999</v>
      </c>
      <c r="M63" s="123">
        <v>175.25419453000001</v>
      </c>
      <c r="N63" s="123">
        <v>6.5653612499999996</v>
      </c>
      <c r="O63" s="123">
        <v>4.0537811599999998</v>
      </c>
      <c r="P63" s="123">
        <v>164.63505212000001</v>
      </c>
      <c r="Q63" s="123">
        <v>1587.3697138</v>
      </c>
      <c r="R63" s="123">
        <v>381.50381235999998</v>
      </c>
      <c r="S63" s="123">
        <v>11.7238457</v>
      </c>
      <c r="T63" s="123">
        <v>1194.1420557399999</v>
      </c>
      <c r="U63" s="123">
        <v>164.03205689000001</v>
      </c>
      <c r="V63" s="123">
        <v>1947.73715262</v>
      </c>
      <c r="W63" s="123"/>
      <c r="X63" s="123"/>
      <c r="Y63" s="123"/>
      <c r="Z63" s="123"/>
      <c r="AA63" s="123"/>
      <c r="AB63" s="123"/>
    </row>
    <row r="64" spans="1:28" hidden="1" outlineLevel="1">
      <c r="A64" s="12">
        <v>42156</v>
      </c>
      <c r="B64" s="123">
        <v>3890.4420915000001</v>
      </c>
      <c r="C64" s="123">
        <v>1984.89405351</v>
      </c>
      <c r="D64" s="123">
        <v>1037.9918843800001</v>
      </c>
      <c r="E64" s="123">
        <v>570.66926467999997</v>
      </c>
      <c r="F64" s="123">
        <v>244.66846050000001</v>
      </c>
      <c r="G64" s="123">
        <v>222.65415920000001</v>
      </c>
      <c r="H64" s="123">
        <v>946.90216912999995</v>
      </c>
      <c r="I64" s="123">
        <v>59.079830100000002</v>
      </c>
      <c r="J64" s="123">
        <v>122.06999694</v>
      </c>
      <c r="K64" s="123">
        <v>765.75234208999996</v>
      </c>
      <c r="L64" s="123">
        <v>1743.39372336</v>
      </c>
      <c r="M64" s="123">
        <v>175.49617581999999</v>
      </c>
      <c r="N64" s="123">
        <v>6.0941832099999997</v>
      </c>
      <c r="O64" s="123">
        <v>3.9255064599999998</v>
      </c>
      <c r="P64" s="123">
        <v>165.47648615</v>
      </c>
      <c r="Q64" s="123">
        <v>1567.89754754</v>
      </c>
      <c r="R64" s="123">
        <v>385.68989403</v>
      </c>
      <c r="S64" s="123">
        <v>11.598727139999999</v>
      </c>
      <c r="T64" s="123">
        <v>1170.6089263700001</v>
      </c>
      <c r="U64" s="123">
        <v>162.15431462999999</v>
      </c>
      <c r="V64" s="123">
        <v>1925.2467738800001</v>
      </c>
      <c r="W64" s="123"/>
      <c r="X64" s="123"/>
      <c r="Y64" s="123"/>
      <c r="Z64" s="123"/>
      <c r="AA64" s="123"/>
      <c r="AB64" s="123"/>
    </row>
    <row r="65" spans="1:28" hidden="1" outlineLevel="1">
      <c r="A65" s="12">
        <v>42186</v>
      </c>
      <c r="B65" s="123">
        <v>3850.5411275299998</v>
      </c>
      <c r="C65" s="123">
        <v>2006.12634772</v>
      </c>
      <c r="D65" s="123">
        <v>1045.1512519099999</v>
      </c>
      <c r="E65" s="123">
        <v>569.75972220999995</v>
      </c>
      <c r="F65" s="123">
        <v>248.30972151</v>
      </c>
      <c r="G65" s="123">
        <v>227.08180819</v>
      </c>
      <c r="H65" s="123">
        <v>960.97509580999997</v>
      </c>
      <c r="I65" s="123">
        <v>61.368300740000002</v>
      </c>
      <c r="J65" s="123">
        <v>122.65385166999999</v>
      </c>
      <c r="K65" s="123">
        <v>776.95294339999998</v>
      </c>
      <c r="L65" s="123">
        <v>1768.94869797</v>
      </c>
      <c r="M65" s="123">
        <v>178.53746333000001</v>
      </c>
      <c r="N65" s="123">
        <v>5.8052427199999999</v>
      </c>
      <c r="O65" s="123">
        <v>3.9049297100000002</v>
      </c>
      <c r="P65" s="123">
        <v>168.82729090000001</v>
      </c>
      <c r="Q65" s="123">
        <v>1590.41123464</v>
      </c>
      <c r="R65" s="123">
        <v>404.39494982999997</v>
      </c>
      <c r="S65" s="123">
        <v>11.81247303</v>
      </c>
      <c r="T65" s="123">
        <v>1174.20381178</v>
      </c>
      <c r="U65" s="123">
        <v>75.466081840000001</v>
      </c>
      <c r="V65" s="123">
        <v>1948.2637734299999</v>
      </c>
      <c r="W65" s="123"/>
      <c r="X65" s="123"/>
      <c r="Y65" s="123"/>
      <c r="Z65" s="123"/>
      <c r="AA65" s="123"/>
      <c r="AB65" s="123"/>
    </row>
    <row r="66" spans="1:28" hidden="1" outlineLevel="1">
      <c r="A66" s="12">
        <v>42217</v>
      </c>
      <c r="B66" s="123">
        <v>3780.7259608499999</v>
      </c>
      <c r="C66" s="123">
        <v>1968.28155154</v>
      </c>
      <c r="D66" s="123">
        <v>1029.1520375699999</v>
      </c>
      <c r="E66" s="123">
        <v>552.68340099</v>
      </c>
      <c r="F66" s="123">
        <v>250.42331763999999</v>
      </c>
      <c r="G66" s="123">
        <v>226.04531893999999</v>
      </c>
      <c r="H66" s="123">
        <v>939.12951396999995</v>
      </c>
      <c r="I66" s="123">
        <v>60.662087730000003</v>
      </c>
      <c r="J66" s="123">
        <v>121.91198753</v>
      </c>
      <c r="K66" s="123">
        <v>756.55543870999998</v>
      </c>
      <c r="L66" s="123">
        <v>1739.5661488600001</v>
      </c>
      <c r="M66" s="123">
        <v>179.25922025</v>
      </c>
      <c r="N66" s="123">
        <v>6.1182161600000002</v>
      </c>
      <c r="O66" s="123">
        <v>3.77277832</v>
      </c>
      <c r="P66" s="123">
        <v>169.36822577000001</v>
      </c>
      <c r="Q66" s="123">
        <v>1560.3069286100001</v>
      </c>
      <c r="R66" s="123">
        <v>404.17898838999997</v>
      </c>
      <c r="S66" s="123">
        <v>11.420343689999999</v>
      </c>
      <c r="T66" s="123">
        <v>1144.70759653</v>
      </c>
      <c r="U66" s="123">
        <v>72.878260449999999</v>
      </c>
      <c r="V66" s="123">
        <v>1911.0751728</v>
      </c>
      <c r="W66" s="123"/>
      <c r="X66" s="123"/>
      <c r="Y66" s="123"/>
      <c r="Z66" s="123"/>
      <c r="AA66" s="123"/>
      <c r="AB66" s="123"/>
    </row>
    <row r="67" spans="1:28" hidden="1" outlineLevel="1">
      <c r="A67" s="12">
        <v>42248</v>
      </c>
      <c r="B67" s="123">
        <v>3793.3201430099998</v>
      </c>
      <c r="C67" s="123">
        <v>1973.08059473</v>
      </c>
      <c r="D67" s="123">
        <v>1028.10814357</v>
      </c>
      <c r="E67" s="123">
        <v>544.28181382000002</v>
      </c>
      <c r="F67" s="123">
        <v>249.10986183</v>
      </c>
      <c r="G67" s="123">
        <v>234.71646792000001</v>
      </c>
      <c r="H67" s="123">
        <v>944.97245115999999</v>
      </c>
      <c r="I67" s="123">
        <v>60.229552679999998</v>
      </c>
      <c r="J67" s="123">
        <v>124.80810283</v>
      </c>
      <c r="K67" s="123">
        <v>759.93479564999996</v>
      </c>
      <c r="L67" s="123">
        <v>1749.23102075</v>
      </c>
      <c r="M67" s="123">
        <v>178.50183530999999</v>
      </c>
      <c r="N67" s="123">
        <v>5.4125938700000003</v>
      </c>
      <c r="O67" s="123">
        <v>3.6983073399999999</v>
      </c>
      <c r="P67" s="123">
        <v>169.39093410000001</v>
      </c>
      <c r="Q67" s="123">
        <v>1570.72918544</v>
      </c>
      <c r="R67" s="123">
        <v>417.35039932000001</v>
      </c>
      <c r="S67" s="123">
        <v>11.69766592</v>
      </c>
      <c r="T67" s="123">
        <v>1141.6811201999999</v>
      </c>
      <c r="U67" s="123">
        <v>71.008527529999995</v>
      </c>
      <c r="V67" s="123">
        <v>1912.7508707699999</v>
      </c>
      <c r="W67" s="123"/>
      <c r="X67" s="123"/>
      <c r="Y67" s="123"/>
      <c r="Z67" s="123"/>
      <c r="AA67" s="123"/>
      <c r="AB67" s="123"/>
    </row>
    <row r="68" spans="1:28" hidden="1" outlineLevel="1">
      <c r="A68" s="12">
        <v>42278</v>
      </c>
      <c r="B68" s="123">
        <v>3942.4829841400001</v>
      </c>
      <c r="C68" s="123">
        <v>2033.6436372200001</v>
      </c>
      <c r="D68" s="123">
        <v>1036.6014442799999</v>
      </c>
      <c r="E68" s="123">
        <v>538.03497533999996</v>
      </c>
      <c r="F68" s="123">
        <v>253.90875936</v>
      </c>
      <c r="G68" s="123">
        <v>244.65770957999999</v>
      </c>
      <c r="H68" s="123">
        <v>997.04219293999995</v>
      </c>
      <c r="I68" s="123">
        <v>63.014665960000002</v>
      </c>
      <c r="J68" s="123">
        <v>133.91364820000001</v>
      </c>
      <c r="K68" s="123">
        <v>800.11387878000005</v>
      </c>
      <c r="L68" s="123">
        <v>1832.9851545399999</v>
      </c>
      <c r="M68" s="123">
        <v>180.84923491999999</v>
      </c>
      <c r="N68" s="123">
        <v>5.63086939</v>
      </c>
      <c r="O68" s="123">
        <v>3.40991344</v>
      </c>
      <c r="P68" s="123">
        <v>171.80845209</v>
      </c>
      <c r="Q68" s="123">
        <v>1652.1359196200001</v>
      </c>
      <c r="R68" s="123">
        <v>449.87998864999997</v>
      </c>
      <c r="S68" s="123">
        <v>12.390222830000001</v>
      </c>
      <c r="T68" s="123">
        <v>1189.8657081399999</v>
      </c>
      <c r="U68" s="123">
        <v>75.854192380000001</v>
      </c>
      <c r="V68" s="123">
        <v>1991.7263866400001</v>
      </c>
      <c r="W68" s="123"/>
      <c r="X68" s="123"/>
      <c r="Y68" s="123"/>
      <c r="Z68" s="123"/>
      <c r="AA68" s="123"/>
      <c r="AB68" s="123"/>
    </row>
    <row r="69" spans="1:28" hidden="1" outlineLevel="1">
      <c r="A69" s="12">
        <v>42309</v>
      </c>
      <c r="B69" s="123">
        <v>4029.5893142700002</v>
      </c>
      <c r="C69" s="123">
        <v>2051.57706439</v>
      </c>
      <c r="D69" s="123">
        <v>1025.30661285</v>
      </c>
      <c r="E69" s="123">
        <v>524.26038836999999</v>
      </c>
      <c r="F69" s="123">
        <v>257.01118529000001</v>
      </c>
      <c r="G69" s="123">
        <v>244.03503918999999</v>
      </c>
      <c r="H69" s="123">
        <v>1026.2704515400001</v>
      </c>
      <c r="I69" s="123">
        <v>66.475140859999996</v>
      </c>
      <c r="J69" s="123">
        <v>140.02157389999999</v>
      </c>
      <c r="K69" s="123">
        <v>819.77373678000004</v>
      </c>
      <c r="L69" s="123">
        <v>1903.8720335400001</v>
      </c>
      <c r="M69" s="123">
        <v>179.93765083</v>
      </c>
      <c r="N69" s="123">
        <v>5.7627983399999998</v>
      </c>
      <c r="O69" s="123">
        <v>3.5710224300000002</v>
      </c>
      <c r="P69" s="123">
        <v>170.60383006000001</v>
      </c>
      <c r="Q69" s="123">
        <v>1723.9343827099999</v>
      </c>
      <c r="R69" s="123">
        <v>473.74059245000001</v>
      </c>
      <c r="S69" s="123">
        <v>18.426129370000002</v>
      </c>
      <c r="T69" s="123">
        <v>1231.7676608899999</v>
      </c>
      <c r="U69" s="123">
        <v>74.140216339999995</v>
      </c>
      <c r="V69" s="123">
        <v>2041.70999308</v>
      </c>
      <c r="W69" s="123"/>
      <c r="X69" s="123"/>
      <c r="Y69" s="123"/>
      <c r="Z69" s="123"/>
      <c r="AA69" s="123"/>
      <c r="AB69" s="123"/>
    </row>
    <row r="70" spans="1:28" hidden="1" outlineLevel="1">
      <c r="A70" s="12">
        <v>42339</v>
      </c>
      <c r="B70" s="123">
        <v>3833.9646720000001</v>
      </c>
      <c r="C70" s="123">
        <v>1991.56091234</v>
      </c>
      <c r="D70" s="123">
        <v>1034.4206860500001</v>
      </c>
      <c r="E70" s="123">
        <v>518.96574838000004</v>
      </c>
      <c r="F70" s="123">
        <v>245.94892089999999</v>
      </c>
      <c r="G70" s="123">
        <v>269.50601676999997</v>
      </c>
      <c r="H70" s="123">
        <v>957.14022628999999</v>
      </c>
      <c r="I70" s="123">
        <v>46.1097234</v>
      </c>
      <c r="J70" s="123">
        <v>57.580519520000003</v>
      </c>
      <c r="K70" s="123">
        <v>853.44998337000004</v>
      </c>
      <c r="L70" s="123">
        <v>1772.9375844000001</v>
      </c>
      <c r="M70" s="123">
        <v>197.35247993999999</v>
      </c>
      <c r="N70" s="123">
        <v>5.3497761199999996</v>
      </c>
      <c r="O70" s="123">
        <v>3.9342903200000001</v>
      </c>
      <c r="P70" s="123">
        <v>188.06841349999999</v>
      </c>
      <c r="Q70" s="123">
        <v>1575.5851044599999</v>
      </c>
      <c r="R70" s="123">
        <v>390.83997915999998</v>
      </c>
      <c r="S70" s="123">
        <v>8.21002294</v>
      </c>
      <c r="T70" s="123">
        <v>1176.5351023600001</v>
      </c>
      <c r="U70" s="123">
        <v>69.46617526</v>
      </c>
      <c r="V70" s="123">
        <v>1723.31204009</v>
      </c>
      <c r="W70" s="123"/>
      <c r="X70" s="123"/>
      <c r="Y70" s="123"/>
      <c r="Z70" s="123"/>
      <c r="AA70" s="123"/>
      <c r="AB70" s="123"/>
    </row>
    <row r="71" spans="1:28" hidden="1" outlineLevel="1">
      <c r="A71" s="12">
        <v>42370</v>
      </c>
      <c r="B71" s="123">
        <v>3935.7852293199999</v>
      </c>
      <c r="C71" s="123">
        <v>2035.2286247699999</v>
      </c>
      <c r="D71" s="123">
        <v>1036.05596668</v>
      </c>
      <c r="E71" s="123">
        <v>512.75687496</v>
      </c>
      <c r="F71" s="123">
        <v>245.39795774999999</v>
      </c>
      <c r="G71" s="123">
        <v>277.90113396999999</v>
      </c>
      <c r="H71" s="123">
        <v>999.17265809000003</v>
      </c>
      <c r="I71" s="123">
        <v>49.896579160000002</v>
      </c>
      <c r="J71" s="123">
        <v>62.039389640000003</v>
      </c>
      <c r="K71" s="123">
        <v>887.23668928999996</v>
      </c>
      <c r="L71" s="123">
        <v>1834.2431535600001</v>
      </c>
      <c r="M71" s="123">
        <v>195.48929251999999</v>
      </c>
      <c r="N71" s="123">
        <v>5.91025008</v>
      </c>
      <c r="O71" s="123">
        <v>3.6126199099999998</v>
      </c>
      <c r="P71" s="123">
        <v>185.96642252999999</v>
      </c>
      <c r="Q71" s="123">
        <v>1638.7538610399999</v>
      </c>
      <c r="R71" s="123">
        <v>473.86705167999997</v>
      </c>
      <c r="S71" s="123">
        <v>8.7534583599999998</v>
      </c>
      <c r="T71" s="123">
        <v>1156.1333509999999</v>
      </c>
      <c r="U71" s="123">
        <v>66.313450990000007</v>
      </c>
      <c r="V71" s="123">
        <v>2034.44302778</v>
      </c>
      <c r="W71" s="123"/>
      <c r="X71" s="123"/>
      <c r="Y71" s="123"/>
      <c r="Z71" s="123"/>
      <c r="AA71" s="123"/>
      <c r="AB71" s="123"/>
    </row>
    <row r="72" spans="1:28" hidden="1" outlineLevel="1">
      <c r="A72" s="12">
        <v>42401</v>
      </c>
      <c r="B72" s="123">
        <v>4135.0191351900003</v>
      </c>
      <c r="C72" s="123">
        <v>2117.7795020399999</v>
      </c>
      <c r="D72" s="123">
        <v>1052.56200511</v>
      </c>
      <c r="E72" s="123">
        <v>525.03176020000001</v>
      </c>
      <c r="F72" s="123">
        <v>245.17088754</v>
      </c>
      <c r="G72" s="123">
        <v>282.35935737</v>
      </c>
      <c r="H72" s="123">
        <v>1065.2174969299999</v>
      </c>
      <c r="I72" s="123">
        <v>52.143684929999999</v>
      </c>
      <c r="J72" s="123">
        <v>66.147890540000006</v>
      </c>
      <c r="K72" s="123">
        <v>946.92592146000004</v>
      </c>
      <c r="L72" s="123">
        <v>1947.06128128</v>
      </c>
      <c r="M72" s="123">
        <v>194.95673313</v>
      </c>
      <c r="N72" s="123">
        <v>5.95183207</v>
      </c>
      <c r="O72" s="123">
        <v>3.3386922399999999</v>
      </c>
      <c r="P72" s="123">
        <v>185.66620882000001</v>
      </c>
      <c r="Q72" s="123">
        <v>1752.10454815</v>
      </c>
      <c r="R72" s="123">
        <v>459.88903964999997</v>
      </c>
      <c r="S72" s="123">
        <v>9.0092114900000002</v>
      </c>
      <c r="T72" s="123">
        <v>1283.2062970100001</v>
      </c>
      <c r="U72" s="123">
        <v>70.17835187</v>
      </c>
      <c r="V72" s="123">
        <v>2164.3931694100002</v>
      </c>
      <c r="W72" s="123"/>
      <c r="X72" s="123"/>
      <c r="Y72" s="123"/>
      <c r="Z72" s="123"/>
      <c r="AA72" s="123"/>
      <c r="AB72" s="123"/>
    </row>
    <row r="73" spans="1:28" hidden="1" outlineLevel="1">
      <c r="A73" s="12">
        <v>42430</v>
      </c>
      <c r="B73" s="123">
        <v>4000.84236577</v>
      </c>
      <c r="C73" s="123">
        <v>2071.7578799500002</v>
      </c>
      <c r="D73" s="123">
        <v>1054.64888318</v>
      </c>
      <c r="E73" s="123">
        <v>526.98891507999997</v>
      </c>
      <c r="F73" s="123">
        <v>242.34104034000001</v>
      </c>
      <c r="G73" s="123">
        <v>285.31892776000001</v>
      </c>
      <c r="H73" s="123">
        <v>1017.10899677</v>
      </c>
      <c r="I73" s="123">
        <v>46.192922770000003</v>
      </c>
      <c r="J73" s="123">
        <v>60.254689259999999</v>
      </c>
      <c r="K73" s="123">
        <v>910.66138474000002</v>
      </c>
      <c r="L73" s="123">
        <v>1861.0710331099999</v>
      </c>
      <c r="M73" s="123">
        <v>196.35531053</v>
      </c>
      <c r="N73" s="123">
        <v>1.89502707</v>
      </c>
      <c r="O73" s="123">
        <v>3.2678848999999999</v>
      </c>
      <c r="P73" s="123">
        <v>191.19239855999999</v>
      </c>
      <c r="Q73" s="123">
        <v>1664.7157225799999</v>
      </c>
      <c r="R73" s="123">
        <v>137.34850284000001</v>
      </c>
      <c r="S73" s="123">
        <v>7.6509339199999999</v>
      </c>
      <c r="T73" s="123">
        <v>1519.7162858199999</v>
      </c>
      <c r="U73" s="123">
        <v>68.013452709999996</v>
      </c>
      <c r="V73" s="123">
        <v>2087.13423908</v>
      </c>
      <c r="W73" s="123"/>
      <c r="X73" s="123"/>
      <c r="Y73" s="123"/>
      <c r="Z73" s="123"/>
      <c r="AA73" s="123"/>
      <c r="AB73" s="123"/>
    </row>
    <row r="74" spans="1:28" hidden="1" outlineLevel="1">
      <c r="A74" s="12">
        <v>42461</v>
      </c>
      <c r="B74" s="123">
        <v>3899.5607521799998</v>
      </c>
      <c r="C74" s="123">
        <v>2006.96035581</v>
      </c>
      <c r="D74" s="123">
        <v>1035.3752080500001</v>
      </c>
      <c r="E74" s="123">
        <v>492.14797408999999</v>
      </c>
      <c r="F74" s="123">
        <v>259.66362556000001</v>
      </c>
      <c r="G74" s="123">
        <v>283.56360840000002</v>
      </c>
      <c r="H74" s="123">
        <v>971.58514776000004</v>
      </c>
      <c r="I74" s="123">
        <v>44.467544220000001</v>
      </c>
      <c r="J74" s="123">
        <v>58.073879329999997</v>
      </c>
      <c r="K74" s="123">
        <v>869.04372421000005</v>
      </c>
      <c r="L74" s="123">
        <v>1821.7818237700001</v>
      </c>
      <c r="M74" s="123">
        <v>198.14619035000001</v>
      </c>
      <c r="N74" s="123">
        <v>2.0142544899999999</v>
      </c>
      <c r="O74" s="123">
        <v>4.1617255499999999</v>
      </c>
      <c r="P74" s="123">
        <v>191.97021031</v>
      </c>
      <c r="Q74" s="123">
        <v>1623.63563342</v>
      </c>
      <c r="R74" s="123">
        <v>131.88845678000001</v>
      </c>
      <c r="S74" s="123">
        <v>10.377437069999999</v>
      </c>
      <c r="T74" s="123">
        <v>1481.3697395700001</v>
      </c>
      <c r="U74" s="123">
        <v>70.818572599999996</v>
      </c>
      <c r="V74" s="123">
        <v>2071.4842953500001</v>
      </c>
      <c r="W74" s="123"/>
      <c r="X74" s="123"/>
      <c r="Y74" s="123"/>
      <c r="Z74" s="123"/>
      <c r="AA74" s="123"/>
      <c r="AB74" s="123"/>
    </row>
    <row r="75" spans="1:28" hidden="1" outlineLevel="1">
      <c r="A75" s="12">
        <v>42491</v>
      </c>
      <c r="B75" s="123">
        <v>3879.5971411099999</v>
      </c>
      <c r="C75" s="123">
        <v>2007.1715225200001</v>
      </c>
      <c r="D75" s="123">
        <v>1044.3096681100001</v>
      </c>
      <c r="E75" s="123">
        <v>516.07777530999999</v>
      </c>
      <c r="F75" s="123">
        <v>246.86253468000001</v>
      </c>
      <c r="G75" s="123">
        <v>281.36935812000002</v>
      </c>
      <c r="H75" s="123">
        <v>962.86185440999998</v>
      </c>
      <c r="I75" s="123">
        <v>43.729618240000001</v>
      </c>
      <c r="J75" s="123">
        <v>55.958044899999997</v>
      </c>
      <c r="K75" s="123">
        <v>863.17419127000005</v>
      </c>
      <c r="L75" s="123">
        <v>1806.0941321</v>
      </c>
      <c r="M75" s="123">
        <v>201.97967051000001</v>
      </c>
      <c r="N75" s="123">
        <v>2.3830861099999998</v>
      </c>
      <c r="O75" s="123">
        <v>4.2649393800000004</v>
      </c>
      <c r="P75" s="123">
        <v>195.33164502</v>
      </c>
      <c r="Q75" s="123">
        <v>1604.11446159</v>
      </c>
      <c r="R75" s="123">
        <v>133.74494586</v>
      </c>
      <c r="S75" s="123">
        <v>10.34454448</v>
      </c>
      <c r="T75" s="123">
        <v>1460.0249712499999</v>
      </c>
      <c r="U75" s="123">
        <v>66.331486490000003</v>
      </c>
      <c r="V75" s="123">
        <v>2052.7754416299999</v>
      </c>
      <c r="W75" s="123"/>
      <c r="X75" s="123"/>
      <c r="Y75" s="123"/>
      <c r="Z75" s="123"/>
      <c r="AA75" s="123"/>
      <c r="AB75" s="123"/>
    </row>
    <row r="76" spans="1:28" hidden="1" outlineLevel="1">
      <c r="A76" s="12">
        <v>42522</v>
      </c>
      <c r="B76" s="123">
        <v>3814.4346223100001</v>
      </c>
      <c r="C76" s="123">
        <v>1983.6607181700001</v>
      </c>
      <c r="D76" s="123">
        <v>1046.4090874399999</v>
      </c>
      <c r="E76" s="123">
        <v>510.59182105999997</v>
      </c>
      <c r="F76" s="123">
        <v>252.82156085</v>
      </c>
      <c r="G76" s="123">
        <v>282.99570553000001</v>
      </c>
      <c r="H76" s="123">
        <v>937.25163072999999</v>
      </c>
      <c r="I76" s="123">
        <v>44.86712576</v>
      </c>
      <c r="J76" s="123">
        <v>54.534272379999997</v>
      </c>
      <c r="K76" s="123">
        <v>837.85023259000002</v>
      </c>
      <c r="L76" s="123">
        <v>1764.4388200000001</v>
      </c>
      <c r="M76" s="123">
        <v>205.23562389</v>
      </c>
      <c r="N76" s="123">
        <v>1.97438051</v>
      </c>
      <c r="O76" s="123">
        <v>4.7063454599999996</v>
      </c>
      <c r="P76" s="123">
        <v>198.55489792</v>
      </c>
      <c r="Q76" s="123">
        <v>1559.2031961099999</v>
      </c>
      <c r="R76" s="123">
        <v>130.82599235999999</v>
      </c>
      <c r="S76" s="123">
        <v>10.097496919999999</v>
      </c>
      <c r="T76" s="123">
        <v>1418.2797068299999</v>
      </c>
      <c r="U76" s="123">
        <v>66.335084140000006</v>
      </c>
      <c r="V76" s="123">
        <v>1981.1149241400001</v>
      </c>
      <c r="W76" s="123"/>
      <c r="X76" s="123"/>
      <c r="Y76" s="123"/>
      <c r="Z76" s="123"/>
      <c r="AA76" s="123"/>
      <c r="AB76" s="123"/>
    </row>
    <row r="77" spans="1:28" hidden="1" outlineLevel="1">
      <c r="A77" s="12">
        <v>42552</v>
      </c>
      <c r="B77" s="123">
        <v>3728.8012114600001</v>
      </c>
      <c r="C77" s="123">
        <v>1941.1989292999999</v>
      </c>
      <c r="D77" s="123">
        <v>1020.68942582</v>
      </c>
      <c r="E77" s="123">
        <v>496.88294453999998</v>
      </c>
      <c r="F77" s="123">
        <v>256.73071185999999</v>
      </c>
      <c r="G77" s="123">
        <v>267.07576941999997</v>
      </c>
      <c r="H77" s="123">
        <v>920.50950348000003</v>
      </c>
      <c r="I77" s="123">
        <v>42.594850460000004</v>
      </c>
      <c r="J77" s="123">
        <v>54.072440039999996</v>
      </c>
      <c r="K77" s="123">
        <v>823.84221298</v>
      </c>
      <c r="L77" s="123">
        <v>1723.26181823</v>
      </c>
      <c r="M77" s="123">
        <v>191.50651690000001</v>
      </c>
      <c r="N77" s="123">
        <v>2.4614334499999999</v>
      </c>
      <c r="O77" s="123">
        <v>4.8979763099999998</v>
      </c>
      <c r="P77" s="123">
        <v>184.14710714</v>
      </c>
      <c r="Q77" s="123">
        <v>1531.7553013300001</v>
      </c>
      <c r="R77" s="123">
        <v>132.01342377</v>
      </c>
      <c r="S77" s="123">
        <v>9.6263594999999995</v>
      </c>
      <c r="T77" s="123">
        <v>1390.1155180600001</v>
      </c>
      <c r="U77" s="123">
        <v>64.340463929999999</v>
      </c>
      <c r="V77" s="123">
        <v>1921.02043585</v>
      </c>
      <c r="W77" s="123"/>
      <c r="X77" s="123"/>
      <c r="Y77" s="123"/>
      <c r="Z77" s="123"/>
      <c r="AA77" s="123"/>
      <c r="AB77" s="123"/>
    </row>
    <row r="78" spans="1:28" hidden="1" outlineLevel="1">
      <c r="A78" s="12">
        <v>42583</v>
      </c>
      <c r="B78" s="123">
        <v>3832.8470240199999</v>
      </c>
      <c r="C78" s="123">
        <v>1998.0359436199999</v>
      </c>
      <c r="D78" s="123">
        <v>1051.38975525</v>
      </c>
      <c r="E78" s="123">
        <v>525.84090519999995</v>
      </c>
      <c r="F78" s="123">
        <v>259.13533955000003</v>
      </c>
      <c r="G78" s="123">
        <v>266.41351049999997</v>
      </c>
      <c r="H78" s="123">
        <v>946.64618837</v>
      </c>
      <c r="I78" s="123">
        <v>44.378017149999998</v>
      </c>
      <c r="J78" s="123">
        <v>52.933967060000001</v>
      </c>
      <c r="K78" s="123">
        <v>849.33420416000001</v>
      </c>
      <c r="L78" s="123">
        <v>1764.9335685200001</v>
      </c>
      <c r="M78" s="123">
        <v>193.82826926000001</v>
      </c>
      <c r="N78" s="123">
        <v>2.3918593399999999</v>
      </c>
      <c r="O78" s="123">
        <v>5.37648641</v>
      </c>
      <c r="P78" s="123">
        <v>186.05992351</v>
      </c>
      <c r="Q78" s="123">
        <v>1571.10529926</v>
      </c>
      <c r="R78" s="123">
        <v>142.35039975999999</v>
      </c>
      <c r="S78" s="123">
        <v>9.9280543899999998</v>
      </c>
      <c r="T78" s="123">
        <v>1418.82684511</v>
      </c>
      <c r="U78" s="123">
        <v>69.87751188</v>
      </c>
      <c r="V78" s="123">
        <v>1958.24293367</v>
      </c>
      <c r="W78" s="123"/>
      <c r="X78" s="123"/>
      <c r="Y78" s="123"/>
      <c r="Z78" s="123"/>
      <c r="AA78" s="123"/>
      <c r="AB78" s="123"/>
    </row>
    <row r="79" spans="1:28" hidden="1" outlineLevel="1">
      <c r="A79" s="12">
        <v>42614</v>
      </c>
      <c r="B79" s="123">
        <v>3772.49930227</v>
      </c>
      <c r="C79" s="123">
        <v>1948.02380993</v>
      </c>
      <c r="D79" s="123">
        <v>1043.0109762899999</v>
      </c>
      <c r="E79" s="123">
        <v>516.55631245999996</v>
      </c>
      <c r="F79" s="123">
        <v>257.59822876999999</v>
      </c>
      <c r="G79" s="123">
        <v>268.85643506000002</v>
      </c>
      <c r="H79" s="123">
        <v>905.01283364000005</v>
      </c>
      <c r="I79" s="123">
        <v>46.659504669999997</v>
      </c>
      <c r="J79" s="123">
        <v>53.432954180000003</v>
      </c>
      <c r="K79" s="123">
        <v>804.92037478999998</v>
      </c>
      <c r="L79" s="123">
        <v>1758.82519781</v>
      </c>
      <c r="M79" s="123">
        <v>193.59946263</v>
      </c>
      <c r="N79" s="123">
        <v>1.9495719600000001</v>
      </c>
      <c r="O79" s="123">
        <v>5.3795908199999998</v>
      </c>
      <c r="P79" s="123">
        <v>186.27029984999999</v>
      </c>
      <c r="Q79" s="123">
        <v>1565.2257351799999</v>
      </c>
      <c r="R79" s="123">
        <v>142.02267813</v>
      </c>
      <c r="S79" s="123">
        <v>9.9829014600000008</v>
      </c>
      <c r="T79" s="123">
        <v>1413.2201555900001</v>
      </c>
      <c r="U79" s="123">
        <v>65.650294529999996</v>
      </c>
      <c r="V79" s="123">
        <v>1900.9656273600001</v>
      </c>
      <c r="W79" s="123"/>
      <c r="X79" s="123"/>
      <c r="Y79" s="123"/>
      <c r="Z79" s="123"/>
      <c r="AA79" s="123"/>
      <c r="AB79" s="123"/>
    </row>
    <row r="80" spans="1:28" hidden="1" outlineLevel="1">
      <c r="A80" s="12">
        <v>42644</v>
      </c>
      <c r="B80" s="123">
        <v>3705.35523229</v>
      </c>
      <c r="C80" s="123">
        <v>1927.49854641</v>
      </c>
      <c r="D80" s="123">
        <v>1047.18880775</v>
      </c>
      <c r="E80" s="123">
        <v>521.96616953</v>
      </c>
      <c r="F80" s="123">
        <v>257.11034474000002</v>
      </c>
      <c r="G80" s="123">
        <v>268.11229348000001</v>
      </c>
      <c r="H80" s="123">
        <v>880.30973865999999</v>
      </c>
      <c r="I80" s="123">
        <v>45.935553720000001</v>
      </c>
      <c r="J80" s="123">
        <v>51.095781979999998</v>
      </c>
      <c r="K80" s="123">
        <v>783.27840295999999</v>
      </c>
      <c r="L80" s="123">
        <v>1711.53911556</v>
      </c>
      <c r="M80" s="123">
        <v>194.89889317000001</v>
      </c>
      <c r="N80" s="123">
        <v>3.5995951599999998</v>
      </c>
      <c r="O80" s="123">
        <v>5.1245134200000004</v>
      </c>
      <c r="P80" s="123">
        <v>186.17478459</v>
      </c>
      <c r="Q80" s="123">
        <v>1516.64022239</v>
      </c>
      <c r="R80" s="123">
        <v>139.86815378</v>
      </c>
      <c r="S80" s="123">
        <v>9.7877975999999993</v>
      </c>
      <c r="T80" s="123">
        <v>1366.9842710099999</v>
      </c>
      <c r="U80" s="123">
        <v>66.317570320000002</v>
      </c>
      <c r="V80" s="123">
        <v>1853.10269563</v>
      </c>
      <c r="W80" s="123"/>
      <c r="X80" s="123"/>
      <c r="Y80" s="123"/>
      <c r="Z80" s="123"/>
      <c r="AA80" s="123"/>
      <c r="AB80" s="123"/>
    </row>
    <row r="81" spans="1:28" hidden="1" outlineLevel="1">
      <c r="A81" s="12">
        <v>42675</v>
      </c>
      <c r="B81" s="123">
        <v>3701.2893120799999</v>
      </c>
      <c r="C81" s="123">
        <v>1935.2689714099999</v>
      </c>
      <c r="D81" s="123">
        <v>1061.3828670400001</v>
      </c>
      <c r="E81" s="123">
        <v>522.34149549000006</v>
      </c>
      <c r="F81" s="123">
        <v>271.20882717000001</v>
      </c>
      <c r="G81" s="123">
        <v>267.83254438</v>
      </c>
      <c r="H81" s="123">
        <v>873.88610437</v>
      </c>
      <c r="I81" s="123">
        <v>44.620961309999998</v>
      </c>
      <c r="J81" s="123">
        <v>51.094039479999999</v>
      </c>
      <c r="K81" s="123">
        <v>778.17110358000002</v>
      </c>
      <c r="L81" s="123">
        <v>1699.4030868299999</v>
      </c>
      <c r="M81" s="123">
        <v>198.00401829</v>
      </c>
      <c r="N81" s="123">
        <v>4.5977752000000001</v>
      </c>
      <c r="O81" s="123">
        <v>4.9714519099999999</v>
      </c>
      <c r="P81" s="123">
        <v>188.43479117999999</v>
      </c>
      <c r="Q81" s="123">
        <v>1501.3990685399999</v>
      </c>
      <c r="R81" s="123">
        <v>140.87122500999999</v>
      </c>
      <c r="S81" s="123">
        <v>9.7808029800000007</v>
      </c>
      <c r="T81" s="123">
        <v>1350.7470405500001</v>
      </c>
      <c r="U81" s="123">
        <v>66.617253840000004</v>
      </c>
      <c r="V81" s="123">
        <v>1834.3474166200001</v>
      </c>
      <c r="W81" s="123"/>
      <c r="X81" s="123"/>
      <c r="Y81" s="123"/>
      <c r="Z81" s="123"/>
      <c r="AA81" s="123"/>
      <c r="AB81" s="123"/>
    </row>
    <row r="82" spans="1:28" hidden="1" outlineLevel="1">
      <c r="A82" s="12">
        <v>42705</v>
      </c>
      <c r="B82" s="123">
        <v>3764.3748246</v>
      </c>
      <c r="C82" s="123">
        <v>1969.1546617500001</v>
      </c>
      <c r="D82" s="123">
        <v>1055.5868298800001</v>
      </c>
      <c r="E82" s="123">
        <v>522.82323104</v>
      </c>
      <c r="F82" s="123">
        <v>266.36726854</v>
      </c>
      <c r="G82" s="123">
        <v>266.39633029999999</v>
      </c>
      <c r="H82" s="123">
        <v>913.56783186999996</v>
      </c>
      <c r="I82" s="123">
        <v>50.989135150000003</v>
      </c>
      <c r="J82" s="123">
        <v>52.83703079</v>
      </c>
      <c r="K82" s="123">
        <v>809.74166592999995</v>
      </c>
      <c r="L82" s="123">
        <v>1733.92718145</v>
      </c>
      <c r="M82" s="123">
        <v>192.57891638000001</v>
      </c>
      <c r="N82" s="123">
        <v>4.8702173799999997</v>
      </c>
      <c r="O82" s="123">
        <v>4.8747753100000004</v>
      </c>
      <c r="P82" s="123">
        <v>182.83392369000001</v>
      </c>
      <c r="Q82" s="123">
        <v>1541.34826507</v>
      </c>
      <c r="R82" s="123">
        <v>280.64658801000002</v>
      </c>
      <c r="S82" s="123">
        <v>8.8530063800000001</v>
      </c>
      <c r="T82" s="123">
        <v>1251.8486706799999</v>
      </c>
      <c r="U82" s="123">
        <v>61.292981400000002</v>
      </c>
      <c r="V82" s="123">
        <v>1859.7800121299999</v>
      </c>
      <c r="W82" s="123"/>
      <c r="X82" s="123"/>
      <c r="Y82" s="123"/>
      <c r="Z82" s="123"/>
      <c r="AA82" s="123"/>
      <c r="AB82" s="123"/>
    </row>
    <row r="83" spans="1:28" hidden="1" outlineLevel="1">
      <c r="A83" s="12">
        <v>42736</v>
      </c>
      <c r="B83" s="123">
        <v>3749.9199514299999</v>
      </c>
      <c r="C83" s="123">
        <v>1963.1277734499999</v>
      </c>
      <c r="D83" s="123">
        <v>1063.83756234</v>
      </c>
      <c r="E83" s="123">
        <v>533.80915344000005</v>
      </c>
      <c r="F83" s="123">
        <v>265.16743437999997</v>
      </c>
      <c r="G83" s="123">
        <v>264.86097452000001</v>
      </c>
      <c r="H83" s="123">
        <v>899.29021110999997</v>
      </c>
      <c r="I83" s="123">
        <v>48.89192173</v>
      </c>
      <c r="J83" s="123">
        <v>52.923129920000001</v>
      </c>
      <c r="K83" s="123">
        <v>797.47515945999999</v>
      </c>
      <c r="L83" s="123">
        <v>1726.2340526</v>
      </c>
      <c r="M83" s="123">
        <v>191.48645386000001</v>
      </c>
      <c r="N83" s="123">
        <v>5.0931448100000001</v>
      </c>
      <c r="O83" s="123">
        <v>4.4119044399999998</v>
      </c>
      <c r="P83" s="123">
        <v>181.98140461</v>
      </c>
      <c r="Q83" s="123">
        <v>1534.7475987400001</v>
      </c>
      <c r="R83" s="123">
        <v>282.13863399000002</v>
      </c>
      <c r="S83" s="123">
        <v>8.7052587500000005</v>
      </c>
      <c r="T83" s="123">
        <v>1243.9037060000001</v>
      </c>
      <c r="U83" s="123">
        <v>60.55812538</v>
      </c>
      <c r="V83" s="123">
        <v>1618.7993684800001</v>
      </c>
      <c r="W83" s="123"/>
      <c r="X83" s="123"/>
      <c r="Y83" s="123"/>
      <c r="Z83" s="123"/>
      <c r="AA83" s="123"/>
      <c r="AB83" s="123"/>
    </row>
    <row r="84" spans="1:28" hidden="1" outlineLevel="1">
      <c r="A84" s="12">
        <v>42767</v>
      </c>
      <c r="B84" s="123">
        <v>3759.8465913499999</v>
      </c>
      <c r="C84" s="123">
        <v>2013.38685085</v>
      </c>
      <c r="D84" s="123">
        <v>1132.0530227300001</v>
      </c>
      <c r="E84" s="123">
        <v>602.00230127999998</v>
      </c>
      <c r="F84" s="123">
        <v>263.10898684</v>
      </c>
      <c r="G84" s="123">
        <v>266.94173461000003</v>
      </c>
      <c r="H84" s="123">
        <v>881.33382812000002</v>
      </c>
      <c r="I84" s="123">
        <v>49.497216010000002</v>
      </c>
      <c r="J84" s="123">
        <v>50.681139250000001</v>
      </c>
      <c r="K84" s="123">
        <v>781.15547286000003</v>
      </c>
      <c r="L84" s="123">
        <v>1684.24365407</v>
      </c>
      <c r="M84" s="123">
        <v>190.94596609000001</v>
      </c>
      <c r="N84" s="123">
        <v>5.0881987500000001</v>
      </c>
      <c r="O84" s="123">
        <v>4.2914518700000004</v>
      </c>
      <c r="P84" s="123">
        <v>181.56631547000001</v>
      </c>
      <c r="Q84" s="123">
        <v>1493.2976879800001</v>
      </c>
      <c r="R84" s="123">
        <v>277.84300285</v>
      </c>
      <c r="S84" s="123">
        <v>8.6323716800000003</v>
      </c>
      <c r="T84" s="123">
        <v>1206.8223134499999</v>
      </c>
      <c r="U84" s="123">
        <v>62.216086429999997</v>
      </c>
      <c r="V84" s="123">
        <v>1574.5733961000001</v>
      </c>
      <c r="W84" s="123"/>
      <c r="X84" s="123"/>
      <c r="Y84" s="123"/>
      <c r="Z84" s="123"/>
      <c r="AA84" s="123"/>
      <c r="AB84" s="123"/>
    </row>
    <row r="85" spans="1:28" hidden="1" outlineLevel="1">
      <c r="A85" s="12">
        <v>42795</v>
      </c>
      <c r="B85" s="123">
        <v>3605.2608968499999</v>
      </c>
      <c r="C85" s="123">
        <v>1986.33325386</v>
      </c>
      <c r="D85" s="123">
        <v>1190.4819312100001</v>
      </c>
      <c r="E85" s="123">
        <v>640.16081191000001</v>
      </c>
      <c r="F85" s="123">
        <v>286.03961657999997</v>
      </c>
      <c r="G85" s="123">
        <v>264.28150271999999</v>
      </c>
      <c r="H85" s="123">
        <v>795.85132265000004</v>
      </c>
      <c r="I85" s="123">
        <v>6.5580326400000004</v>
      </c>
      <c r="J85" s="123">
        <v>57.558568010000002</v>
      </c>
      <c r="K85" s="123">
        <v>731.73472200000003</v>
      </c>
      <c r="L85" s="123">
        <v>1556.2413898899999</v>
      </c>
      <c r="M85" s="123">
        <v>186.05383444</v>
      </c>
      <c r="N85" s="123">
        <v>3.2667863499999998</v>
      </c>
      <c r="O85" s="123">
        <v>1.4898348100000001</v>
      </c>
      <c r="P85" s="123">
        <v>181.29721327999999</v>
      </c>
      <c r="Q85" s="123">
        <v>1370.18755545</v>
      </c>
      <c r="R85" s="123">
        <v>25.085911450000001</v>
      </c>
      <c r="S85" s="123">
        <v>81.414362229999995</v>
      </c>
      <c r="T85" s="123">
        <v>1263.68728177</v>
      </c>
      <c r="U85" s="123">
        <v>62.686253100000002</v>
      </c>
      <c r="V85" s="123">
        <v>1552.6435395200001</v>
      </c>
      <c r="W85" s="123"/>
      <c r="X85" s="123"/>
      <c r="Y85" s="123"/>
      <c r="Z85" s="123"/>
      <c r="AA85" s="123"/>
      <c r="AB85" s="123"/>
    </row>
    <row r="86" spans="1:28" hidden="1" outlineLevel="1">
      <c r="A86" s="12">
        <v>42826</v>
      </c>
      <c r="B86" s="123">
        <v>3576.2868486100001</v>
      </c>
      <c r="C86" s="123">
        <v>1979.18838768</v>
      </c>
      <c r="D86" s="123">
        <v>1199.0616072099999</v>
      </c>
      <c r="E86" s="123">
        <v>642.46536218999995</v>
      </c>
      <c r="F86" s="123">
        <v>293.73425572000002</v>
      </c>
      <c r="G86" s="123">
        <v>262.8619893</v>
      </c>
      <c r="H86" s="123">
        <v>780.12678046999997</v>
      </c>
      <c r="I86" s="123">
        <v>9.4449626099999993</v>
      </c>
      <c r="J86" s="123">
        <v>57.732380069999998</v>
      </c>
      <c r="K86" s="123">
        <v>712.94943779000005</v>
      </c>
      <c r="L86" s="123">
        <v>1525.7408408599999</v>
      </c>
      <c r="M86" s="123">
        <v>186.28410697999999</v>
      </c>
      <c r="N86" s="123">
        <v>3.6200799400000001</v>
      </c>
      <c r="O86" s="123">
        <v>1.4319695800000001</v>
      </c>
      <c r="P86" s="123">
        <v>181.23205745999999</v>
      </c>
      <c r="Q86" s="123">
        <v>1339.45673388</v>
      </c>
      <c r="R86" s="123">
        <v>139.98698472999999</v>
      </c>
      <c r="S86" s="123">
        <v>79.347031049999998</v>
      </c>
      <c r="T86" s="123">
        <v>1120.1227180999999</v>
      </c>
      <c r="U86" s="123">
        <v>71.357620069999996</v>
      </c>
      <c r="V86" s="123">
        <v>1482.9161901</v>
      </c>
      <c r="W86" s="123"/>
      <c r="X86" s="123"/>
      <c r="Y86" s="123"/>
      <c r="Z86" s="123"/>
      <c r="AA86" s="123"/>
      <c r="AB86" s="123"/>
    </row>
    <row r="87" spans="1:28" hidden="1" outlineLevel="1">
      <c r="A87" s="12">
        <v>42856</v>
      </c>
      <c r="B87" s="123">
        <v>3562.4242900200002</v>
      </c>
      <c r="C87" s="123">
        <v>1982.8746048600001</v>
      </c>
      <c r="D87" s="123">
        <v>1225.49221956</v>
      </c>
      <c r="E87" s="123">
        <v>667.04468305</v>
      </c>
      <c r="F87" s="123">
        <v>296.41567513000001</v>
      </c>
      <c r="G87" s="123">
        <v>262.03186138000001</v>
      </c>
      <c r="H87" s="123">
        <v>757.38238530000001</v>
      </c>
      <c r="I87" s="123">
        <v>9.4806164000000006</v>
      </c>
      <c r="J87" s="123">
        <v>53.097450430000002</v>
      </c>
      <c r="K87" s="123">
        <v>694.80431847</v>
      </c>
      <c r="L87" s="123">
        <v>1506.7601455199999</v>
      </c>
      <c r="M87" s="123">
        <v>185.24814228</v>
      </c>
      <c r="N87" s="123">
        <v>3.6272977200000001</v>
      </c>
      <c r="O87" s="123">
        <v>1.3994148900000001</v>
      </c>
      <c r="P87" s="123">
        <v>180.22142966999999</v>
      </c>
      <c r="Q87" s="123">
        <v>1321.51200324</v>
      </c>
      <c r="R87" s="123">
        <v>128.91442608</v>
      </c>
      <c r="S87" s="123">
        <v>78.684296320000001</v>
      </c>
      <c r="T87" s="123">
        <v>1113.91328084</v>
      </c>
      <c r="U87" s="123">
        <v>72.789539640000001</v>
      </c>
      <c r="V87" s="123">
        <v>1465.34295574</v>
      </c>
      <c r="W87" s="123"/>
      <c r="X87" s="123"/>
      <c r="Y87" s="123"/>
      <c r="Z87" s="123"/>
      <c r="AA87" s="123"/>
      <c r="AB87" s="123"/>
    </row>
    <row r="88" spans="1:28" hidden="1" outlineLevel="1">
      <c r="A88" s="12">
        <v>42887</v>
      </c>
      <c r="B88" s="123">
        <v>3518.5443429699999</v>
      </c>
      <c r="C88" s="123">
        <v>1970.31233161</v>
      </c>
      <c r="D88" s="123">
        <v>1230.78529222</v>
      </c>
      <c r="E88" s="123">
        <v>632.82251437000002</v>
      </c>
      <c r="F88" s="123">
        <v>335.33097117</v>
      </c>
      <c r="G88" s="123">
        <v>262.63180668000001</v>
      </c>
      <c r="H88" s="123">
        <v>739.52703939000003</v>
      </c>
      <c r="I88" s="123">
        <v>8.0597828400000004</v>
      </c>
      <c r="J88" s="123">
        <v>51.871207439999999</v>
      </c>
      <c r="K88" s="123">
        <v>679.59604910999997</v>
      </c>
      <c r="L88" s="123">
        <v>1479.45577824</v>
      </c>
      <c r="M88" s="123">
        <v>183.27056852999999</v>
      </c>
      <c r="N88" s="123">
        <v>3.6321252199999998</v>
      </c>
      <c r="O88" s="123">
        <v>1.32498125</v>
      </c>
      <c r="P88" s="123">
        <v>178.31346206000001</v>
      </c>
      <c r="Q88" s="123">
        <v>1296.18520971</v>
      </c>
      <c r="R88" s="123">
        <v>124.00790483999999</v>
      </c>
      <c r="S88" s="123">
        <v>78.770915160000001</v>
      </c>
      <c r="T88" s="123">
        <v>1093.40638971</v>
      </c>
      <c r="U88" s="123">
        <v>68.776233120000001</v>
      </c>
      <c r="V88" s="123">
        <v>1442.65151105</v>
      </c>
      <c r="W88" s="123"/>
      <c r="X88" s="123"/>
      <c r="Y88" s="123"/>
      <c r="Z88" s="123"/>
      <c r="AA88" s="123"/>
      <c r="AB88" s="123"/>
    </row>
    <row r="89" spans="1:28" hidden="1" outlineLevel="1">
      <c r="A89" s="12">
        <v>42917</v>
      </c>
      <c r="B89" s="123">
        <v>3516.3788272100001</v>
      </c>
      <c r="C89" s="123">
        <v>1975.9498992199999</v>
      </c>
      <c r="D89" s="123">
        <v>1243.91655171</v>
      </c>
      <c r="E89" s="123">
        <v>672.32341858999996</v>
      </c>
      <c r="F89" s="123">
        <v>310.52697348999999</v>
      </c>
      <c r="G89" s="123">
        <v>261.06615963000002</v>
      </c>
      <c r="H89" s="123">
        <v>732.03334751</v>
      </c>
      <c r="I89" s="123">
        <v>5.2464384700000002</v>
      </c>
      <c r="J89" s="123">
        <v>51.39988117</v>
      </c>
      <c r="K89" s="123">
        <v>675.38702787</v>
      </c>
      <c r="L89" s="123">
        <v>1472.3027626799999</v>
      </c>
      <c r="M89" s="123">
        <v>186.27724284999999</v>
      </c>
      <c r="N89" s="123">
        <v>3.27814184</v>
      </c>
      <c r="O89" s="123">
        <v>1.3325021100000001</v>
      </c>
      <c r="P89" s="123">
        <v>181.6665989</v>
      </c>
      <c r="Q89" s="123">
        <v>1286.0255198299999</v>
      </c>
      <c r="R89" s="123">
        <v>18.77807116</v>
      </c>
      <c r="S89" s="123">
        <v>78.071079499999996</v>
      </c>
      <c r="T89" s="123">
        <v>1189.17636917</v>
      </c>
      <c r="U89" s="123">
        <v>68.126165310000005</v>
      </c>
      <c r="V89" s="123">
        <v>1419.41627507</v>
      </c>
      <c r="W89" s="123"/>
      <c r="X89" s="123"/>
      <c r="Y89" s="123"/>
      <c r="Z89" s="123"/>
      <c r="AA89" s="123"/>
      <c r="AB89" s="123"/>
    </row>
    <row r="90" spans="1:28" hidden="1" outlineLevel="1">
      <c r="A90" s="12">
        <v>42948</v>
      </c>
      <c r="B90" s="123">
        <v>3495.05713208</v>
      </c>
      <c r="C90" s="123">
        <v>1992.02180733</v>
      </c>
      <c r="D90" s="123">
        <v>1276.2295504399999</v>
      </c>
      <c r="E90" s="123">
        <v>709.67125332000001</v>
      </c>
      <c r="F90" s="123">
        <v>311.15742318000002</v>
      </c>
      <c r="G90" s="123">
        <v>255.40087394</v>
      </c>
      <c r="H90" s="123">
        <v>715.79225688999998</v>
      </c>
      <c r="I90" s="123">
        <v>5.1554334800000001</v>
      </c>
      <c r="J90" s="123">
        <v>50.60108005</v>
      </c>
      <c r="K90" s="123">
        <v>660.03574335999997</v>
      </c>
      <c r="L90" s="123">
        <v>1435.20663767</v>
      </c>
      <c r="M90" s="123">
        <v>185.03953258000001</v>
      </c>
      <c r="N90" s="123">
        <v>3.3154215200000001</v>
      </c>
      <c r="O90" s="123">
        <v>1.53735877</v>
      </c>
      <c r="P90" s="123">
        <v>180.18675228999999</v>
      </c>
      <c r="Q90" s="123">
        <v>1250.1671050899999</v>
      </c>
      <c r="R90" s="123">
        <v>18.570618620000001</v>
      </c>
      <c r="S90" s="123">
        <v>77.368827120000006</v>
      </c>
      <c r="T90" s="123">
        <v>1154.2276593500001</v>
      </c>
      <c r="U90" s="123">
        <v>67.828687079999995</v>
      </c>
      <c r="V90" s="123">
        <v>1355.2580724699999</v>
      </c>
      <c r="W90" s="123"/>
      <c r="X90" s="123"/>
      <c r="Y90" s="123"/>
      <c r="Z90" s="123"/>
      <c r="AA90" s="123"/>
      <c r="AB90" s="123"/>
    </row>
    <row r="91" spans="1:28" hidden="1" outlineLevel="1">
      <c r="A91" s="12">
        <v>42979</v>
      </c>
      <c r="B91" s="123">
        <v>3547.7352337699999</v>
      </c>
      <c r="C91" s="123">
        <v>2015.4310554000001</v>
      </c>
      <c r="D91" s="123">
        <v>1307.82184284</v>
      </c>
      <c r="E91" s="123">
        <v>728.89493743000003</v>
      </c>
      <c r="F91" s="123">
        <v>325.85643221999999</v>
      </c>
      <c r="G91" s="123">
        <v>253.07047319</v>
      </c>
      <c r="H91" s="123">
        <v>707.60921255999995</v>
      </c>
      <c r="I91" s="123">
        <v>5.3429811799999998</v>
      </c>
      <c r="J91" s="123">
        <v>51.222905079999997</v>
      </c>
      <c r="K91" s="123">
        <v>651.04332629999999</v>
      </c>
      <c r="L91" s="123">
        <v>1463.2774145999999</v>
      </c>
      <c r="M91" s="123">
        <v>180.31199387999999</v>
      </c>
      <c r="N91" s="123">
        <v>3.28386464</v>
      </c>
      <c r="O91" s="123">
        <v>1.50667369</v>
      </c>
      <c r="P91" s="123">
        <v>175.52145555000001</v>
      </c>
      <c r="Q91" s="123">
        <v>1282.9654207200001</v>
      </c>
      <c r="R91" s="123">
        <v>18.040085730000001</v>
      </c>
      <c r="S91" s="123">
        <v>79.641156420000002</v>
      </c>
      <c r="T91" s="123">
        <v>1185.28417857</v>
      </c>
      <c r="U91" s="123">
        <v>69.026763770000002</v>
      </c>
      <c r="V91" s="123">
        <v>1349.6974555300001</v>
      </c>
      <c r="W91" s="123"/>
      <c r="X91" s="123"/>
      <c r="Y91" s="123"/>
      <c r="Z91" s="123"/>
      <c r="AA91" s="123"/>
      <c r="AB91" s="123"/>
    </row>
    <row r="92" spans="1:28" hidden="1" outlineLevel="1">
      <c r="A92" s="12">
        <v>43009</v>
      </c>
      <c r="B92" s="123">
        <v>3577.14252812</v>
      </c>
      <c r="C92" s="123">
        <v>2033.52202508</v>
      </c>
      <c r="D92" s="123">
        <v>1324.7108541800001</v>
      </c>
      <c r="E92" s="123">
        <v>757.06742459999998</v>
      </c>
      <c r="F92" s="123">
        <v>314.93987727000001</v>
      </c>
      <c r="G92" s="123">
        <v>252.70355230999999</v>
      </c>
      <c r="H92" s="123">
        <v>708.81117089999998</v>
      </c>
      <c r="I92" s="123">
        <v>5.3927839500000001</v>
      </c>
      <c r="J92" s="123">
        <v>53.712130090000002</v>
      </c>
      <c r="K92" s="123">
        <v>649.70625686000005</v>
      </c>
      <c r="L92" s="123">
        <v>1472.59055885</v>
      </c>
      <c r="M92" s="123">
        <v>181.70532202000001</v>
      </c>
      <c r="N92" s="123">
        <v>3.2869806399999999</v>
      </c>
      <c r="O92" s="123">
        <v>1.3210126099999999</v>
      </c>
      <c r="P92" s="123">
        <v>177.09732876999999</v>
      </c>
      <c r="Q92" s="123">
        <v>1290.8852368299999</v>
      </c>
      <c r="R92" s="123">
        <v>18.280622090000001</v>
      </c>
      <c r="S92" s="123">
        <v>77.164668370000001</v>
      </c>
      <c r="T92" s="123">
        <v>1195.4399463699999</v>
      </c>
      <c r="U92" s="123">
        <v>71.029944189999995</v>
      </c>
      <c r="V92" s="123">
        <v>1340.16906698</v>
      </c>
      <c r="W92" s="123"/>
      <c r="X92" s="123"/>
      <c r="Y92" s="123"/>
      <c r="Z92" s="123"/>
      <c r="AA92" s="123"/>
      <c r="AB92" s="123"/>
    </row>
    <row r="93" spans="1:28" hidden="1" outlineLevel="1">
      <c r="A93" s="12">
        <v>43040</v>
      </c>
      <c r="B93" s="123">
        <v>3460.2056859899999</v>
      </c>
      <c r="C93" s="123">
        <v>1976.8033353000001</v>
      </c>
      <c r="D93" s="123">
        <v>1356.0715446700001</v>
      </c>
      <c r="E93" s="123">
        <v>778.36467015000005</v>
      </c>
      <c r="F93" s="123">
        <v>324.58295163999998</v>
      </c>
      <c r="G93" s="123">
        <v>253.12392288000001</v>
      </c>
      <c r="H93" s="123">
        <v>620.73179062999998</v>
      </c>
      <c r="I93" s="123">
        <v>5.4892832199999999</v>
      </c>
      <c r="J93" s="123">
        <v>53.38513871</v>
      </c>
      <c r="K93" s="123">
        <v>561.85736870000005</v>
      </c>
      <c r="L93" s="123">
        <v>1408.87906813</v>
      </c>
      <c r="M93" s="123">
        <v>180.77439737</v>
      </c>
      <c r="N93" s="123">
        <v>3.2899258300000001</v>
      </c>
      <c r="O93" s="123">
        <v>1.8523174</v>
      </c>
      <c r="P93" s="123">
        <v>175.63215414000001</v>
      </c>
      <c r="Q93" s="123">
        <v>1228.1046707600001</v>
      </c>
      <c r="R93" s="123">
        <v>18.456427290000001</v>
      </c>
      <c r="S93" s="123">
        <v>78.066539169999999</v>
      </c>
      <c r="T93" s="123">
        <v>1131.5817043</v>
      </c>
      <c r="U93" s="123">
        <v>74.523282559999998</v>
      </c>
      <c r="V93" s="123">
        <v>1330.6245473700001</v>
      </c>
      <c r="W93" s="123"/>
      <c r="X93" s="123"/>
      <c r="Y93" s="123"/>
      <c r="Z93" s="123"/>
      <c r="AA93" s="123"/>
      <c r="AB93" s="123"/>
    </row>
    <row r="94" spans="1:28" hidden="1" outlineLevel="1">
      <c r="A94" s="12">
        <v>43070</v>
      </c>
      <c r="B94" s="123">
        <v>3774.3592513600001</v>
      </c>
      <c r="C94" s="123">
        <v>2019.9818155400001</v>
      </c>
      <c r="D94" s="123">
        <v>1393.20016291</v>
      </c>
      <c r="E94" s="123">
        <v>669.90925659000004</v>
      </c>
      <c r="F94" s="123">
        <v>470.20790362000002</v>
      </c>
      <c r="G94" s="123">
        <v>253.08300270000001</v>
      </c>
      <c r="H94" s="123">
        <v>626.78165263000005</v>
      </c>
      <c r="I94" s="123">
        <v>4.0624433099999999</v>
      </c>
      <c r="J94" s="123">
        <v>68.650689580000005</v>
      </c>
      <c r="K94" s="123">
        <v>554.06851974000006</v>
      </c>
      <c r="L94" s="123">
        <v>1665.83231348</v>
      </c>
      <c r="M94" s="123">
        <v>183.83244224000001</v>
      </c>
      <c r="N94" s="123">
        <v>0.65693603</v>
      </c>
      <c r="O94" s="123">
        <v>7.3121266499999997</v>
      </c>
      <c r="P94" s="123">
        <v>175.86337956</v>
      </c>
      <c r="Q94" s="123">
        <v>1481.9998712399999</v>
      </c>
      <c r="R94" s="123">
        <v>19.235854459999999</v>
      </c>
      <c r="S94" s="123">
        <v>133.63602925000001</v>
      </c>
      <c r="T94" s="123">
        <v>1329.1279875299999</v>
      </c>
      <c r="U94" s="123">
        <v>88.545122340000006</v>
      </c>
      <c r="V94" s="123">
        <v>1409.51232759</v>
      </c>
      <c r="W94" s="123"/>
      <c r="X94" s="123"/>
      <c r="Y94" s="123"/>
      <c r="Z94" s="123"/>
      <c r="AA94" s="123"/>
      <c r="AB94" s="123"/>
    </row>
    <row r="95" spans="1:28" hidden="1" outlineLevel="1">
      <c r="A95" s="12">
        <v>43101</v>
      </c>
      <c r="B95" s="123">
        <v>3371.45425449</v>
      </c>
      <c r="C95" s="123">
        <v>2142.24939348</v>
      </c>
      <c r="D95" s="123">
        <v>1452.03820909</v>
      </c>
      <c r="E95" s="123">
        <v>808.83578579000005</v>
      </c>
      <c r="F95" s="123">
        <v>365.04445126000002</v>
      </c>
      <c r="G95" s="123">
        <v>278.15797204</v>
      </c>
      <c r="H95" s="123">
        <v>690.21118438999997</v>
      </c>
      <c r="I95" s="123">
        <v>37.562475820000003</v>
      </c>
      <c r="J95" s="123">
        <v>43.434644630000001</v>
      </c>
      <c r="K95" s="123">
        <v>609.21406393999996</v>
      </c>
      <c r="L95" s="123">
        <v>1134.1160175099999</v>
      </c>
      <c r="M95" s="123">
        <v>156.78622501999999</v>
      </c>
      <c r="N95" s="123">
        <v>3.1293114000000002</v>
      </c>
      <c r="O95" s="123">
        <v>4.4716901499999997</v>
      </c>
      <c r="P95" s="123">
        <v>149.18522347000001</v>
      </c>
      <c r="Q95" s="123">
        <v>977.32979249000005</v>
      </c>
      <c r="R95" s="123">
        <v>32.74421478</v>
      </c>
      <c r="S95" s="123">
        <v>6.5860659899999998</v>
      </c>
      <c r="T95" s="123">
        <v>937.99951171999999</v>
      </c>
      <c r="U95" s="123">
        <v>95.088843499999996</v>
      </c>
      <c r="V95" s="123">
        <v>1146.07807538</v>
      </c>
      <c r="W95" s="123"/>
      <c r="X95" s="123"/>
      <c r="Y95" s="123"/>
      <c r="Z95" s="123"/>
      <c r="AA95" s="123"/>
      <c r="AB95" s="123"/>
    </row>
    <row r="96" spans="1:28" hidden="1" outlineLevel="1">
      <c r="A96" s="12">
        <v>43132</v>
      </c>
      <c r="B96" s="123">
        <v>3318.27267674</v>
      </c>
      <c r="C96" s="123">
        <v>2101.3070681600002</v>
      </c>
      <c r="D96" s="123">
        <v>1441.25575312</v>
      </c>
      <c r="E96" s="123">
        <v>823.68238980000001</v>
      </c>
      <c r="F96" s="123">
        <v>364.7216985</v>
      </c>
      <c r="G96" s="123">
        <v>252.85166482</v>
      </c>
      <c r="H96" s="123">
        <v>660.05131503999996</v>
      </c>
      <c r="I96" s="123">
        <v>5.4091648399999999</v>
      </c>
      <c r="J96" s="123">
        <v>59.48699817</v>
      </c>
      <c r="K96" s="123">
        <v>595.15515202999995</v>
      </c>
      <c r="L96" s="123">
        <v>1124.4504188999999</v>
      </c>
      <c r="M96" s="123">
        <v>180.24099670000001</v>
      </c>
      <c r="N96" s="123">
        <v>3.0774517399999999</v>
      </c>
      <c r="O96" s="123">
        <v>4.8210593700000004</v>
      </c>
      <c r="P96" s="123">
        <v>172.34248559</v>
      </c>
      <c r="Q96" s="123">
        <v>944.20942219999995</v>
      </c>
      <c r="R96" s="123">
        <v>22.343283169999999</v>
      </c>
      <c r="S96" s="123">
        <v>11.440848770000001</v>
      </c>
      <c r="T96" s="123">
        <v>910.42529026</v>
      </c>
      <c r="U96" s="123">
        <v>92.515189680000006</v>
      </c>
      <c r="V96" s="123">
        <v>1212.7845644399999</v>
      </c>
      <c r="W96" s="123"/>
      <c r="X96" s="123"/>
      <c r="Y96" s="123"/>
      <c r="Z96" s="123"/>
      <c r="AA96" s="123"/>
      <c r="AB96" s="123"/>
    </row>
    <row r="97" spans="1:28" hidden="1" outlineLevel="1">
      <c r="A97" s="12">
        <v>43160</v>
      </c>
      <c r="B97" s="123">
        <v>3336.1528632999998</v>
      </c>
      <c r="C97" s="123">
        <v>2128.9013402800001</v>
      </c>
      <c r="D97" s="123">
        <v>1484.2378524200001</v>
      </c>
      <c r="E97" s="123">
        <v>853.95879729000001</v>
      </c>
      <c r="F97" s="123">
        <v>373.82777259</v>
      </c>
      <c r="G97" s="123">
        <v>256.45128254000002</v>
      </c>
      <c r="H97" s="123">
        <v>644.66348786000003</v>
      </c>
      <c r="I97" s="123">
        <v>5.3519691800000002</v>
      </c>
      <c r="J97" s="123">
        <v>63.31557806</v>
      </c>
      <c r="K97" s="123">
        <v>575.99594062000006</v>
      </c>
      <c r="L97" s="123">
        <v>1105.4568992899999</v>
      </c>
      <c r="M97" s="123">
        <v>180.46660879000001</v>
      </c>
      <c r="N97" s="123">
        <v>3.0381145699999998</v>
      </c>
      <c r="O97" s="123">
        <v>4.9290995999999998</v>
      </c>
      <c r="P97" s="123">
        <v>172.49939462</v>
      </c>
      <c r="Q97" s="123">
        <v>924.99029050000001</v>
      </c>
      <c r="R97" s="123">
        <v>22.164133769999999</v>
      </c>
      <c r="S97" s="123">
        <v>11.170941040000001</v>
      </c>
      <c r="T97" s="123">
        <v>891.65521568999998</v>
      </c>
      <c r="U97" s="123">
        <v>101.79462373</v>
      </c>
      <c r="V97" s="123">
        <v>1193.1929012099999</v>
      </c>
      <c r="W97" s="123"/>
      <c r="X97" s="123"/>
      <c r="Y97" s="123"/>
      <c r="Z97" s="123"/>
      <c r="AA97" s="123"/>
      <c r="AB97" s="123"/>
    </row>
    <row r="98" spans="1:28" hidden="1" outlineLevel="1">
      <c r="A98" s="12">
        <v>43191</v>
      </c>
      <c r="B98" s="123">
        <v>3329.7231118</v>
      </c>
      <c r="C98" s="123">
        <v>2136.8329640400002</v>
      </c>
      <c r="D98" s="123">
        <v>1507.7899206899999</v>
      </c>
      <c r="E98" s="123">
        <v>863.88480532999995</v>
      </c>
      <c r="F98" s="123">
        <v>381.00532512000001</v>
      </c>
      <c r="G98" s="123">
        <v>262.89979024000002</v>
      </c>
      <c r="H98" s="123">
        <v>629.04304334999995</v>
      </c>
      <c r="I98" s="123">
        <v>5.4602030800000003</v>
      </c>
      <c r="J98" s="123">
        <v>62.68821355</v>
      </c>
      <c r="K98" s="123">
        <v>560.89462672000002</v>
      </c>
      <c r="L98" s="123">
        <v>1091.7232641099999</v>
      </c>
      <c r="M98" s="123">
        <v>182.05613525999999</v>
      </c>
      <c r="N98" s="123">
        <v>3.04044106</v>
      </c>
      <c r="O98" s="123">
        <v>4.8217075899999999</v>
      </c>
      <c r="P98" s="123">
        <v>174.19398661</v>
      </c>
      <c r="Q98" s="123">
        <v>909.66712885000004</v>
      </c>
      <c r="R98" s="123">
        <v>22.05191696</v>
      </c>
      <c r="S98" s="123">
        <v>10.98927248</v>
      </c>
      <c r="T98" s="123">
        <v>876.62593941</v>
      </c>
      <c r="U98" s="123">
        <v>101.16688365</v>
      </c>
      <c r="V98" s="123">
        <v>1112.13888137</v>
      </c>
      <c r="W98" s="123"/>
      <c r="X98" s="123"/>
      <c r="Y98" s="123"/>
      <c r="Z98" s="123"/>
      <c r="AA98" s="123"/>
      <c r="AB98" s="123"/>
    </row>
    <row r="99" spans="1:28" hidden="1" outlineLevel="1">
      <c r="A99" s="12">
        <v>43221</v>
      </c>
      <c r="B99" s="123">
        <v>3344.27395914</v>
      </c>
      <c r="C99" s="123">
        <v>2163.6185190299998</v>
      </c>
      <c r="D99" s="123">
        <v>1546.9138139900001</v>
      </c>
      <c r="E99" s="123">
        <v>879.97903105</v>
      </c>
      <c r="F99" s="123">
        <v>405.48861199999999</v>
      </c>
      <c r="G99" s="123">
        <v>261.44617094</v>
      </c>
      <c r="H99" s="123">
        <v>616.70470504000002</v>
      </c>
      <c r="I99" s="123">
        <v>5.3676456999999997</v>
      </c>
      <c r="J99" s="123">
        <v>62.313583010000002</v>
      </c>
      <c r="K99" s="123">
        <v>549.02347632999999</v>
      </c>
      <c r="L99" s="123">
        <v>1081.3470106</v>
      </c>
      <c r="M99" s="123">
        <v>180.61118948999999</v>
      </c>
      <c r="N99" s="123">
        <v>3.0428453700000002</v>
      </c>
      <c r="O99" s="123">
        <v>5.0619344399999999</v>
      </c>
      <c r="P99" s="123">
        <v>172.50640967999999</v>
      </c>
      <c r="Q99" s="123">
        <v>900.73582110999996</v>
      </c>
      <c r="R99" s="123">
        <v>22.12665531</v>
      </c>
      <c r="S99" s="123">
        <v>10.81036346</v>
      </c>
      <c r="T99" s="123">
        <v>867.79880233999995</v>
      </c>
      <c r="U99" s="123">
        <v>99.308429509999996</v>
      </c>
      <c r="V99" s="123">
        <v>1080.8572032899999</v>
      </c>
      <c r="W99" s="123"/>
      <c r="X99" s="123"/>
      <c r="Y99" s="123"/>
      <c r="Z99" s="123"/>
      <c r="AA99" s="123"/>
      <c r="AB99" s="123"/>
    </row>
    <row r="100" spans="1:28" hidden="1" outlineLevel="1">
      <c r="A100" s="12">
        <v>43252</v>
      </c>
      <c r="B100" s="123">
        <v>3310.9037623200002</v>
      </c>
      <c r="C100" s="123">
        <v>2128.0130698799999</v>
      </c>
      <c r="D100" s="123">
        <v>1532.0264339800001</v>
      </c>
      <c r="E100" s="123">
        <v>869.49480748999997</v>
      </c>
      <c r="F100" s="123">
        <v>405.16438851999999</v>
      </c>
      <c r="G100" s="123">
        <v>257.36723797000002</v>
      </c>
      <c r="H100" s="123">
        <v>595.98663590000001</v>
      </c>
      <c r="I100" s="123">
        <v>4.745457</v>
      </c>
      <c r="J100" s="123">
        <v>63.071961160000001</v>
      </c>
      <c r="K100" s="123">
        <v>528.16921774000002</v>
      </c>
      <c r="L100" s="123">
        <v>1077.8410874599999</v>
      </c>
      <c r="M100" s="123">
        <v>179.12022092000001</v>
      </c>
      <c r="N100" s="123">
        <v>3.0451718400000001</v>
      </c>
      <c r="O100" s="123">
        <v>5.0223696499999999</v>
      </c>
      <c r="P100" s="123">
        <v>171.05267943000001</v>
      </c>
      <c r="Q100" s="123">
        <v>898.72086653999997</v>
      </c>
      <c r="R100" s="123">
        <v>20.288410160000002</v>
      </c>
      <c r="S100" s="123">
        <v>10.842527069999999</v>
      </c>
      <c r="T100" s="123">
        <v>867.58992931</v>
      </c>
      <c r="U100" s="123">
        <v>105.04960498</v>
      </c>
      <c r="V100" s="123">
        <v>1076.8252704500001</v>
      </c>
      <c r="W100" s="123"/>
      <c r="X100" s="123"/>
      <c r="Y100" s="123"/>
      <c r="Z100" s="123"/>
      <c r="AA100" s="123"/>
      <c r="AB100" s="123"/>
    </row>
    <row r="101" spans="1:28" hidden="1" outlineLevel="1">
      <c r="A101" s="12">
        <v>43282</v>
      </c>
      <c r="B101" s="123">
        <v>3335.9231323700001</v>
      </c>
      <c r="C101" s="123">
        <v>2140.81491297</v>
      </c>
      <c r="D101" s="123">
        <v>1553.5933983</v>
      </c>
      <c r="E101" s="123">
        <v>881.93940399999997</v>
      </c>
      <c r="F101" s="123">
        <v>413.06052548000002</v>
      </c>
      <c r="G101" s="123">
        <v>258.59346882</v>
      </c>
      <c r="H101" s="123">
        <v>587.22151467000003</v>
      </c>
      <c r="I101" s="123">
        <v>4.8734628100000004</v>
      </c>
      <c r="J101" s="123">
        <v>64.050210879999995</v>
      </c>
      <c r="K101" s="123">
        <v>518.29784098000005</v>
      </c>
      <c r="L101" s="123">
        <v>1088.8463820100001</v>
      </c>
      <c r="M101" s="123">
        <v>177.03733251</v>
      </c>
      <c r="N101" s="123">
        <v>3.04757598</v>
      </c>
      <c r="O101" s="123">
        <v>5.5672360799999998</v>
      </c>
      <c r="P101" s="123">
        <v>168.42252045000001</v>
      </c>
      <c r="Q101" s="123">
        <v>911.80904950000001</v>
      </c>
      <c r="R101" s="123">
        <v>20.868577859999998</v>
      </c>
      <c r="S101" s="123">
        <v>10.80395317</v>
      </c>
      <c r="T101" s="123">
        <v>880.13651847000006</v>
      </c>
      <c r="U101" s="123">
        <v>106.26183739</v>
      </c>
      <c r="V101" s="123">
        <v>1076.16725634</v>
      </c>
      <c r="W101" s="123"/>
      <c r="X101" s="123"/>
      <c r="Y101" s="123"/>
      <c r="Z101" s="123"/>
      <c r="AA101" s="123"/>
      <c r="AB101" s="123"/>
    </row>
    <row r="102" spans="1:28" hidden="1" outlineLevel="1">
      <c r="A102" s="12">
        <v>43313</v>
      </c>
      <c r="B102" s="123">
        <v>4075.0845614999998</v>
      </c>
      <c r="C102" s="123">
        <v>2213.6523322200001</v>
      </c>
      <c r="D102" s="123">
        <v>1600.8537336700001</v>
      </c>
      <c r="E102" s="123">
        <v>917.01601693999999</v>
      </c>
      <c r="F102" s="123">
        <v>421.93848093000003</v>
      </c>
      <c r="G102" s="123">
        <v>261.89923579999999</v>
      </c>
      <c r="H102" s="123">
        <v>612.79859854999995</v>
      </c>
      <c r="I102" s="123">
        <v>5.1872849299999997</v>
      </c>
      <c r="J102" s="123">
        <v>74.683259210000003</v>
      </c>
      <c r="K102" s="123">
        <v>532.92805440999996</v>
      </c>
      <c r="L102" s="123">
        <v>1756.1668196400001</v>
      </c>
      <c r="M102" s="123">
        <v>180.06983339999999</v>
      </c>
      <c r="N102" s="123">
        <v>3.04998031</v>
      </c>
      <c r="O102" s="123">
        <v>5.5703372499999997</v>
      </c>
      <c r="P102" s="123">
        <v>171.44951584</v>
      </c>
      <c r="Q102" s="123">
        <v>1576.09698624</v>
      </c>
      <c r="R102" s="123">
        <v>22.207169960000002</v>
      </c>
      <c r="S102" s="123">
        <v>135.42388484</v>
      </c>
      <c r="T102" s="123">
        <v>1418.4659314400001</v>
      </c>
      <c r="U102" s="123">
        <v>105.26540964</v>
      </c>
      <c r="V102" s="123">
        <v>1429.6817452600001</v>
      </c>
      <c r="W102" s="123"/>
      <c r="X102" s="123"/>
      <c r="Y102" s="123"/>
      <c r="Z102" s="123"/>
      <c r="AA102" s="123"/>
      <c r="AB102" s="123"/>
    </row>
    <row r="103" spans="1:28" hidden="1" outlineLevel="1">
      <c r="A103" s="12">
        <v>43344</v>
      </c>
      <c r="B103" s="123">
        <v>4014.1520141199999</v>
      </c>
      <c r="C103" s="123">
        <v>2205.0348990900002</v>
      </c>
      <c r="D103" s="123">
        <v>1608.7828944099999</v>
      </c>
      <c r="E103" s="123">
        <v>924.25691895</v>
      </c>
      <c r="F103" s="123">
        <v>420.47267324000001</v>
      </c>
      <c r="G103" s="123">
        <v>264.05330221999998</v>
      </c>
      <c r="H103" s="123">
        <v>596.25200468000003</v>
      </c>
      <c r="I103" s="123">
        <v>5.2161691599999997</v>
      </c>
      <c r="J103" s="123">
        <v>75.044985060000002</v>
      </c>
      <c r="K103" s="123">
        <v>515.99085046000005</v>
      </c>
      <c r="L103" s="123">
        <v>1700.54902012</v>
      </c>
      <c r="M103" s="123">
        <v>178.95757609</v>
      </c>
      <c r="N103" s="123">
        <v>3.0523071599999998</v>
      </c>
      <c r="O103" s="123">
        <v>5.5327528900000003</v>
      </c>
      <c r="P103" s="123">
        <v>170.37251603999999</v>
      </c>
      <c r="Q103" s="123">
        <v>1521.59144403</v>
      </c>
      <c r="R103" s="123">
        <v>17.30285143</v>
      </c>
      <c r="S103" s="123">
        <v>135.13354232</v>
      </c>
      <c r="T103" s="123">
        <v>1369.1550502800001</v>
      </c>
      <c r="U103" s="123">
        <v>108.56809491</v>
      </c>
      <c r="V103" s="123">
        <v>1404.20440104</v>
      </c>
      <c r="W103" s="123"/>
      <c r="X103" s="123"/>
      <c r="Y103" s="123"/>
      <c r="Z103" s="123"/>
      <c r="AA103" s="123"/>
      <c r="AB103" s="123"/>
    </row>
    <row r="104" spans="1:28" hidden="1" outlineLevel="1">
      <c r="A104" s="12">
        <v>43374</v>
      </c>
      <c r="B104" s="123">
        <v>4004.8294493499998</v>
      </c>
      <c r="C104" s="123">
        <v>2228.70347356</v>
      </c>
      <c r="D104" s="123">
        <v>1626.3473398399999</v>
      </c>
      <c r="E104" s="123">
        <v>945.55984103000003</v>
      </c>
      <c r="F104" s="123">
        <v>426.37015163000001</v>
      </c>
      <c r="G104" s="123">
        <v>254.41734718000001</v>
      </c>
      <c r="H104" s="123">
        <v>602.35613372</v>
      </c>
      <c r="I104" s="123">
        <v>5.1576006400000001</v>
      </c>
      <c r="J104" s="123">
        <v>75.931186839999995</v>
      </c>
      <c r="K104" s="123">
        <v>521.26734624000005</v>
      </c>
      <c r="L104" s="123">
        <v>1678.3706487899999</v>
      </c>
      <c r="M104" s="123">
        <v>178.65566641999999</v>
      </c>
      <c r="N104" s="123">
        <v>3.0547110200000001</v>
      </c>
      <c r="O104" s="123">
        <v>6.8318855200000002</v>
      </c>
      <c r="P104" s="123">
        <v>168.76906987999999</v>
      </c>
      <c r="Q104" s="123">
        <v>1499.7149823699999</v>
      </c>
      <c r="R104" s="123">
        <v>17.31279095</v>
      </c>
      <c r="S104" s="123">
        <v>134.73008272000001</v>
      </c>
      <c r="T104" s="123">
        <v>1347.6721087000001</v>
      </c>
      <c r="U104" s="123">
        <v>97.755326999999994</v>
      </c>
      <c r="V104" s="123">
        <v>1359.86830622</v>
      </c>
      <c r="W104" s="123"/>
      <c r="X104" s="123"/>
      <c r="Y104" s="123"/>
      <c r="Z104" s="123"/>
      <c r="AA104" s="123"/>
      <c r="AB104" s="123"/>
    </row>
    <row r="105" spans="1:28" hidden="1" outlineLevel="1">
      <c r="A105" s="12">
        <v>43405</v>
      </c>
      <c r="B105" s="123">
        <v>4042.91593328</v>
      </c>
      <c r="C105" s="123">
        <v>2256.23665983</v>
      </c>
      <c r="D105" s="123">
        <v>1655.19448001</v>
      </c>
      <c r="E105" s="123">
        <v>961.47464978000005</v>
      </c>
      <c r="F105" s="123">
        <v>436.45243708999999</v>
      </c>
      <c r="G105" s="123">
        <v>257.26739314000002</v>
      </c>
      <c r="H105" s="123">
        <v>601.04217982</v>
      </c>
      <c r="I105" s="123">
        <v>5.2298522399999996</v>
      </c>
      <c r="J105" s="123">
        <v>76.084369690000003</v>
      </c>
      <c r="K105" s="123">
        <v>519.72795788999997</v>
      </c>
      <c r="L105" s="123">
        <v>1684.91504244</v>
      </c>
      <c r="M105" s="123">
        <v>177.60067099</v>
      </c>
      <c r="N105" s="123">
        <v>2.6985720999999998</v>
      </c>
      <c r="O105" s="123">
        <v>6.9353632000000003</v>
      </c>
      <c r="P105" s="123">
        <v>167.96673569000001</v>
      </c>
      <c r="Q105" s="123">
        <v>1507.31437145</v>
      </c>
      <c r="R105" s="123">
        <v>17.541540359999999</v>
      </c>
      <c r="S105" s="123">
        <v>136.73449004</v>
      </c>
      <c r="T105" s="123">
        <v>1353.0383410500001</v>
      </c>
      <c r="U105" s="123">
        <v>101.76423101</v>
      </c>
      <c r="V105" s="123">
        <v>1505.7754402099999</v>
      </c>
      <c r="W105" s="123"/>
      <c r="X105" s="123"/>
      <c r="Y105" s="123"/>
      <c r="Z105" s="123"/>
      <c r="AA105" s="123"/>
      <c r="AB105" s="123"/>
    </row>
    <row r="106" spans="1:28" hidden="1" outlineLevel="1">
      <c r="A106" s="12">
        <v>43435</v>
      </c>
      <c r="B106" s="123">
        <v>3738.9301003099999</v>
      </c>
      <c r="C106" s="123">
        <v>2114.0410128899998</v>
      </c>
      <c r="D106" s="123">
        <v>1654.60680546</v>
      </c>
      <c r="E106" s="123">
        <v>954.90772962999995</v>
      </c>
      <c r="F106" s="123">
        <v>440.70208731000002</v>
      </c>
      <c r="G106" s="123">
        <v>258.99698852</v>
      </c>
      <c r="H106" s="123">
        <v>459.43420743000001</v>
      </c>
      <c r="I106" s="123">
        <v>5.0805874400000004</v>
      </c>
      <c r="J106" s="123">
        <v>73.384600860000006</v>
      </c>
      <c r="K106" s="123">
        <v>380.96901912999999</v>
      </c>
      <c r="L106" s="123">
        <v>1526.34447398</v>
      </c>
      <c r="M106" s="123">
        <v>178.06287241999999</v>
      </c>
      <c r="N106" s="123">
        <v>2.4200972799999998</v>
      </c>
      <c r="O106" s="123">
        <v>9.0663383300000007</v>
      </c>
      <c r="P106" s="123">
        <v>166.57643680999999</v>
      </c>
      <c r="Q106" s="123">
        <v>1348.2816015599999</v>
      </c>
      <c r="R106" s="123">
        <v>17.1976105</v>
      </c>
      <c r="S106" s="123">
        <v>134.02866976000001</v>
      </c>
      <c r="T106" s="123">
        <v>1197.0553213000001</v>
      </c>
      <c r="U106" s="123">
        <v>98.544613440000006</v>
      </c>
      <c r="V106" s="123">
        <v>1262.24114912</v>
      </c>
      <c r="W106" s="123"/>
      <c r="X106" s="123"/>
      <c r="Y106" s="123"/>
      <c r="Z106" s="123"/>
      <c r="AA106" s="123"/>
      <c r="AB106" s="123"/>
    </row>
    <row r="107" spans="1:28" hidden="1" outlineLevel="1">
      <c r="A107" s="12">
        <v>43466</v>
      </c>
      <c r="B107" s="123">
        <v>3766.4879320599998</v>
      </c>
      <c r="C107" s="123">
        <v>2138.53096564</v>
      </c>
      <c r="D107" s="123">
        <v>1676.3819967699999</v>
      </c>
      <c r="E107" s="123">
        <v>966.98482125999999</v>
      </c>
      <c r="F107" s="123">
        <v>453.75404566999998</v>
      </c>
      <c r="G107" s="123">
        <v>255.64312984</v>
      </c>
      <c r="H107" s="123">
        <v>462.14896886999998</v>
      </c>
      <c r="I107" s="123">
        <v>5.1103908499999999</v>
      </c>
      <c r="J107" s="123">
        <v>73.937504809999993</v>
      </c>
      <c r="K107" s="123">
        <v>383.10107320999998</v>
      </c>
      <c r="L107" s="123">
        <v>1527.78961992</v>
      </c>
      <c r="M107" s="123">
        <v>174.86644426999999</v>
      </c>
      <c r="N107" s="123">
        <v>2.3966764999999999</v>
      </c>
      <c r="O107" s="123">
        <v>9.9583265500000007</v>
      </c>
      <c r="P107" s="123">
        <v>162.51144121999999</v>
      </c>
      <c r="Q107" s="123">
        <v>1352.9231756500001</v>
      </c>
      <c r="R107" s="123">
        <v>17.329825379999999</v>
      </c>
      <c r="S107" s="123">
        <v>135.20156311</v>
      </c>
      <c r="T107" s="123">
        <v>1200.3917871599999</v>
      </c>
      <c r="U107" s="123">
        <v>100.16734649999999</v>
      </c>
      <c r="V107" s="123">
        <v>1213.9149797299999</v>
      </c>
      <c r="W107" s="123"/>
      <c r="X107" s="123"/>
      <c r="Y107" s="123"/>
      <c r="Z107" s="123"/>
      <c r="AA107" s="123"/>
      <c r="AB107" s="123"/>
    </row>
    <row r="108" spans="1:28" hidden="1" outlineLevel="1">
      <c r="A108" s="12">
        <v>43497</v>
      </c>
      <c r="B108" s="123">
        <v>3742.0033939300001</v>
      </c>
      <c r="C108" s="123">
        <v>2155.5849336800002</v>
      </c>
      <c r="D108" s="123">
        <v>1708.3958657799999</v>
      </c>
      <c r="E108" s="123">
        <v>991.13812243999996</v>
      </c>
      <c r="F108" s="123">
        <v>461.27444888999997</v>
      </c>
      <c r="G108" s="123">
        <v>255.98329444999999</v>
      </c>
      <c r="H108" s="123">
        <v>447.1890679</v>
      </c>
      <c r="I108" s="123">
        <v>3.5572868099999999</v>
      </c>
      <c r="J108" s="123">
        <v>73.570749340000006</v>
      </c>
      <c r="K108" s="123">
        <v>370.06103174999998</v>
      </c>
      <c r="L108" s="123">
        <v>1480.1904466799999</v>
      </c>
      <c r="M108" s="123">
        <v>175.43344174999999</v>
      </c>
      <c r="N108" s="123">
        <v>2.5973516499999998</v>
      </c>
      <c r="O108" s="123">
        <v>11.10140006</v>
      </c>
      <c r="P108" s="123">
        <v>161.73469004</v>
      </c>
      <c r="Q108" s="123">
        <v>1304.75700493</v>
      </c>
      <c r="R108" s="123">
        <v>16.933017570000001</v>
      </c>
      <c r="S108" s="123">
        <v>130.39626231</v>
      </c>
      <c r="T108" s="123">
        <v>1157.4277250499999</v>
      </c>
      <c r="U108" s="123">
        <v>106.22801357</v>
      </c>
      <c r="V108" s="123">
        <v>1223.5028758399999</v>
      </c>
      <c r="W108" s="123"/>
      <c r="X108" s="123"/>
      <c r="Y108" s="123"/>
      <c r="Z108" s="123"/>
      <c r="AA108" s="123"/>
      <c r="AB108" s="123"/>
    </row>
    <row r="109" spans="1:28" hidden="1" outlineLevel="1">
      <c r="A109" s="12">
        <v>43525</v>
      </c>
      <c r="B109" s="123">
        <v>3798.03122794</v>
      </c>
      <c r="C109" s="123">
        <v>2198.4633954800001</v>
      </c>
      <c r="D109" s="123">
        <v>1750.8308446200001</v>
      </c>
      <c r="E109" s="123">
        <v>1034.68981377</v>
      </c>
      <c r="F109" s="123">
        <v>465.91775890000002</v>
      </c>
      <c r="G109" s="123">
        <v>250.22327195</v>
      </c>
      <c r="H109" s="123">
        <v>447.63255085999998</v>
      </c>
      <c r="I109" s="123">
        <v>10.20330457</v>
      </c>
      <c r="J109" s="123">
        <v>74.068933029999997</v>
      </c>
      <c r="K109" s="123">
        <v>363.36031326</v>
      </c>
      <c r="L109" s="123">
        <v>1494.0439407199999</v>
      </c>
      <c r="M109" s="123">
        <v>175.50880963</v>
      </c>
      <c r="N109" s="123">
        <v>17.136053789999998</v>
      </c>
      <c r="O109" s="123">
        <v>12.028895589999999</v>
      </c>
      <c r="P109" s="123">
        <v>146.34386025000001</v>
      </c>
      <c r="Q109" s="123">
        <v>1318.53513109</v>
      </c>
      <c r="R109" s="123">
        <v>37.437399390000003</v>
      </c>
      <c r="S109" s="123">
        <v>132.20542752</v>
      </c>
      <c r="T109" s="123">
        <v>1148.8923041800001</v>
      </c>
      <c r="U109" s="123">
        <v>105.52389174</v>
      </c>
      <c r="V109" s="123">
        <v>1228.25467389</v>
      </c>
      <c r="W109" s="123"/>
      <c r="X109" s="123"/>
      <c r="Y109" s="123"/>
      <c r="Z109" s="123"/>
      <c r="AA109" s="123"/>
      <c r="AB109" s="123"/>
    </row>
    <row r="110" spans="1:28" hidden="1" outlineLevel="1">
      <c r="A110" s="12">
        <v>43556</v>
      </c>
      <c r="B110" s="123">
        <v>3772.8522989399999</v>
      </c>
      <c r="C110" s="123">
        <v>2208.5083944399998</v>
      </c>
      <c r="D110" s="123">
        <v>1778.7196541799999</v>
      </c>
      <c r="E110" s="123">
        <v>1016.92043311</v>
      </c>
      <c r="F110" s="123">
        <v>506.36940269000002</v>
      </c>
      <c r="G110" s="123">
        <v>255.42981838</v>
      </c>
      <c r="H110" s="123">
        <v>429.78874026</v>
      </c>
      <c r="I110" s="123">
        <v>3.5190070699999998</v>
      </c>
      <c r="J110" s="123">
        <v>67.301410259999997</v>
      </c>
      <c r="K110" s="123">
        <v>358.96832293</v>
      </c>
      <c r="L110" s="123">
        <v>1460.79179589</v>
      </c>
      <c r="M110" s="123">
        <v>177.46178377999999</v>
      </c>
      <c r="N110" s="123">
        <v>2.4939581400000002</v>
      </c>
      <c r="O110" s="123">
        <v>15.417437270000001</v>
      </c>
      <c r="P110" s="123">
        <v>159.55038837000001</v>
      </c>
      <c r="Q110" s="123">
        <v>1283.3300121100001</v>
      </c>
      <c r="R110" s="123">
        <v>16.872145939999999</v>
      </c>
      <c r="S110" s="123">
        <v>128.97042298</v>
      </c>
      <c r="T110" s="123">
        <v>1137.48744319</v>
      </c>
      <c r="U110" s="123">
        <v>103.55210861</v>
      </c>
      <c r="V110" s="123">
        <v>1200.72400986</v>
      </c>
      <c r="W110" s="123"/>
      <c r="X110" s="123"/>
      <c r="Y110" s="123"/>
      <c r="Z110" s="123"/>
      <c r="AA110" s="123"/>
      <c r="AB110" s="123"/>
    </row>
    <row r="111" spans="1:28" hidden="1" outlineLevel="1">
      <c r="A111" s="12">
        <v>43586</v>
      </c>
      <c r="B111" s="123">
        <v>3771.2913451600002</v>
      </c>
      <c r="C111" s="123">
        <v>2239.8062215099999</v>
      </c>
      <c r="D111" s="123">
        <v>1809.9093390099999</v>
      </c>
      <c r="E111" s="123">
        <v>1031.8573955500001</v>
      </c>
      <c r="F111" s="123">
        <v>521.34255052000003</v>
      </c>
      <c r="G111" s="123">
        <v>256.70939293999999</v>
      </c>
      <c r="H111" s="123">
        <v>429.8968825</v>
      </c>
      <c r="I111" s="123">
        <v>3.4514605999999999</v>
      </c>
      <c r="J111" s="123">
        <v>67.553737339999998</v>
      </c>
      <c r="K111" s="123">
        <v>358.89168455999999</v>
      </c>
      <c r="L111" s="123">
        <v>1431.67524456</v>
      </c>
      <c r="M111" s="123">
        <v>177.61878623000001</v>
      </c>
      <c r="N111" s="123">
        <v>2.4826417900000002</v>
      </c>
      <c r="O111" s="123">
        <v>15.62813966</v>
      </c>
      <c r="P111" s="123">
        <v>159.50800477999999</v>
      </c>
      <c r="Q111" s="123">
        <v>1254.0564583299999</v>
      </c>
      <c r="R111" s="123">
        <v>17.120289700000001</v>
      </c>
      <c r="S111" s="123">
        <v>127.17660081</v>
      </c>
      <c r="T111" s="123">
        <v>1109.75956782</v>
      </c>
      <c r="U111" s="123">
        <v>99.809879089999995</v>
      </c>
      <c r="V111" s="123">
        <v>1195.4624375599999</v>
      </c>
      <c r="W111" s="123"/>
      <c r="X111" s="123"/>
      <c r="Y111" s="123"/>
      <c r="Z111" s="123"/>
      <c r="AA111" s="123"/>
      <c r="AB111" s="123"/>
    </row>
    <row r="112" spans="1:28" hidden="1" outlineLevel="1">
      <c r="A112" s="12">
        <v>43617</v>
      </c>
      <c r="B112" s="123">
        <v>3461.92714871</v>
      </c>
      <c r="C112" s="123">
        <v>2045.8317025599999</v>
      </c>
      <c r="D112" s="123">
        <v>1798.1699703500001</v>
      </c>
      <c r="E112" s="123">
        <v>1088.37188743</v>
      </c>
      <c r="F112" s="123">
        <v>460.29033099999998</v>
      </c>
      <c r="G112" s="123">
        <v>249.50775192</v>
      </c>
      <c r="H112" s="123">
        <v>247.66173221</v>
      </c>
      <c r="I112" s="123">
        <v>3.2828591199999999</v>
      </c>
      <c r="J112" s="123">
        <v>54.655101680000001</v>
      </c>
      <c r="K112" s="123">
        <v>189.72377141000001</v>
      </c>
      <c r="L112" s="123">
        <v>1321.77990234</v>
      </c>
      <c r="M112" s="123">
        <v>168.47439442000001</v>
      </c>
      <c r="N112" s="123">
        <v>2.4776030499999999</v>
      </c>
      <c r="O112" s="123">
        <v>16.80807291</v>
      </c>
      <c r="P112" s="123">
        <v>149.18871845999999</v>
      </c>
      <c r="Q112" s="123">
        <v>1153.3055079200001</v>
      </c>
      <c r="R112" s="123">
        <v>16.75293791</v>
      </c>
      <c r="S112" s="123">
        <v>124.2402475</v>
      </c>
      <c r="T112" s="123">
        <v>1012.3123225099999</v>
      </c>
      <c r="U112" s="123">
        <v>94.315543809999994</v>
      </c>
      <c r="V112" s="123">
        <v>1048.56309276</v>
      </c>
      <c r="W112" s="123"/>
      <c r="X112" s="123"/>
      <c r="Y112" s="123"/>
      <c r="Z112" s="123"/>
      <c r="AA112" s="123"/>
      <c r="AB112" s="123"/>
    </row>
    <row r="113" spans="1:28" hidden="1" outlineLevel="1">
      <c r="A113" s="12">
        <v>43647</v>
      </c>
      <c r="B113" s="123">
        <v>3426.9013561400002</v>
      </c>
      <c r="C113" s="123">
        <v>2059.9187899799999</v>
      </c>
      <c r="D113" s="123">
        <v>1824.23971022</v>
      </c>
      <c r="E113" s="123">
        <v>1102.4532933400001</v>
      </c>
      <c r="F113" s="123">
        <v>472.64600380000002</v>
      </c>
      <c r="G113" s="123">
        <v>249.14041308</v>
      </c>
      <c r="H113" s="123">
        <v>235.67907976000001</v>
      </c>
      <c r="I113" s="123">
        <v>3.14069222</v>
      </c>
      <c r="J113" s="123">
        <v>52.293222120000003</v>
      </c>
      <c r="K113" s="123">
        <v>180.24516542000001</v>
      </c>
      <c r="L113" s="123">
        <v>1271.57763522</v>
      </c>
      <c r="M113" s="123">
        <v>168.91549434000001</v>
      </c>
      <c r="N113" s="123">
        <v>2.4181606699999998</v>
      </c>
      <c r="O113" s="123">
        <v>17.980573920000001</v>
      </c>
      <c r="P113" s="123">
        <v>148.51675975000001</v>
      </c>
      <c r="Q113" s="123">
        <v>1102.6621408799999</v>
      </c>
      <c r="R113" s="123">
        <v>16.016819989999998</v>
      </c>
      <c r="S113" s="123">
        <v>118.77343243</v>
      </c>
      <c r="T113" s="123">
        <v>967.87188846000004</v>
      </c>
      <c r="U113" s="123">
        <v>95.40493094</v>
      </c>
      <c r="V113" s="123">
        <v>945.43757921999998</v>
      </c>
      <c r="W113" s="123"/>
      <c r="X113" s="123"/>
      <c r="Y113" s="123"/>
      <c r="Z113" s="123"/>
      <c r="AA113" s="123"/>
      <c r="AB113" s="123"/>
    </row>
    <row r="114" spans="1:28" hidden="1" outlineLevel="1">
      <c r="A114" s="12">
        <v>43678</v>
      </c>
      <c r="B114" s="123">
        <v>3482.4193515799998</v>
      </c>
      <c r="C114" s="123">
        <v>2108.6148685799999</v>
      </c>
      <c r="D114" s="123">
        <v>1873.04605496</v>
      </c>
      <c r="E114" s="123">
        <v>1120.15400647</v>
      </c>
      <c r="F114" s="123">
        <v>498.77931221</v>
      </c>
      <c r="G114" s="123">
        <v>254.11273628000001</v>
      </c>
      <c r="H114" s="123">
        <v>235.56881361999999</v>
      </c>
      <c r="I114" s="123">
        <v>3.1601782699999998</v>
      </c>
      <c r="J114" s="123">
        <v>52.032091020000003</v>
      </c>
      <c r="K114" s="123">
        <v>180.37654433</v>
      </c>
      <c r="L114" s="123">
        <v>1277.65955517</v>
      </c>
      <c r="M114" s="123">
        <v>169.44589672999999</v>
      </c>
      <c r="N114" s="123">
        <v>2.4181606699999998</v>
      </c>
      <c r="O114" s="123">
        <v>18.088962559999999</v>
      </c>
      <c r="P114" s="123">
        <v>148.9387735</v>
      </c>
      <c r="Q114" s="123">
        <v>1108.21365844</v>
      </c>
      <c r="R114" s="123">
        <v>16.191035880000001</v>
      </c>
      <c r="S114" s="123">
        <v>119.34181014000001</v>
      </c>
      <c r="T114" s="123">
        <v>972.68081242000005</v>
      </c>
      <c r="U114" s="123">
        <v>96.14492783</v>
      </c>
      <c r="V114" s="123">
        <v>961.79562261000001</v>
      </c>
      <c r="W114" s="123"/>
      <c r="X114" s="123"/>
      <c r="Y114" s="123"/>
      <c r="Z114" s="123"/>
      <c r="AA114" s="123"/>
      <c r="AB114" s="123"/>
    </row>
    <row r="115" spans="1:28" hidden="1" outlineLevel="1">
      <c r="A115" s="12">
        <v>43709</v>
      </c>
      <c r="B115" s="123">
        <v>3438.0742592199999</v>
      </c>
      <c r="C115" s="123">
        <v>2117.4155724000002</v>
      </c>
      <c r="D115" s="123">
        <v>1904.2004622100001</v>
      </c>
      <c r="E115" s="123">
        <v>1132.45042289</v>
      </c>
      <c r="F115" s="123">
        <v>518.15645758000005</v>
      </c>
      <c r="G115" s="123">
        <v>253.59358173999999</v>
      </c>
      <c r="H115" s="123">
        <v>213.21511018999999</v>
      </c>
      <c r="I115" s="123">
        <v>2.9317857100000002</v>
      </c>
      <c r="J115" s="123">
        <v>49.590093629999998</v>
      </c>
      <c r="K115" s="123">
        <v>160.69323084999999</v>
      </c>
      <c r="L115" s="123">
        <v>1223.5815538100001</v>
      </c>
      <c r="M115" s="123">
        <v>169.65920106999999</v>
      </c>
      <c r="N115" s="123">
        <v>2.4181606699999998</v>
      </c>
      <c r="O115" s="123">
        <v>18.13899361</v>
      </c>
      <c r="P115" s="123">
        <v>149.10204679</v>
      </c>
      <c r="Q115" s="123">
        <v>1053.92235274</v>
      </c>
      <c r="R115" s="123">
        <v>15.52778341</v>
      </c>
      <c r="S115" s="123">
        <v>113.45970991</v>
      </c>
      <c r="T115" s="123">
        <v>924.93485941999995</v>
      </c>
      <c r="U115" s="123">
        <v>97.077133009999997</v>
      </c>
      <c r="V115" s="123">
        <v>886.06594414000006</v>
      </c>
      <c r="W115" s="123"/>
      <c r="X115" s="123"/>
      <c r="Y115" s="123"/>
      <c r="Z115" s="123"/>
      <c r="AA115" s="123"/>
      <c r="AB115" s="123"/>
    </row>
    <row r="116" spans="1:28" hidden="1" outlineLevel="1">
      <c r="A116" s="12">
        <v>43739</v>
      </c>
      <c r="B116" s="123">
        <v>3484.6490333400002</v>
      </c>
      <c r="C116" s="123">
        <v>2144.2461584500002</v>
      </c>
      <c r="D116" s="123">
        <v>1927.8786688299999</v>
      </c>
      <c r="E116" s="123">
        <v>1131.1463174</v>
      </c>
      <c r="F116" s="123">
        <v>528.45333606999998</v>
      </c>
      <c r="G116" s="123">
        <v>268.27901536000002</v>
      </c>
      <c r="H116" s="123">
        <v>216.36748961999999</v>
      </c>
      <c r="I116" s="123">
        <v>3.0543666200000001</v>
      </c>
      <c r="J116" s="123">
        <v>50.699460080000001</v>
      </c>
      <c r="K116" s="123">
        <v>162.61366292</v>
      </c>
      <c r="L116" s="123">
        <v>1238.0996510299999</v>
      </c>
      <c r="M116" s="123">
        <v>166.93092920999999</v>
      </c>
      <c r="N116" s="123">
        <v>2.4181606699999998</v>
      </c>
      <c r="O116" s="123">
        <v>18.46496338</v>
      </c>
      <c r="P116" s="123">
        <v>146.04780516</v>
      </c>
      <c r="Q116" s="123">
        <v>1071.16872182</v>
      </c>
      <c r="R116" s="123">
        <v>6.5015357199999997</v>
      </c>
      <c r="S116" s="123">
        <v>118.01510516</v>
      </c>
      <c r="T116" s="123">
        <v>946.65208094000002</v>
      </c>
      <c r="U116" s="123">
        <v>102.30322386</v>
      </c>
      <c r="V116" s="123">
        <v>860.22926270000005</v>
      </c>
      <c r="W116" s="123"/>
      <c r="X116" s="123"/>
      <c r="Y116" s="123"/>
      <c r="Z116" s="123"/>
      <c r="AA116" s="123"/>
      <c r="AB116" s="123"/>
    </row>
    <row r="117" spans="1:28" hidden="1" outlineLevel="1">
      <c r="A117" s="12">
        <v>43770</v>
      </c>
      <c r="B117" s="123">
        <v>3442.0422232400001</v>
      </c>
      <c r="C117" s="123">
        <v>2152.49178588</v>
      </c>
      <c r="D117" s="123">
        <v>1948.8837201399999</v>
      </c>
      <c r="E117" s="123">
        <v>1141.4389309799999</v>
      </c>
      <c r="F117" s="123">
        <v>538.37336219999997</v>
      </c>
      <c r="G117" s="123">
        <v>269.07142696</v>
      </c>
      <c r="H117" s="123">
        <v>203.60806574</v>
      </c>
      <c r="I117" s="123">
        <v>2.9494545599999999</v>
      </c>
      <c r="J117" s="123">
        <v>48.492219740000003</v>
      </c>
      <c r="K117" s="123">
        <v>152.16639144000001</v>
      </c>
      <c r="L117" s="123">
        <v>1186.9400583700001</v>
      </c>
      <c r="M117" s="123">
        <v>167.94084396</v>
      </c>
      <c r="N117" s="123">
        <v>2.4181606699999998</v>
      </c>
      <c r="O117" s="123">
        <v>18.774376830000001</v>
      </c>
      <c r="P117" s="123">
        <v>146.74830646000001</v>
      </c>
      <c r="Q117" s="123">
        <v>1018.99921441</v>
      </c>
      <c r="R117" s="123">
        <v>6.2862157300000003</v>
      </c>
      <c r="S117" s="123">
        <v>113.33672489</v>
      </c>
      <c r="T117" s="123">
        <v>899.37627379000003</v>
      </c>
      <c r="U117" s="123">
        <v>102.61037899</v>
      </c>
      <c r="V117" s="123">
        <v>837.51637474999995</v>
      </c>
      <c r="W117" s="123"/>
      <c r="X117" s="123"/>
      <c r="Y117" s="123"/>
      <c r="Z117" s="123"/>
      <c r="AA117" s="123"/>
      <c r="AB117" s="123"/>
    </row>
    <row r="118" spans="1:28" hidden="1" outlineLevel="1">
      <c r="A118" s="12">
        <v>43800</v>
      </c>
      <c r="B118" s="123">
        <v>3423.8531823500002</v>
      </c>
      <c r="C118" s="123">
        <v>2157.2434727700002</v>
      </c>
      <c r="D118" s="123">
        <v>1963.1495855200001</v>
      </c>
      <c r="E118" s="123">
        <v>1152.6725575099999</v>
      </c>
      <c r="F118" s="123">
        <v>542.55394557</v>
      </c>
      <c r="G118" s="123">
        <v>267.92308243999997</v>
      </c>
      <c r="H118" s="123">
        <v>194.09388724999999</v>
      </c>
      <c r="I118" s="123">
        <v>2.9100047600000001</v>
      </c>
      <c r="J118" s="123">
        <v>47.357799530000001</v>
      </c>
      <c r="K118" s="123">
        <v>143.82608296000001</v>
      </c>
      <c r="L118" s="123">
        <v>1160.9804450199999</v>
      </c>
      <c r="M118" s="123">
        <v>166.26499440000001</v>
      </c>
      <c r="N118" s="123">
        <v>2.4181606699999998</v>
      </c>
      <c r="O118" s="123">
        <v>18.632578930000001</v>
      </c>
      <c r="P118" s="123">
        <v>145.21425479999999</v>
      </c>
      <c r="Q118" s="123">
        <v>994.71545061999996</v>
      </c>
      <c r="R118" s="123">
        <v>6.2298149900000004</v>
      </c>
      <c r="S118" s="123">
        <v>110.94758382000001</v>
      </c>
      <c r="T118" s="123">
        <v>877.53805180999996</v>
      </c>
      <c r="U118" s="123">
        <v>105.62926456</v>
      </c>
      <c r="V118" s="123">
        <v>779.35474079000005</v>
      </c>
      <c r="W118" s="123"/>
      <c r="X118" s="123"/>
      <c r="Y118" s="123"/>
      <c r="Z118" s="123"/>
      <c r="AA118" s="123"/>
      <c r="AB118" s="123"/>
    </row>
    <row r="119" spans="1:28" hidden="1" outlineLevel="1">
      <c r="A119" s="12">
        <v>43831</v>
      </c>
      <c r="B119" s="123">
        <v>3484.3452030600001</v>
      </c>
      <c r="C119" s="123">
        <v>2175.47588404</v>
      </c>
      <c r="D119" s="123">
        <v>1973.68192774</v>
      </c>
      <c r="E119" s="123">
        <v>1165.3801706300001</v>
      </c>
      <c r="F119" s="123">
        <v>549.59260642000004</v>
      </c>
      <c r="G119" s="123">
        <v>258.70915069</v>
      </c>
      <c r="H119" s="123">
        <v>201.79395629999999</v>
      </c>
      <c r="I119" s="123">
        <v>3.0628913899999999</v>
      </c>
      <c r="J119" s="123">
        <v>49.747634400000003</v>
      </c>
      <c r="K119" s="123">
        <v>148.98343051000001</v>
      </c>
      <c r="L119" s="123">
        <v>1201.32515311</v>
      </c>
      <c r="M119" s="123">
        <v>162.51167369999999</v>
      </c>
      <c r="N119" s="123">
        <v>2.4181606699999998</v>
      </c>
      <c r="O119" s="123">
        <v>19.202080810000002</v>
      </c>
      <c r="P119" s="123">
        <v>140.89143222000001</v>
      </c>
      <c r="Q119" s="123">
        <v>1038.8134794099999</v>
      </c>
      <c r="R119" s="123">
        <v>6.5910121699999999</v>
      </c>
      <c r="S119" s="123">
        <v>116.54950286</v>
      </c>
      <c r="T119" s="123">
        <v>915.67296438000005</v>
      </c>
      <c r="U119" s="123">
        <v>107.54416591</v>
      </c>
      <c r="V119" s="123">
        <v>1059.57350896</v>
      </c>
      <c r="W119" s="123"/>
      <c r="X119" s="123"/>
      <c r="Y119" s="123"/>
      <c r="Z119" s="123"/>
      <c r="AA119" s="123"/>
      <c r="AB119" s="123"/>
    </row>
    <row r="120" spans="1:28" hidden="1" outlineLevel="1">
      <c r="A120" s="12">
        <v>43862</v>
      </c>
      <c r="B120" s="123">
        <v>3519.05829997</v>
      </c>
      <c r="C120" s="123">
        <v>2212.2173096199999</v>
      </c>
      <c r="D120" s="123">
        <v>2001.4998052399999</v>
      </c>
      <c r="E120" s="123">
        <v>1185.9987364199999</v>
      </c>
      <c r="F120" s="123">
        <v>553.94527123</v>
      </c>
      <c r="G120" s="123">
        <v>261.55579759</v>
      </c>
      <c r="H120" s="123">
        <v>210.71750438000001</v>
      </c>
      <c r="I120" s="123">
        <v>3.04960203</v>
      </c>
      <c r="J120" s="123">
        <v>48.969699540000001</v>
      </c>
      <c r="K120" s="123">
        <v>158.69820281</v>
      </c>
      <c r="L120" s="123">
        <v>1193.3623547499999</v>
      </c>
      <c r="M120" s="123">
        <v>161.77736655999999</v>
      </c>
      <c r="N120" s="123">
        <v>2.4181606699999998</v>
      </c>
      <c r="O120" s="123">
        <v>19.263375379999999</v>
      </c>
      <c r="P120" s="123">
        <v>140.09583051000001</v>
      </c>
      <c r="Q120" s="123">
        <v>1031.5849881900001</v>
      </c>
      <c r="R120" s="123">
        <v>6.5300912799999997</v>
      </c>
      <c r="S120" s="123">
        <v>114.79099005</v>
      </c>
      <c r="T120" s="123">
        <v>910.26390686000002</v>
      </c>
      <c r="U120" s="123">
        <v>113.4786356</v>
      </c>
      <c r="V120" s="123">
        <v>1082.4590122699999</v>
      </c>
      <c r="W120" s="123"/>
      <c r="X120" s="123"/>
      <c r="Y120" s="123"/>
      <c r="Z120" s="123"/>
      <c r="AA120" s="123"/>
      <c r="AB120" s="123"/>
    </row>
    <row r="121" spans="1:28" hidden="1" outlineLevel="1">
      <c r="A121" s="12">
        <v>43891</v>
      </c>
      <c r="B121" s="123">
        <v>3713.37487048</v>
      </c>
      <c r="C121" s="123">
        <v>2253.0671656300001</v>
      </c>
      <c r="D121" s="123">
        <v>2013.2066189899999</v>
      </c>
      <c r="E121" s="123">
        <v>1208.1649797600001</v>
      </c>
      <c r="F121" s="123">
        <v>551.89057177999996</v>
      </c>
      <c r="G121" s="123">
        <v>253.15106745</v>
      </c>
      <c r="H121" s="123">
        <v>239.86054664</v>
      </c>
      <c r="I121" s="123">
        <v>3.4669810700000001</v>
      </c>
      <c r="J121" s="123">
        <v>55.761576470000001</v>
      </c>
      <c r="K121" s="123">
        <v>180.6319891</v>
      </c>
      <c r="L121" s="123">
        <v>1337.3701395099999</v>
      </c>
      <c r="M121" s="123">
        <v>161.01914117000001</v>
      </c>
      <c r="N121" s="123">
        <v>2.4181606699999998</v>
      </c>
      <c r="O121" s="123">
        <v>19.076157980000001</v>
      </c>
      <c r="P121" s="123">
        <v>139.52482251999999</v>
      </c>
      <c r="Q121" s="123">
        <v>1176.3509983399999</v>
      </c>
      <c r="R121" s="123">
        <v>7.5011089000000002</v>
      </c>
      <c r="S121" s="123">
        <v>131.25653797999999</v>
      </c>
      <c r="T121" s="123">
        <v>1037.5933514599999</v>
      </c>
      <c r="U121" s="123">
        <v>122.93756534000001</v>
      </c>
      <c r="V121" s="123">
        <v>1286.15270648</v>
      </c>
      <c r="W121" s="123"/>
      <c r="X121" s="123"/>
      <c r="Y121" s="123"/>
      <c r="Z121" s="123"/>
      <c r="AA121" s="123"/>
      <c r="AB121" s="123"/>
    </row>
    <row r="122" spans="1:28" hidden="1" outlineLevel="1">
      <c r="A122" s="12">
        <v>43922</v>
      </c>
      <c r="B122" s="123">
        <v>3597.0935164399998</v>
      </c>
      <c r="C122" s="123">
        <v>2192.82771108</v>
      </c>
      <c r="D122" s="123">
        <v>1963.3216813900001</v>
      </c>
      <c r="E122" s="123">
        <v>1160.20606131</v>
      </c>
      <c r="F122" s="123">
        <v>539.32606396000006</v>
      </c>
      <c r="G122" s="123">
        <v>263.78955611999999</v>
      </c>
      <c r="H122" s="123">
        <v>229.50602968999999</v>
      </c>
      <c r="I122" s="123">
        <v>3.2141998300000001</v>
      </c>
      <c r="J122" s="123">
        <v>53.366234480000003</v>
      </c>
      <c r="K122" s="123">
        <v>172.92559538</v>
      </c>
      <c r="L122" s="123">
        <v>1289.1591968299999</v>
      </c>
      <c r="M122" s="123">
        <v>158.97847844</v>
      </c>
      <c r="N122" s="123">
        <v>2.4181606699999998</v>
      </c>
      <c r="O122" s="123">
        <v>18.68767712</v>
      </c>
      <c r="P122" s="123">
        <v>137.87264064999999</v>
      </c>
      <c r="Q122" s="123">
        <v>1130.18071839</v>
      </c>
      <c r="R122" s="123">
        <v>7.2471949499999999</v>
      </c>
      <c r="S122" s="123">
        <v>125.87618069</v>
      </c>
      <c r="T122" s="123">
        <v>997.05734274999998</v>
      </c>
      <c r="U122" s="123">
        <v>115.10660853</v>
      </c>
      <c r="V122" s="123">
        <v>1242.12394296</v>
      </c>
      <c r="W122" s="123"/>
      <c r="X122" s="123"/>
      <c r="Y122" s="123"/>
      <c r="Z122" s="123"/>
      <c r="AA122" s="123"/>
      <c r="AB122" s="123"/>
    </row>
    <row r="123" spans="1:28" hidden="1" outlineLevel="1">
      <c r="A123" s="12">
        <v>43952</v>
      </c>
      <c r="B123" s="123">
        <v>3595.4326039799998</v>
      </c>
      <c r="C123" s="123">
        <v>2196.8935992199999</v>
      </c>
      <c r="D123" s="123">
        <v>1969.07775868</v>
      </c>
      <c r="E123" s="123">
        <v>1174.61929704</v>
      </c>
      <c r="F123" s="123">
        <v>544.83239229000003</v>
      </c>
      <c r="G123" s="123">
        <v>249.62606934999999</v>
      </c>
      <c r="H123" s="123">
        <v>227.81584054000001</v>
      </c>
      <c r="I123" s="123">
        <v>3.2344975900000001</v>
      </c>
      <c r="J123" s="123">
        <v>53.337108460000003</v>
      </c>
      <c r="K123" s="123">
        <v>171.24423449</v>
      </c>
      <c r="L123" s="123">
        <v>1288.68591444</v>
      </c>
      <c r="M123" s="123">
        <v>158.36916578</v>
      </c>
      <c r="N123" s="123">
        <v>2.4181606699999998</v>
      </c>
      <c r="O123" s="123">
        <v>18.272051179999998</v>
      </c>
      <c r="P123" s="123">
        <v>137.67895393000001</v>
      </c>
      <c r="Q123" s="123">
        <v>1130.31674866</v>
      </c>
      <c r="R123" s="123">
        <v>7.2682306800000003</v>
      </c>
      <c r="S123" s="123">
        <v>125.72520797999999</v>
      </c>
      <c r="T123" s="123">
        <v>997.32330999999999</v>
      </c>
      <c r="U123" s="123">
        <v>109.85309032000001</v>
      </c>
      <c r="V123" s="123">
        <v>1239.1769136099999</v>
      </c>
      <c r="W123" s="123"/>
      <c r="X123" s="123"/>
      <c r="Y123" s="123"/>
      <c r="Z123" s="123"/>
      <c r="AA123" s="123"/>
      <c r="AB123" s="123"/>
    </row>
    <row r="124" spans="1:28" hidden="1" outlineLevel="1">
      <c r="A124" s="12">
        <v>43983</v>
      </c>
      <c r="B124" s="123">
        <v>3578.8379681500001</v>
      </c>
      <c r="C124" s="123">
        <v>2190.5643074300001</v>
      </c>
      <c r="D124" s="123">
        <v>1964.63213092</v>
      </c>
      <c r="E124" s="123">
        <v>1167.7261606</v>
      </c>
      <c r="F124" s="123">
        <v>549.42076538000003</v>
      </c>
      <c r="G124" s="123">
        <v>247.48520493999999</v>
      </c>
      <c r="H124" s="123">
        <v>225.93217651000001</v>
      </c>
      <c r="I124" s="123">
        <v>3.01130231</v>
      </c>
      <c r="J124" s="123">
        <v>53.039448309999997</v>
      </c>
      <c r="K124" s="123">
        <v>169.88142589</v>
      </c>
      <c r="L124" s="123">
        <v>1282.33940358</v>
      </c>
      <c r="M124" s="123">
        <v>158.95284083000001</v>
      </c>
      <c r="N124" s="123">
        <v>3.1840344799999998</v>
      </c>
      <c r="O124" s="123">
        <v>17.251227360000001</v>
      </c>
      <c r="P124" s="123">
        <v>138.51757899</v>
      </c>
      <c r="Q124" s="123">
        <v>1123.3865627499999</v>
      </c>
      <c r="R124" s="123">
        <v>7.2438952600000004</v>
      </c>
      <c r="S124" s="123">
        <v>124.80858489000001</v>
      </c>
      <c r="T124" s="123">
        <v>991.33408259999999</v>
      </c>
      <c r="U124" s="123">
        <v>105.93425714</v>
      </c>
      <c r="V124" s="123">
        <v>990.52278582999998</v>
      </c>
      <c r="W124" s="123"/>
      <c r="X124" s="123"/>
      <c r="Y124" s="123"/>
      <c r="Z124" s="123"/>
      <c r="AA124" s="123"/>
      <c r="AB124" s="123"/>
    </row>
    <row r="125" spans="1:28" hidden="1" outlineLevel="1">
      <c r="A125" s="12">
        <v>44013</v>
      </c>
      <c r="B125" s="123">
        <v>3644.5899700499999</v>
      </c>
      <c r="C125" s="123">
        <v>2206.4809586800002</v>
      </c>
      <c r="D125" s="123">
        <v>1972.1081468899999</v>
      </c>
      <c r="E125" s="123">
        <v>1171.2981019900001</v>
      </c>
      <c r="F125" s="123">
        <v>553.18719108000005</v>
      </c>
      <c r="G125" s="123">
        <v>247.62285381999999</v>
      </c>
      <c r="H125" s="123">
        <v>234.37281178999999</v>
      </c>
      <c r="I125" s="123">
        <v>3.1384813199999999</v>
      </c>
      <c r="J125" s="123">
        <v>54.646588530000002</v>
      </c>
      <c r="K125" s="123">
        <v>176.58774194</v>
      </c>
      <c r="L125" s="123">
        <v>1328.60452659</v>
      </c>
      <c r="M125" s="123">
        <v>158.13814933</v>
      </c>
      <c r="N125" s="123">
        <v>2.4181606699999998</v>
      </c>
      <c r="O125" s="123">
        <v>16.107767219999999</v>
      </c>
      <c r="P125" s="123">
        <v>139.61222144000001</v>
      </c>
      <c r="Q125" s="123">
        <v>1170.4663772599999</v>
      </c>
      <c r="R125" s="123">
        <v>7.5508343399999998</v>
      </c>
      <c r="S125" s="123">
        <v>130.04349843</v>
      </c>
      <c r="T125" s="123">
        <v>1032.87204449</v>
      </c>
      <c r="U125" s="123">
        <v>109.50448478</v>
      </c>
      <c r="V125" s="123">
        <v>1272.8563345800001</v>
      </c>
      <c r="W125" s="123"/>
      <c r="X125" s="123"/>
      <c r="Y125" s="123"/>
      <c r="Z125" s="123"/>
      <c r="AA125" s="123"/>
      <c r="AB125" s="123"/>
    </row>
    <row r="126" spans="1:28" hidden="1" outlineLevel="1">
      <c r="A126" s="12">
        <v>44044</v>
      </c>
      <c r="B126" s="123">
        <v>3677.5589889500002</v>
      </c>
      <c r="C126" s="123">
        <v>2238.13942013</v>
      </c>
      <c r="D126" s="123">
        <v>2005.43953665</v>
      </c>
      <c r="E126" s="123">
        <v>1194.3519247300001</v>
      </c>
      <c r="F126" s="123">
        <v>563.15409638999995</v>
      </c>
      <c r="G126" s="123">
        <v>247.93351552999999</v>
      </c>
      <c r="H126" s="123">
        <v>232.69988348000001</v>
      </c>
      <c r="I126" s="123">
        <v>3.1222773400000001</v>
      </c>
      <c r="J126" s="123">
        <v>54.315405169999998</v>
      </c>
      <c r="K126" s="123">
        <v>175.26220097000001</v>
      </c>
      <c r="L126" s="123">
        <v>1320.32099214</v>
      </c>
      <c r="M126" s="123">
        <v>157.00171434000001</v>
      </c>
      <c r="N126" s="123">
        <v>0</v>
      </c>
      <c r="O126" s="123">
        <v>15.72616558</v>
      </c>
      <c r="P126" s="123">
        <v>141.27554875999999</v>
      </c>
      <c r="Q126" s="123">
        <v>1163.3192778</v>
      </c>
      <c r="R126" s="123">
        <v>7.5276176599999998</v>
      </c>
      <c r="S126" s="123">
        <v>129.26820641</v>
      </c>
      <c r="T126" s="123">
        <v>1026.52345373</v>
      </c>
      <c r="U126" s="123">
        <v>119.09857667999999</v>
      </c>
      <c r="V126" s="123">
        <v>1258.2904094099999</v>
      </c>
      <c r="W126" s="123"/>
      <c r="X126" s="123"/>
      <c r="Y126" s="123"/>
      <c r="Z126" s="123"/>
      <c r="AA126" s="123"/>
      <c r="AB126" s="123"/>
    </row>
    <row r="127" spans="1:28" hidden="1" outlineLevel="1">
      <c r="A127" s="12">
        <v>44075</v>
      </c>
      <c r="B127" s="123">
        <v>3667.7443407599999</v>
      </c>
      <c r="C127" s="123">
        <v>2189.1586074100001</v>
      </c>
      <c r="D127" s="123">
        <v>1954.44688952</v>
      </c>
      <c r="E127" s="123">
        <v>1144.0478658300001</v>
      </c>
      <c r="F127" s="123">
        <v>563.53173244000004</v>
      </c>
      <c r="G127" s="123">
        <v>246.86729124999999</v>
      </c>
      <c r="H127" s="123">
        <v>234.71171788999999</v>
      </c>
      <c r="I127" s="123">
        <v>3.03228293</v>
      </c>
      <c r="J127" s="123">
        <v>55.284186589999997</v>
      </c>
      <c r="K127" s="123">
        <v>176.39524836999999</v>
      </c>
      <c r="L127" s="123">
        <v>1354.3079982899999</v>
      </c>
      <c r="M127" s="123">
        <v>159.11209686999999</v>
      </c>
      <c r="N127" s="123">
        <v>0</v>
      </c>
      <c r="O127" s="123">
        <v>15.419813400000001</v>
      </c>
      <c r="P127" s="123">
        <v>143.69228347000001</v>
      </c>
      <c r="Q127" s="123">
        <v>1195.1959014199999</v>
      </c>
      <c r="R127" s="123">
        <v>7.7884979599999999</v>
      </c>
      <c r="S127" s="123">
        <v>132.8286865</v>
      </c>
      <c r="T127" s="123">
        <v>1054.5787169600001</v>
      </c>
      <c r="U127" s="123">
        <v>124.27773506</v>
      </c>
      <c r="V127" s="123">
        <v>1285.5040286000001</v>
      </c>
      <c r="W127" s="123"/>
      <c r="X127" s="123"/>
      <c r="Y127" s="123"/>
      <c r="Z127" s="123"/>
      <c r="AA127" s="123"/>
      <c r="AB127" s="123"/>
    </row>
    <row r="128" spans="1:28" hidden="1" outlineLevel="1">
      <c r="A128" s="12">
        <v>44105</v>
      </c>
      <c r="B128" s="123">
        <v>3534.9829961099999</v>
      </c>
      <c r="C128" s="123">
        <v>2156.4531321099998</v>
      </c>
      <c r="D128" s="123">
        <v>1955.89806957</v>
      </c>
      <c r="E128" s="123">
        <v>1140.5304193899999</v>
      </c>
      <c r="F128" s="123">
        <v>566.50741320999998</v>
      </c>
      <c r="G128" s="123">
        <v>248.86023696999999</v>
      </c>
      <c r="H128" s="123">
        <v>200.55506253999999</v>
      </c>
      <c r="I128" s="123">
        <v>3.0335093299999998</v>
      </c>
      <c r="J128" s="123">
        <v>29.226151909999999</v>
      </c>
      <c r="K128" s="123">
        <v>168.29540130000001</v>
      </c>
      <c r="L128" s="123">
        <v>1255.38438391</v>
      </c>
      <c r="M128" s="123">
        <v>160.82650949999999</v>
      </c>
      <c r="N128" s="123">
        <v>0</v>
      </c>
      <c r="O128" s="123">
        <v>16.046969239999999</v>
      </c>
      <c r="P128" s="123">
        <v>144.77954026</v>
      </c>
      <c r="Q128" s="123">
        <v>1094.5578744100001</v>
      </c>
      <c r="R128" s="123">
        <v>7.8420136500000002</v>
      </c>
      <c r="S128" s="123">
        <v>107.95977893</v>
      </c>
      <c r="T128" s="123">
        <v>978.75608182999997</v>
      </c>
      <c r="U128" s="123">
        <v>123.14548009000001</v>
      </c>
      <c r="V128" s="123">
        <v>1244.3724982399999</v>
      </c>
      <c r="W128" s="123"/>
      <c r="X128" s="123"/>
      <c r="Y128" s="123"/>
      <c r="Z128" s="123"/>
      <c r="AA128" s="123"/>
      <c r="AB128" s="123"/>
    </row>
    <row r="129" spans="1:28" hidden="1" outlineLevel="1">
      <c r="A129" s="12">
        <v>44136</v>
      </c>
      <c r="B129" s="123">
        <v>3439.40871001</v>
      </c>
      <c r="C129" s="123">
        <v>2163.3764305099999</v>
      </c>
      <c r="D129" s="123">
        <v>1962.8981385899999</v>
      </c>
      <c r="E129" s="123">
        <v>1150.5427804799999</v>
      </c>
      <c r="F129" s="123">
        <v>569.89198118000002</v>
      </c>
      <c r="G129" s="123">
        <v>242.46337693000001</v>
      </c>
      <c r="H129" s="123">
        <v>200.47829192</v>
      </c>
      <c r="I129" s="123">
        <v>3.03880522</v>
      </c>
      <c r="J129" s="123">
        <v>29.241702579999998</v>
      </c>
      <c r="K129" s="123">
        <v>168.19778411999999</v>
      </c>
      <c r="L129" s="123">
        <v>1143.7986108</v>
      </c>
      <c r="M129" s="123">
        <v>158.10695394000001</v>
      </c>
      <c r="N129" s="123">
        <v>0</v>
      </c>
      <c r="O129" s="123">
        <v>15.256073069999999</v>
      </c>
      <c r="P129" s="123">
        <v>142.85088087</v>
      </c>
      <c r="Q129" s="123">
        <v>985.69165685999997</v>
      </c>
      <c r="R129" s="123">
        <v>7.8858453300000004</v>
      </c>
      <c r="S129" s="123">
        <v>108.30272564000001</v>
      </c>
      <c r="T129" s="123">
        <v>869.50308588999997</v>
      </c>
      <c r="U129" s="123">
        <v>132.23366870000001</v>
      </c>
      <c r="V129" s="123">
        <v>1237.0292700499999</v>
      </c>
      <c r="W129" s="123"/>
      <c r="X129" s="123"/>
      <c r="Y129" s="123"/>
      <c r="Z129" s="123"/>
      <c r="AA129" s="123"/>
      <c r="AB129" s="123"/>
    </row>
    <row r="130" spans="1:28" hidden="1" outlineLevel="1">
      <c r="A130" s="12">
        <v>44166</v>
      </c>
      <c r="B130" s="123">
        <v>3324.75304263</v>
      </c>
      <c r="C130" s="123">
        <v>2089.00560799</v>
      </c>
      <c r="D130" s="123">
        <v>1939.0969059700001</v>
      </c>
      <c r="E130" s="123">
        <v>1128.6402667699999</v>
      </c>
      <c r="F130" s="123">
        <v>565.90221534</v>
      </c>
      <c r="G130" s="123">
        <v>244.55442386000001</v>
      </c>
      <c r="H130" s="123">
        <v>149.90870201999999</v>
      </c>
      <c r="I130" s="123">
        <v>3.0092086299999998</v>
      </c>
      <c r="J130" s="123">
        <v>11.811275240000001</v>
      </c>
      <c r="K130" s="123">
        <v>135.08821814999999</v>
      </c>
      <c r="L130" s="123">
        <v>1075.5624558100001</v>
      </c>
      <c r="M130" s="123">
        <v>152.81639526999999</v>
      </c>
      <c r="N130" s="123">
        <v>0</v>
      </c>
      <c r="O130" s="123">
        <v>14.324359640000001</v>
      </c>
      <c r="P130" s="123">
        <v>138.49203563</v>
      </c>
      <c r="Q130" s="123">
        <v>922.74606054000003</v>
      </c>
      <c r="R130" s="123">
        <v>7.8687957300000004</v>
      </c>
      <c r="S130" s="123">
        <v>107.94667161</v>
      </c>
      <c r="T130" s="123">
        <v>806.93059319999998</v>
      </c>
      <c r="U130" s="123">
        <v>160.18497883000001</v>
      </c>
      <c r="V130" s="123">
        <v>1222.8978720099999</v>
      </c>
      <c r="W130" s="123"/>
      <c r="X130" s="123"/>
      <c r="Y130" s="123"/>
      <c r="Z130" s="123"/>
      <c r="AA130" s="123"/>
      <c r="AB130" s="123"/>
    </row>
    <row r="131" spans="1:28" hidden="1" outlineLevel="1">
      <c r="A131" s="12">
        <v>44197</v>
      </c>
      <c r="B131" s="123">
        <v>3331.9825119000002</v>
      </c>
      <c r="C131" s="123">
        <v>2098.5092521400002</v>
      </c>
      <c r="D131" s="123">
        <v>1949.4995382100001</v>
      </c>
      <c r="E131" s="123">
        <v>1134.9514208200001</v>
      </c>
      <c r="F131" s="123">
        <v>570.56330767999998</v>
      </c>
      <c r="G131" s="123">
        <v>243.98480971000001</v>
      </c>
      <c r="H131" s="123">
        <v>149.00971393</v>
      </c>
      <c r="I131" s="123">
        <v>3.0009209999999999</v>
      </c>
      <c r="J131" s="123">
        <v>11.761881499999999</v>
      </c>
      <c r="K131" s="123">
        <v>134.24691143000001</v>
      </c>
      <c r="L131" s="123">
        <v>1071.3208862399999</v>
      </c>
      <c r="M131" s="123">
        <v>153.36276199</v>
      </c>
      <c r="N131" s="123">
        <v>0</v>
      </c>
      <c r="O131" s="123">
        <v>13.80077217</v>
      </c>
      <c r="P131" s="123">
        <v>139.56198982000001</v>
      </c>
      <c r="Q131" s="123">
        <v>917.95812424999997</v>
      </c>
      <c r="R131" s="123">
        <v>7.8825042099999996</v>
      </c>
      <c r="S131" s="123">
        <v>107.43376757</v>
      </c>
      <c r="T131" s="123">
        <v>802.64185247</v>
      </c>
      <c r="U131" s="123">
        <v>162.15237352</v>
      </c>
      <c r="V131" s="123">
        <v>1218.5926613700001</v>
      </c>
      <c r="W131" s="123"/>
      <c r="X131" s="123"/>
      <c r="Y131" s="123"/>
      <c r="Z131" s="123"/>
      <c r="AA131" s="123"/>
      <c r="AB131" s="123"/>
    </row>
    <row r="132" spans="1:28" hidden="1" outlineLevel="1">
      <c r="A132" s="12">
        <v>44228</v>
      </c>
      <c r="B132" s="123">
        <v>3338.1307649</v>
      </c>
      <c r="C132" s="123">
        <v>2111.3252261799998</v>
      </c>
      <c r="D132" s="123">
        <v>1964.3676366300001</v>
      </c>
      <c r="E132" s="123">
        <v>1139.36197113</v>
      </c>
      <c r="F132" s="123">
        <v>575.62438910000003</v>
      </c>
      <c r="G132" s="123">
        <v>249.38127639999999</v>
      </c>
      <c r="H132" s="123">
        <v>146.95758954999999</v>
      </c>
      <c r="I132" s="123">
        <v>2.9632894599999999</v>
      </c>
      <c r="J132" s="123">
        <v>11.659291380000001</v>
      </c>
      <c r="K132" s="123">
        <v>132.33500871000001</v>
      </c>
      <c r="L132" s="123">
        <v>1058.6910688999999</v>
      </c>
      <c r="M132" s="123">
        <v>153.09789835999999</v>
      </c>
      <c r="N132" s="123">
        <v>0</v>
      </c>
      <c r="O132" s="123">
        <v>13.94936328</v>
      </c>
      <c r="P132" s="123">
        <v>139.14853507999999</v>
      </c>
      <c r="Q132" s="123">
        <v>905.59317053999996</v>
      </c>
      <c r="R132" s="123">
        <v>7.8416392300000002</v>
      </c>
      <c r="S132" s="123">
        <v>106.56751339</v>
      </c>
      <c r="T132" s="123">
        <v>791.18401791999997</v>
      </c>
      <c r="U132" s="123">
        <v>168.11446982000001</v>
      </c>
      <c r="V132" s="123">
        <v>1114.4937743800001</v>
      </c>
      <c r="W132" s="123"/>
      <c r="X132" s="123"/>
      <c r="Y132" s="123"/>
      <c r="Z132" s="123"/>
      <c r="AA132" s="123"/>
      <c r="AB132" s="123"/>
    </row>
    <row r="133" spans="1:28" hidden="1" outlineLevel="1">
      <c r="A133" s="12">
        <v>44256</v>
      </c>
      <c r="B133" s="123">
        <v>3369.4794146200002</v>
      </c>
      <c r="C133" s="123">
        <v>2128.4983530099998</v>
      </c>
      <c r="D133" s="123">
        <v>1983.7643707699999</v>
      </c>
      <c r="E133" s="123">
        <v>1155.48255193</v>
      </c>
      <c r="F133" s="123">
        <v>580.01979472000005</v>
      </c>
      <c r="G133" s="123">
        <v>248.26202412000001</v>
      </c>
      <c r="H133" s="123">
        <v>144.73398223999999</v>
      </c>
      <c r="I133" s="123">
        <v>2.9619314800000001</v>
      </c>
      <c r="J133" s="123">
        <v>11.604316150000001</v>
      </c>
      <c r="K133" s="123">
        <v>130.16773461</v>
      </c>
      <c r="L133" s="123">
        <v>1057.7404732800001</v>
      </c>
      <c r="M133" s="123">
        <v>158.74655494999999</v>
      </c>
      <c r="N133" s="123">
        <v>0</v>
      </c>
      <c r="O133" s="123">
        <v>14.05100839</v>
      </c>
      <c r="P133" s="123">
        <v>144.69554656</v>
      </c>
      <c r="Q133" s="123">
        <v>898.99391833000004</v>
      </c>
      <c r="R133" s="123">
        <v>7.8644088400000003</v>
      </c>
      <c r="S133" s="123">
        <v>105.66865833</v>
      </c>
      <c r="T133" s="123">
        <v>785.46085115999995</v>
      </c>
      <c r="U133" s="123">
        <v>183.24058833000001</v>
      </c>
      <c r="V133" s="123">
        <v>1109.0562183100001</v>
      </c>
      <c r="W133" s="123"/>
      <c r="X133" s="123"/>
      <c r="Y133" s="123"/>
      <c r="Z133" s="123"/>
      <c r="AA133" s="123"/>
      <c r="AB133" s="123"/>
    </row>
    <row r="134" spans="1:28" hidden="1" outlineLevel="1">
      <c r="A134" s="12">
        <v>44287</v>
      </c>
      <c r="B134" s="123">
        <v>3422.8100594699999</v>
      </c>
      <c r="C134" s="123">
        <v>2175.6512788700002</v>
      </c>
      <c r="D134" s="123">
        <v>2030.5080246800001</v>
      </c>
      <c r="E134" s="123">
        <v>1181.3798852800001</v>
      </c>
      <c r="F134" s="123">
        <v>600.62790164</v>
      </c>
      <c r="G134" s="123">
        <v>248.50023776</v>
      </c>
      <c r="H134" s="123">
        <v>145.14325418999999</v>
      </c>
      <c r="I134" s="123">
        <v>2.9651838399999999</v>
      </c>
      <c r="J134" s="123">
        <v>11.34538794</v>
      </c>
      <c r="K134" s="123">
        <v>130.83268240999999</v>
      </c>
      <c r="L134" s="123">
        <v>1052.99063699</v>
      </c>
      <c r="M134" s="123">
        <v>164.88166906000001</v>
      </c>
      <c r="N134" s="123">
        <v>0</v>
      </c>
      <c r="O134" s="123">
        <v>13.72145085</v>
      </c>
      <c r="P134" s="123">
        <v>151.16021821000001</v>
      </c>
      <c r="Q134" s="123">
        <v>888.10896792999995</v>
      </c>
      <c r="R134" s="123">
        <v>7.8603470800000004</v>
      </c>
      <c r="S134" s="123">
        <v>103.81590978</v>
      </c>
      <c r="T134" s="123">
        <v>776.43271106999998</v>
      </c>
      <c r="U134" s="123">
        <v>194.16814360999999</v>
      </c>
      <c r="V134" s="123">
        <v>1112.9405809899999</v>
      </c>
      <c r="W134" s="123"/>
      <c r="X134" s="123"/>
      <c r="Y134" s="123"/>
      <c r="Z134" s="123"/>
      <c r="AA134" s="123"/>
      <c r="AB134" s="123"/>
    </row>
    <row r="135" spans="1:28" hidden="1" outlineLevel="1">
      <c r="A135" s="12">
        <v>44317</v>
      </c>
      <c r="B135" s="123">
        <v>3461.32964769</v>
      </c>
      <c r="C135" s="123">
        <v>2213.2270578799998</v>
      </c>
      <c r="D135" s="123">
        <v>2069.61565561</v>
      </c>
      <c r="E135" s="123">
        <v>1203.8761741400001</v>
      </c>
      <c r="F135" s="123">
        <v>609.66886365000005</v>
      </c>
      <c r="G135" s="123">
        <v>256.07061782</v>
      </c>
      <c r="H135" s="123">
        <v>143.61140227000001</v>
      </c>
      <c r="I135" s="123">
        <v>2.9345002400000002</v>
      </c>
      <c r="J135" s="123">
        <v>11.142608750000001</v>
      </c>
      <c r="K135" s="123">
        <v>129.53429328000001</v>
      </c>
      <c r="L135" s="123">
        <v>1045.4408327000001</v>
      </c>
      <c r="M135" s="123">
        <v>168.02491617999999</v>
      </c>
      <c r="N135" s="123">
        <v>0</v>
      </c>
      <c r="O135" s="123">
        <v>14.04906832</v>
      </c>
      <c r="P135" s="123">
        <v>153.97584785999999</v>
      </c>
      <c r="Q135" s="123">
        <v>877.41591652</v>
      </c>
      <c r="R135" s="123">
        <v>7.8245337199999998</v>
      </c>
      <c r="S135" s="123">
        <v>102.90132177</v>
      </c>
      <c r="T135" s="123">
        <v>766.69006103000004</v>
      </c>
      <c r="U135" s="123">
        <v>202.66175711</v>
      </c>
      <c r="V135" s="123">
        <v>1112.9446870300001</v>
      </c>
      <c r="W135" s="123"/>
      <c r="X135" s="123"/>
      <c r="Y135" s="123"/>
      <c r="Z135" s="123"/>
      <c r="AA135" s="123"/>
      <c r="AB135" s="123"/>
    </row>
    <row r="136" spans="1:28" hidden="1" outlineLevel="1">
      <c r="A136" s="12">
        <v>44348</v>
      </c>
      <c r="B136" s="123">
        <v>3490.6664321200001</v>
      </c>
      <c r="C136" s="123">
        <v>2241.3951947300002</v>
      </c>
      <c r="D136" s="123">
        <v>2102.83232279</v>
      </c>
      <c r="E136" s="123">
        <v>1236.47589221</v>
      </c>
      <c r="F136" s="123">
        <v>607.70000551999999</v>
      </c>
      <c r="G136" s="123">
        <v>258.65642506</v>
      </c>
      <c r="H136" s="123">
        <v>138.56287194000001</v>
      </c>
      <c r="I136" s="123">
        <v>2.9099538800000002</v>
      </c>
      <c r="J136" s="123">
        <v>10.22170337</v>
      </c>
      <c r="K136" s="123">
        <v>125.43121469</v>
      </c>
      <c r="L136" s="123">
        <v>1038.77367172</v>
      </c>
      <c r="M136" s="123">
        <v>173.12200872</v>
      </c>
      <c r="N136" s="123">
        <v>0</v>
      </c>
      <c r="O136" s="123">
        <v>13.35515685</v>
      </c>
      <c r="P136" s="123">
        <v>159.76685187000001</v>
      </c>
      <c r="Q136" s="123">
        <v>865.65166299999999</v>
      </c>
      <c r="R136" s="123">
        <v>7.7646803699999998</v>
      </c>
      <c r="S136" s="123">
        <v>101.4081381</v>
      </c>
      <c r="T136" s="123">
        <v>756.47884452999995</v>
      </c>
      <c r="U136" s="123">
        <v>210.49756567</v>
      </c>
      <c r="V136" s="123">
        <v>1096.2339434099999</v>
      </c>
      <c r="W136" s="123"/>
      <c r="X136" s="123"/>
      <c r="Y136" s="123"/>
      <c r="Z136" s="123"/>
      <c r="AA136" s="123"/>
      <c r="AB136" s="123"/>
    </row>
    <row r="137" spans="1:28" hidden="1" outlineLevel="1">
      <c r="A137" s="12">
        <v>44378</v>
      </c>
      <c r="B137" s="123">
        <v>3514.23830374</v>
      </c>
      <c r="C137" s="123">
        <v>2281.5691008200001</v>
      </c>
      <c r="D137" s="123">
        <v>2146.44998893</v>
      </c>
      <c r="E137" s="123">
        <v>1257.8563668199999</v>
      </c>
      <c r="F137" s="123">
        <v>621.27397119</v>
      </c>
      <c r="G137" s="123">
        <v>267.31965092000002</v>
      </c>
      <c r="H137" s="123">
        <v>135.11911189</v>
      </c>
      <c r="I137" s="123">
        <v>2.8808571600000001</v>
      </c>
      <c r="J137" s="123">
        <v>10.09195134</v>
      </c>
      <c r="K137" s="123">
        <v>122.14630339</v>
      </c>
      <c r="L137" s="123">
        <v>1015.72301557</v>
      </c>
      <c r="M137" s="123">
        <v>175.84225993999999</v>
      </c>
      <c r="N137" s="123">
        <v>0</v>
      </c>
      <c r="O137" s="123">
        <v>12.41750167</v>
      </c>
      <c r="P137" s="123">
        <v>163.42475827000001</v>
      </c>
      <c r="Q137" s="123">
        <v>839.88075562999995</v>
      </c>
      <c r="R137" s="123">
        <v>7.7150205300000003</v>
      </c>
      <c r="S137" s="123">
        <v>99.044954189999999</v>
      </c>
      <c r="T137" s="123">
        <v>733.12078091000001</v>
      </c>
      <c r="U137" s="123">
        <v>216.94618735</v>
      </c>
      <c r="V137" s="123">
        <v>1092.2387152199999</v>
      </c>
      <c r="W137" s="123"/>
      <c r="X137" s="123"/>
      <c r="Y137" s="123"/>
      <c r="Z137" s="123"/>
      <c r="AA137" s="123"/>
      <c r="AB137" s="123"/>
    </row>
    <row r="138" spans="1:28" hidden="1" outlineLevel="1">
      <c r="A138" s="12">
        <v>44409</v>
      </c>
      <c r="B138" s="123">
        <v>3601.6072952</v>
      </c>
      <c r="C138" s="123">
        <v>2352.0307466499999</v>
      </c>
      <c r="D138" s="123">
        <v>2217.4541072900001</v>
      </c>
      <c r="E138" s="123">
        <v>1300.2214114000001</v>
      </c>
      <c r="F138" s="123">
        <v>647.61486967999997</v>
      </c>
      <c r="G138" s="123">
        <v>269.61782620999998</v>
      </c>
      <c r="H138" s="123">
        <v>134.57663936</v>
      </c>
      <c r="I138" s="123">
        <v>2.8730687800000001</v>
      </c>
      <c r="J138" s="123">
        <v>10.07418668</v>
      </c>
      <c r="K138" s="123">
        <v>121.62938389999999</v>
      </c>
      <c r="L138" s="123">
        <v>1016.74330174</v>
      </c>
      <c r="M138" s="123">
        <v>177.81195577</v>
      </c>
      <c r="N138" s="123">
        <v>0</v>
      </c>
      <c r="O138" s="123">
        <v>12.33506259</v>
      </c>
      <c r="P138" s="123">
        <v>165.47689317999999</v>
      </c>
      <c r="Q138" s="123">
        <v>838.93134597000005</v>
      </c>
      <c r="R138" s="123">
        <v>7.7404380599999998</v>
      </c>
      <c r="S138" s="123">
        <v>98.873399809999995</v>
      </c>
      <c r="T138" s="123">
        <v>732.31750810000005</v>
      </c>
      <c r="U138" s="123">
        <v>232.83324680999999</v>
      </c>
      <c r="V138" s="123">
        <v>1098.43240582</v>
      </c>
      <c r="W138" s="123"/>
      <c r="X138" s="123"/>
      <c r="Y138" s="123"/>
      <c r="Z138" s="123"/>
      <c r="AA138" s="123"/>
      <c r="AB138" s="123"/>
    </row>
    <row r="139" spans="1:28" hidden="1" outlineLevel="1">
      <c r="A139" s="12">
        <v>44440</v>
      </c>
      <c r="B139" s="123">
        <v>3642.4946688700002</v>
      </c>
      <c r="C139" s="123">
        <v>2379.0431070300001</v>
      </c>
      <c r="D139" s="123">
        <v>2248.1276071299999</v>
      </c>
      <c r="E139" s="123">
        <v>1238.64799161</v>
      </c>
      <c r="F139" s="123">
        <v>731.35326028999998</v>
      </c>
      <c r="G139" s="123">
        <v>278.12635523</v>
      </c>
      <c r="H139" s="123">
        <v>130.91549989999999</v>
      </c>
      <c r="I139" s="123">
        <v>0.93470454000000003</v>
      </c>
      <c r="J139" s="123">
        <v>9.9572597399999996</v>
      </c>
      <c r="K139" s="123">
        <v>120.02353562</v>
      </c>
      <c r="L139" s="123">
        <v>1010.12154718</v>
      </c>
      <c r="M139" s="123">
        <v>185.87584448000001</v>
      </c>
      <c r="N139" s="123">
        <v>0.2179924</v>
      </c>
      <c r="O139" s="123">
        <v>16.51544707</v>
      </c>
      <c r="P139" s="123">
        <v>169.14240501</v>
      </c>
      <c r="Q139" s="123">
        <v>824.24570270000004</v>
      </c>
      <c r="R139" s="123">
        <v>7.69021314</v>
      </c>
      <c r="S139" s="123">
        <v>97.684303200000002</v>
      </c>
      <c r="T139" s="123">
        <v>718.87118636000002</v>
      </c>
      <c r="U139" s="123">
        <v>253.33001465999999</v>
      </c>
      <c r="V139" s="123">
        <v>1095.3007993599999</v>
      </c>
      <c r="W139" s="123"/>
      <c r="X139" s="123"/>
      <c r="Y139" s="123"/>
      <c r="Z139" s="123"/>
      <c r="AA139" s="123"/>
      <c r="AB139" s="123"/>
    </row>
    <row r="140" spans="1:28" hidden="1" outlineLevel="1">
      <c r="A140" s="12">
        <v>44470</v>
      </c>
      <c r="B140" s="123">
        <v>3672.7426517700001</v>
      </c>
      <c r="C140" s="123">
        <v>2417.6810981799999</v>
      </c>
      <c r="D140" s="123">
        <v>2293.6103625199999</v>
      </c>
      <c r="E140" s="123">
        <v>1237.76357835</v>
      </c>
      <c r="F140" s="123">
        <v>744.08066221000001</v>
      </c>
      <c r="G140" s="123">
        <v>311.76612196000002</v>
      </c>
      <c r="H140" s="123">
        <v>124.07073566</v>
      </c>
      <c r="I140" s="123">
        <v>0.92529468999999998</v>
      </c>
      <c r="J140" s="123">
        <v>9.8573065999999994</v>
      </c>
      <c r="K140" s="123">
        <v>113.28813436999999</v>
      </c>
      <c r="L140" s="123">
        <v>996.98985059999995</v>
      </c>
      <c r="M140" s="123">
        <v>195.10446365000001</v>
      </c>
      <c r="N140" s="123">
        <v>0.11268640000000001</v>
      </c>
      <c r="O140" s="123">
        <v>16.57403643</v>
      </c>
      <c r="P140" s="123">
        <v>178.41774082000001</v>
      </c>
      <c r="Q140" s="123">
        <v>801.88538695</v>
      </c>
      <c r="R140" s="123">
        <v>7.6504100800000003</v>
      </c>
      <c r="S140" s="123">
        <v>96.697394459999998</v>
      </c>
      <c r="T140" s="123">
        <v>697.53758241000003</v>
      </c>
      <c r="U140" s="123">
        <v>258.07170299000001</v>
      </c>
      <c r="V140" s="123">
        <v>979.57213172000002</v>
      </c>
      <c r="W140" s="123"/>
      <c r="X140" s="123"/>
      <c r="Y140" s="123"/>
      <c r="Z140" s="123"/>
      <c r="AA140" s="123"/>
      <c r="AB140" s="123"/>
    </row>
    <row r="141" spans="1:28" hidden="1" outlineLevel="1">
      <c r="A141" s="12">
        <v>44501</v>
      </c>
      <c r="B141" s="123">
        <v>3766.8095707299999</v>
      </c>
      <c r="C141" s="123">
        <v>2480.7686022500002</v>
      </c>
      <c r="D141" s="123">
        <v>2354.10772533</v>
      </c>
      <c r="E141" s="123">
        <v>1298.8373312199999</v>
      </c>
      <c r="F141" s="123">
        <v>766.52474199999995</v>
      </c>
      <c r="G141" s="123">
        <v>288.74565210999998</v>
      </c>
      <c r="H141" s="123">
        <v>126.66087692000001</v>
      </c>
      <c r="I141" s="123">
        <v>1.01144094</v>
      </c>
      <c r="J141" s="123">
        <v>10.152470129999999</v>
      </c>
      <c r="K141" s="123">
        <v>115.49696585</v>
      </c>
      <c r="L141" s="123">
        <v>1006.02802003</v>
      </c>
      <c r="M141" s="123">
        <v>195.44438346000001</v>
      </c>
      <c r="N141" s="123">
        <v>0</v>
      </c>
      <c r="O141" s="123">
        <v>16.138676350000001</v>
      </c>
      <c r="P141" s="123">
        <v>179.30570710999999</v>
      </c>
      <c r="Q141" s="123">
        <v>810.58363656999995</v>
      </c>
      <c r="R141" s="123">
        <v>7.9290203799999999</v>
      </c>
      <c r="S141" s="123">
        <v>99.495462610000004</v>
      </c>
      <c r="T141" s="123">
        <v>703.15915357999995</v>
      </c>
      <c r="U141" s="123">
        <v>280.01294845000001</v>
      </c>
      <c r="V141" s="123">
        <v>997.79829858000005</v>
      </c>
      <c r="W141" s="123"/>
      <c r="X141" s="123"/>
      <c r="Y141" s="123"/>
      <c r="Z141" s="123"/>
      <c r="AA141" s="123"/>
      <c r="AB141" s="123"/>
    </row>
    <row r="142" spans="1:28" hidden="1" outlineLevel="1">
      <c r="A142" s="12">
        <v>44531</v>
      </c>
      <c r="B142" s="123">
        <v>3792.8327147300001</v>
      </c>
      <c r="C142" s="123">
        <v>2474.55424829</v>
      </c>
      <c r="D142" s="123">
        <v>2358.8681022699998</v>
      </c>
      <c r="E142" s="123">
        <v>1295.43486265</v>
      </c>
      <c r="F142" s="123">
        <v>772.45642494000003</v>
      </c>
      <c r="G142" s="123">
        <v>290.97681468000002</v>
      </c>
      <c r="H142" s="123">
        <v>115.68614602</v>
      </c>
      <c r="I142" s="123">
        <v>0.91768649999999996</v>
      </c>
      <c r="J142" s="123">
        <v>10.15785996</v>
      </c>
      <c r="K142" s="123">
        <v>104.61059956</v>
      </c>
      <c r="L142" s="123">
        <v>1007.51819065</v>
      </c>
      <c r="M142" s="123">
        <v>193.99716276000001</v>
      </c>
      <c r="N142" s="123">
        <v>0</v>
      </c>
      <c r="O142" s="123">
        <v>15.78152865</v>
      </c>
      <c r="P142" s="123">
        <v>178.21563411</v>
      </c>
      <c r="Q142" s="123">
        <v>813.52102789000003</v>
      </c>
      <c r="R142" s="123">
        <v>7.9930191700000002</v>
      </c>
      <c r="S142" s="123">
        <v>99.936908169999995</v>
      </c>
      <c r="T142" s="123">
        <v>705.59110054999996</v>
      </c>
      <c r="U142" s="123">
        <v>310.76027578999998</v>
      </c>
      <c r="V142" s="123">
        <v>838.80584036000005</v>
      </c>
      <c r="W142" s="123"/>
      <c r="X142" s="123"/>
      <c r="Y142" s="123"/>
      <c r="Z142" s="123"/>
      <c r="AA142" s="123"/>
      <c r="AB142" s="123"/>
    </row>
    <row r="143" spans="1:28" hidden="1" outlineLevel="1">
      <c r="A143" s="12">
        <v>44562</v>
      </c>
      <c r="B143" s="123">
        <v>3909.3885177400002</v>
      </c>
      <c r="C143" s="123">
        <v>2533.8878362099999</v>
      </c>
      <c r="D143" s="123">
        <v>2412.1629955200001</v>
      </c>
      <c r="E143" s="123">
        <v>1337.7504303600001</v>
      </c>
      <c r="F143" s="123">
        <v>779.90797957999996</v>
      </c>
      <c r="G143" s="123">
        <v>294.50458558000003</v>
      </c>
      <c r="H143" s="123">
        <v>121.72484068999999</v>
      </c>
      <c r="I143" s="123">
        <v>1.0803077800000001</v>
      </c>
      <c r="J143" s="123">
        <v>10.703887330000001</v>
      </c>
      <c r="K143" s="123">
        <v>109.94064557999999</v>
      </c>
      <c r="L143" s="123">
        <v>1051.86795267</v>
      </c>
      <c r="M143" s="123">
        <v>196.39969174000001</v>
      </c>
      <c r="N143" s="123">
        <v>0</v>
      </c>
      <c r="O143" s="123">
        <v>15.18125392</v>
      </c>
      <c r="P143" s="123">
        <v>181.21843781999999</v>
      </c>
      <c r="Q143" s="123">
        <v>855.46826093000004</v>
      </c>
      <c r="R143" s="123">
        <v>8.4696346600000005</v>
      </c>
      <c r="S143" s="123">
        <v>105.22794987</v>
      </c>
      <c r="T143" s="123">
        <v>741.77067639999996</v>
      </c>
      <c r="U143" s="123">
        <v>323.63272885999999</v>
      </c>
      <c r="V143" s="123">
        <v>876.88682584000003</v>
      </c>
      <c r="W143" s="123"/>
      <c r="X143" s="123"/>
      <c r="Y143" s="123"/>
      <c r="Z143" s="123"/>
      <c r="AA143" s="123"/>
      <c r="AB143" s="123"/>
    </row>
    <row r="144" spans="1:28" hidden="1" outlineLevel="1">
      <c r="A144" s="12">
        <v>44593</v>
      </c>
      <c r="B144" s="123">
        <v>4025.83614403</v>
      </c>
      <c r="C144" s="123">
        <v>2615.2940924300001</v>
      </c>
      <c r="D144" s="123">
        <v>2491.9275428000001</v>
      </c>
      <c r="E144" s="123">
        <v>1400.93257096</v>
      </c>
      <c r="F144" s="123">
        <v>792.85294619000001</v>
      </c>
      <c r="G144" s="123">
        <v>298.14202564999999</v>
      </c>
      <c r="H144" s="123">
        <v>123.36654962999999</v>
      </c>
      <c r="I144" s="123">
        <v>1.0066190699999999</v>
      </c>
      <c r="J144" s="123">
        <v>10.88912129</v>
      </c>
      <c r="K144" s="123">
        <v>111.47080927</v>
      </c>
      <c r="L144" s="123">
        <v>1065.63423388</v>
      </c>
      <c r="M144" s="123">
        <v>196.51934498</v>
      </c>
      <c r="N144" s="123">
        <v>0</v>
      </c>
      <c r="O144" s="123">
        <v>14.59352385</v>
      </c>
      <c r="P144" s="123">
        <v>181.92582113</v>
      </c>
      <c r="Q144" s="123">
        <v>869.11488889999998</v>
      </c>
      <c r="R144" s="123">
        <v>10.60305818</v>
      </c>
      <c r="S144" s="123">
        <v>107.18260734</v>
      </c>
      <c r="T144" s="123">
        <v>751.32922338000003</v>
      </c>
      <c r="U144" s="123">
        <v>344.90781772000003</v>
      </c>
      <c r="V144" s="123">
        <v>890.78565778999996</v>
      </c>
      <c r="W144" s="123"/>
      <c r="X144" s="123"/>
      <c r="Y144" s="123"/>
      <c r="Z144" s="123"/>
      <c r="AA144" s="123"/>
      <c r="AB144" s="123"/>
    </row>
    <row r="145" spans="1:28" hidden="1" outlineLevel="1">
      <c r="A145" s="12">
        <v>44621</v>
      </c>
      <c r="B145" s="123">
        <v>3967.6880347699998</v>
      </c>
      <c r="C145" s="123">
        <v>2569.2366355499998</v>
      </c>
      <c r="D145" s="123">
        <v>2446.1622847600001</v>
      </c>
      <c r="E145" s="123">
        <v>1366.57356607</v>
      </c>
      <c r="F145" s="123">
        <v>781.77772289999996</v>
      </c>
      <c r="G145" s="123">
        <v>297.81099578999999</v>
      </c>
      <c r="H145" s="123">
        <v>123.07435079</v>
      </c>
      <c r="I145" s="123">
        <v>1.10650699</v>
      </c>
      <c r="J145" s="123">
        <v>10.87621304</v>
      </c>
      <c r="K145" s="123">
        <v>111.09163076</v>
      </c>
      <c r="L145" s="123">
        <v>1057.6449711</v>
      </c>
      <c r="M145" s="123">
        <v>194.58530339999999</v>
      </c>
      <c r="N145" s="123">
        <v>0</v>
      </c>
      <c r="O145" s="123">
        <v>14.200564229999999</v>
      </c>
      <c r="P145" s="123">
        <v>180.38473916999999</v>
      </c>
      <c r="Q145" s="123">
        <v>863.05966769999998</v>
      </c>
      <c r="R145" s="123">
        <v>10.63900954</v>
      </c>
      <c r="S145" s="123">
        <v>107.41998957</v>
      </c>
      <c r="T145" s="123">
        <v>745.00066859000003</v>
      </c>
      <c r="U145" s="123">
        <v>340.80642812000002</v>
      </c>
      <c r="V145" s="123">
        <v>884.60818570000004</v>
      </c>
      <c r="W145" s="123"/>
      <c r="X145" s="123"/>
      <c r="Y145" s="123"/>
      <c r="Z145" s="123"/>
      <c r="AA145" s="123"/>
      <c r="AB145" s="123"/>
    </row>
    <row r="146" spans="1:28" hidden="1" outlineLevel="1">
      <c r="A146" s="12">
        <v>44652</v>
      </c>
      <c r="B146" s="123">
        <v>3933.23607537</v>
      </c>
      <c r="C146" s="123">
        <v>2542.4242778100001</v>
      </c>
      <c r="D146" s="123">
        <v>2420.2470690700002</v>
      </c>
      <c r="E146" s="123">
        <v>1379.9524750400001</v>
      </c>
      <c r="F146" s="123">
        <v>745.08255721</v>
      </c>
      <c r="G146" s="123">
        <v>295.21203681999998</v>
      </c>
      <c r="H146" s="123">
        <v>122.17720874</v>
      </c>
      <c r="I146" s="123">
        <v>1.01254456</v>
      </c>
      <c r="J146" s="123">
        <v>10.835749610000001</v>
      </c>
      <c r="K146" s="123">
        <v>110.32891456999999</v>
      </c>
      <c r="L146" s="123">
        <v>1050.7921401399999</v>
      </c>
      <c r="M146" s="123">
        <v>194.10470885999999</v>
      </c>
      <c r="N146" s="123">
        <v>0</v>
      </c>
      <c r="O146" s="123">
        <v>14.10962911</v>
      </c>
      <c r="P146" s="123">
        <v>179.99507975</v>
      </c>
      <c r="Q146" s="123">
        <v>856.68743128000006</v>
      </c>
      <c r="R146" s="123">
        <v>10.673788050000001</v>
      </c>
      <c r="S146" s="123">
        <v>106.70641827</v>
      </c>
      <c r="T146" s="123">
        <v>739.30722495999999</v>
      </c>
      <c r="U146" s="123">
        <v>340.01965741999999</v>
      </c>
      <c r="V146" s="123">
        <v>833.71425997999995</v>
      </c>
      <c r="W146" s="123"/>
      <c r="X146" s="123"/>
      <c r="Y146" s="123"/>
      <c r="Z146" s="123"/>
      <c r="AA146" s="123"/>
      <c r="AB146" s="123"/>
    </row>
    <row r="147" spans="1:28" hidden="1" outlineLevel="1">
      <c r="A147" s="12">
        <v>44682</v>
      </c>
      <c r="B147" s="123">
        <v>3949.0739198699998</v>
      </c>
      <c r="C147" s="123">
        <v>2526.5728960699998</v>
      </c>
      <c r="D147" s="123">
        <v>2404.7731416500001</v>
      </c>
      <c r="E147" s="123">
        <v>1369.1657484899999</v>
      </c>
      <c r="F147" s="123">
        <v>749.59472905999996</v>
      </c>
      <c r="G147" s="123">
        <v>286.01266409999999</v>
      </c>
      <c r="H147" s="123">
        <v>121.79975442</v>
      </c>
      <c r="I147" s="123">
        <v>1.0328394999999999</v>
      </c>
      <c r="J147" s="123">
        <v>10.853143749999999</v>
      </c>
      <c r="K147" s="123">
        <v>109.91377117</v>
      </c>
      <c r="L147" s="123">
        <v>1051.29376269</v>
      </c>
      <c r="M147" s="123">
        <v>191.79032304</v>
      </c>
      <c r="N147" s="123">
        <v>0</v>
      </c>
      <c r="O147" s="123">
        <v>13.81722705</v>
      </c>
      <c r="P147" s="123">
        <v>177.97309598999999</v>
      </c>
      <c r="Q147" s="123">
        <v>859.50343965000002</v>
      </c>
      <c r="R147" s="123">
        <v>10.71117523</v>
      </c>
      <c r="S147" s="123">
        <v>107.01450018</v>
      </c>
      <c r="T147" s="123">
        <v>741.77776424000001</v>
      </c>
      <c r="U147" s="123">
        <v>371.20726110999999</v>
      </c>
      <c r="V147" s="123">
        <v>862.02746262999995</v>
      </c>
      <c r="W147" s="123"/>
      <c r="X147" s="123"/>
      <c r="Y147" s="123"/>
      <c r="Z147" s="123"/>
      <c r="AA147" s="123"/>
      <c r="AB147" s="123"/>
    </row>
    <row r="148" spans="1:28" hidden="1" outlineLevel="1">
      <c r="A148" s="12">
        <v>44713</v>
      </c>
      <c r="B148" s="123">
        <v>3888.6799906199999</v>
      </c>
      <c r="C148" s="123">
        <v>2563.0062408099998</v>
      </c>
      <c r="D148" s="123">
        <v>2390.8251783800001</v>
      </c>
      <c r="E148" s="123">
        <v>1268.55049461</v>
      </c>
      <c r="F148" s="123">
        <v>759.08608929000002</v>
      </c>
      <c r="G148" s="123">
        <v>363.18859448000001</v>
      </c>
      <c r="H148" s="123">
        <v>172.18106243</v>
      </c>
      <c r="I148" s="123">
        <v>1.0271398700000001</v>
      </c>
      <c r="J148" s="123">
        <v>12.85067847</v>
      </c>
      <c r="K148" s="123">
        <v>158.30324408999999</v>
      </c>
      <c r="L148" s="123">
        <v>931.75092586000005</v>
      </c>
      <c r="M148" s="123">
        <v>138.15219113000001</v>
      </c>
      <c r="N148" s="123">
        <v>0</v>
      </c>
      <c r="O148" s="123">
        <v>12.65641422</v>
      </c>
      <c r="P148" s="123">
        <v>125.49577691</v>
      </c>
      <c r="Q148" s="123">
        <v>793.59873473000005</v>
      </c>
      <c r="R148" s="123">
        <v>10.74587213</v>
      </c>
      <c r="S148" s="123">
        <v>104.92911178</v>
      </c>
      <c r="T148" s="123">
        <v>677.92375082000001</v>
      </c>
      <c r="U148" s="123">
        <v>393.92282395000001</v>
      </c>
      <c r="V148" s="123">
        <v>841.82924722999996</v>
      </c>
      <c r="W148" s="123"/>
      <c r="X148" s="123"/>
      <c r="Y148" s="123"/>
      <c r="Z148" s="123"/>
      <c r="AA148" s="123"/>
      <c r="AB148" s="123"/>
    </row>
    <row r="149" spans="1:28" hidden="1" outlineLevel="1">
      <c r="A149" s="12">
        <v>44743</v>
      </c>
      <c r="B149" s="123">
        <v>4066.1267930099998</v>
      </c>
      <c r="C149" s="123">
        <v>2498.9414793699998</v>
      </c>
      <c r="D149" s="123">
        <v>2312.7245896200002</v>
      </c>
      <c r="E149" s="123">
        <v>1289.2617395</v>
      </c>
      <c r="F149" s="123">
        <v>736.90684626999996</v>
      </c>
      <c r="G149" s="123">
        <v>286.55600385000002</v>
      </c>
      <c r="H149" s="123">
        <v>186.21688975000001</v>
      </c>
      <c r="I149" s="123">
        <v>12.345940929999999</v>
      </c>
      <c r="J149" s="123">
        <v>13.7161095</v>
      </c>
      <c r="K149" s="123">
        <v>160.15483932000001</v>
      </c>
      <c r="L149" s="123">
        <v>1181.13704585</v>
      </c>
      <c r="M149" s="123">
        <v>181.83226804</v>
      </c>
      <c r="N149" s="123">
        <v>0</v>
      </c>
      <c r="O149" s="123">
        <v>12.627284209999999</v>
      </c>
      <c r="P149" s="123">
        <v>169.20498383</v>
      </c>
      <c r="Q149" s="123">
        <v>999.30477781000002</v>
      </c>
      <c r="R149" s="123">
        <v>2.45470824</v>
      </c>
      <c r="S149" s="123">
        <v>132.92583472000001</v>
      </c>
      <c r="T149" s="123">
        <v>863.92423484999995</v>
      </c>
      <c r="U149" s="123">
        <v>386.04826779000001</v>
      </c>
      <c r="V149" s="123">
        <v>1034.6530879100001</v>
      </c>
      <c r="W149" s="123"/>
      <c r="X149" s="123"/>
      <c r="Y149" s="123"/>
      <c r="Z149" s="123"/>
      <c r="AA149" s="123"/>
      <c r="AB149" s="123"/>
    </row>
    <row r="150" spans="1:28" hidden="1" outlineLevel="1">
      <c r="A150" s="12">
        <v>44774</v>
      </c>
      <c r="B150" s="123">
        <v>4043.3770115299999</v>
      </c>
      <c r="C150" s="123">
        <v>2474.3548287499998</v>
      </c>
      <c r="D150" s="123">
        <v>2295.2730032899999</v>
      </c>
      <c r="E150" s="123">
        <v>1298.96328625</v>
      </c>
      <c r="F150" s="123">
        <v>719.88417195</v>
      </c>
      <c r="G150" s="123">
        <v>276.42554509000001</v>
      </c>
      <c r="H150" s="123">
        <v>179.08182546</v>
      </c>
      <c r="I150" s="123">
        <v>12.38670626</v>
      </c>
      <c r="J150" s="123">
        <v>13.71680098</v>
      </c>
      <c r="K150" s="123">
        <v>152.97831822000001</v>
      </c>
      <c r="L150" s="123">
        <v>1185.3872053800001</v>
      </c>
      <c r="M150" s="123">
        <v>180.02139885</v>
      </c>
      <c r="N150" s="123">
        <v>0</v>
      </c>
      <c r="O150" s="123">
        <v>12.15956843</v>
      </c>
      <c r="P150" s="123">
        <v>167.86183041999999</v>
      </c>
      <c r="Q150" s="123">
        <v>1005.36580653</v>
      </c>
      <c r="R150" s="123">
        <v>2.45470824</v>
      </c>
      <c r="S150" s="123">
        <v>132.80057123</v>
      </c>
      <c r="T150" s="123">
        <v>870.11052705999998</v>
      </c>
      <c r="U150" s="123">
        <v>383.63497740000003</v>
      </c>
      <c r="V150" s="123">
        <v>1040.9147889200001</v>
      </c>
      <c r="W150" s="123"/>
      <c r="X150" s="123"/>
      <c r="Y150" s="123"/>
      <c r="Z150" s="123"/>
      <c r="AA150" s="123"/>
      <c r="AB150" s="123"/>
    </row>
    <row r="151" spans="1:28" hidden="1" outlineLevel="1">
      <c r="A151" s="12">
        <v>44805</v>
      </c>
      <c r="B151" s="123">
        <v>3986.06694969</v>
      </c>
      <c r="C151" s="123">
        <v>2436.25023289</v>
      </c>
      <c r="D151" s="123">
        <v>2264.5036796700001</v>
      </c>
      <c r="E151" s="123">
        <v>1289.3557661100001</v>
      </c>
      <c r="F151" s="123">
        <v>703.63764248999996</v>
      </c>
      <c r="G151" s="123">
        <v>271.51027106999999</v>
      </c>
      <c r="H151" s="123">
        <v>171.74655322000001</v>
      </c>
      <c r="I151" s="123">
        <v>12.49056025</v>
      </c>
      <c r="J151" s="123">
        <v>13.660684699999999</v>
      </c>
      <c r="K151" s="123">
        <v>145.59530827</v>
      </c>
      <c r="L151" s="123">
        <v>1173.1473844899999</v>
      </c>
      <c r="M151" s="123">
        <v>180.07194676</v>
      </c>
      <c r="N151" s="123">
        <v>0</v>
      </c>
      <c r="O151" s="123">
        <v>11.80458528</v>
      </c>
      <c r="P151" s="123">
        <v>168.26736148000001</v>
      </c>
      <c r="Q151" s="123">
        <v>993.07543772999998</v>
      </c>
      <c r="R151" s="123">
        <v>2.45470824</v>
      </c>
      <c r="S151" s="123">
        <v>132.57192448000001</v>
      </c>
      <c r="T151" s="123">
        <v>858.04880501000002</v>
      </c>
      <c r="U151" s="123">
        <v>376.66933231000002</v>
      </c>
      <c r="V151" s="123">
        <v>1031.72980659</v>
      </c>
      <c r="W151" s="123"/>
      <c r="X151" s="123"/>
      <c r="Y151" s="123"/>
      <c r="Z151" s="123"/>
      <c r="AA151" s="123"/>
      <c r="AB151" s="123"/>
    </row>
    <row r="152" spans="1:28" hidden="1" outlineLevel="1">
      <c r="A152" s="12">
        <v>44835</v>
      </c>
      <c r="B152" s="123">
        <v>3941.8638280499999</v>
      </c>
      <c r="C152" s="123">
        <v>2401.6170616200002</v>
      </c>
      <c r="D152" s="123">
        <v>2230.6654942300001</v>
      </c>
      <c r="E152" s="123">
        <v>1279.5580943699999</v>
      </c>
      <c r="F152" s="123">
        <v>682.55054765</v>
      </c>
      <c r="G152" s="123">
        <v>268.55685220999999</v>
      </c>
      <c r="H152" s="123">
        <v>170.95156739000001</v>
      </c>
      <c r="I152" s="123">
        <v>12.44802331</v>
      </c>
      <c r="J152" s="123">
        <v>13.680392449999999</v>
      </c>
      <c r="K152" s="123">
        <v>144.82315163000001</v>
      </c>
      <c r="L152" s="123">
        <v>1166.6568470899999</v>
      </c>
      <c r="M152" s="123">
        <v>177.56927777999999</v>
      </c>
      <c r="N152" s="123">
        <v>0</v>
      </c>
      <c r="O152" s="123">
        <v>11.507239630000001</v>
      </c>
      <c r="P152" s="123">
        <v>166.06203815000001</v>
      </c>
      <c r="Q152" s="123">
        <v>989.08756931000005</v>
      </c>
      <c r="R152" s="123">
        <v>0</v>
      </c>
      <c r="S152" s="123">
        <v>132.8883261</v>
      </c>
      <c r="T152" s="123">
        <v>856.19924320999996</v>
      </c>
      <c r="U152" s="123">
        <v>373.58991933999999</v>
      </c>
      <c r="V152" s="123">
        <v>1034.09235986</v>
      </c>
      <c r="W152" s="123"/>
      <c r="X152" s="123"/>
      <c r="Y152" s="123"/>
      <c r="Z152" s="123"/>
      <c r="AA152" s="123"/>
      <c r="AB152" s="123"/>
    </row>
    <row r="153" spans="1:28" hidden="1" outlineLevel="1">
      <c r="A153" s="12">
        <v>44866</v>
      </c>
      <c r="B153" s="123">
        <v>3958.8851184</v>
      </c>
      <c r="C153" s="123">
        <v>2409.08243864</v>
      </c>
      <c r="D153" s="123">
        <v>2237.81464865</v>
      </c>
      <c r="E153" s="123">
        <v>1295.7794153699999</v>
      </c>
      <c r="F153" s="123">
        <v>675.49023657999999</v>
      </c>
      <c r="G153" s="123">
        <v>266.54499670000001</v>
      </c>
      <c r="H153" s="123">
        <v>171.26778999000001</v>
      </c>
      <c r="I153" s="123">
        <v>12.48606114</v>
      </c>
      <c r="J153" s="123">
        <v>13.71458355</v>
      </c>
      <c r="K153" s="123">
        <v>145.06714529999999</v>
      </c>
      <c r="L153" s="123">
        <v>1178.3684329600001</v>
      </c>
      <c r="M153" s="123">
        <v>183.22226219999999</v>
      </c>
      <c r="N153" s="123">
        <v>0</v>
      </c>
      <c r="O153" s="123">
        <v>11.507381179999999</v>
      </c>
      <c r="P153" s="123">
        <v>171.71488102000001</v>
      </c>
      <c r="Q153" s="123">
        <v>995.14617076000002</v>
      </c>
      <c r="R153" s="123">
        <v>2.5605604300000002</v>
      </c>
      <c r="S153" s="123">
        <v>133.45921132000001</v>
      </c>
      <c r="T153" s="123">
        <v>859.12639901</v>
      </c>
      <c r="U153" s="123">
        <v>371.43424679999998</v>
      </c>
      <c r="V153" s="123">
        <v>1037.4306796799999</v>
      </c>
      <c r="W153" s="123"/>
      <c r="X153" s="123"/>
      <c r="Y153" s="123"/>
      <c r="Z153" s="123"/>
      <c r="AA153" s="123"/>
      <c r="AB153" s="123"/>
    </row>
    <row r="154" spans="1:28" hidden="1" outlineLevel="1">
      <c r="A154" s="12">
        <v>44896</v>
      </c>
      <c r="B154" s="123">
        <v>3017.2041104</v>
      </c>
      <c r="C154" s="123">
        <v>2314.1774494000001</v>
      </c>
      <c r="D154" s="123">
        <v>2152.3210428000002</v>
      </c>
      <c r="E154" s="123">
        <v>1239.59113589</v>
      </c>
      <c r="F154" s="123">
        <v>647.13892390000001</v>
      </c>
      <c r="G154" s="123">
        <v>265.59098301</v>
      </c>
      <c r="H154" s="123">
        <v>161.85640660000001</v>
      </c>
      <c r="I154" s="123">
        <v>12.52132535</v>
      </c>
      <c r="J154" s="123">
        <v>13.73791336</v>
      </c>
      <c r="K154" s="123">
        <v>135.59716789000001</v>
      </c>
      <c r="L154" s="123">
        <v>327.01410779000003</v>
      </c>
      <c r="M154" s="123">
        <v>180.86285900999999</v>
      </c>
      <c r="N154" s="123">
        <v>0</v>
      </c>
      <c r="O154" s="123">
        <v>11.12467537</v>
      </c>
      <c r="P154" s="123">
        <v>169.73818363999999</v>
      </c>
      <c r="Q154" s="123">
        <v>146.15124878</v>
      </c>
      <c r="R154" s="123">
        <v>2.5605604300000002</v>
      </c>
      <c r="S154" s="123">
        <v>28.40128898</v>
      </c>
      <c r="T154" s="123">
        <v>115.18939937</v>
      </c>
      <c r="U154" s="123">
        <v>376.01255321000002</v>
      </c>
      <c r="V154" s="123">
        <v>492.89082438000003</v>
      </c>
      <c r="W154" s="123"/>
      <c r="X154" s="123"/>
      <c r="Y154" s="123"/>
      <c r="Z154" s="123"/>
      <c r="AA154" s="123"/>
      <c r="AB154" s="123"/>
    </row>
    <row r="155" spans="1:28" hidden="1" outlineLevel="1">
      <c r="A155" s="12">
        <v>44927</v>
      </c>
      <c r="B155" s="123">
        <v>3047.6194188700001</v>
      </c>
      <c r="C155" s="123">
        <v>2322.54985566</v>
      </c>
      <c r="D155" s="123">
        <v>2161.0630234999999</v>
      </c>
      <c r="E155" s="123">
        <v>1265.3592609699999</v>
      </c>
      <c r="F155" s="123">
        <v>643.61783246000005</v>
      </c>
      <c r="G155" s="123">
        <v>252.08593006999999</v>
      </c>
      <c r="H155" s="123">
        <v>161.48683216000001</v>
      </c>
      <c r="I155" s="123">
        <v>12.558956050000001</v>
      </c>
      <c r="J155" s="123">
        <v>13.759321659999999</v>
      </c>
      <c r="K155" s="123">
        <v>135.16855444999999</v>
      </c>
      <c r="L155" s="123">
        <v>335.84949984000002</v>
      </c>
      <c r="M155" s="123">
        <v>190.20147890999999</v>
      </c>
      <c r="N155" s="123">
        <v>0</v>
      </c>
      <c r="O155" s="123">
        <v>10.75608929</v>
      </c>
      <c r="P155" s="123">
        <v>179.44538961999999</v>
      </c>
      <c r="Q155" s="123">
        <v>145.64802093</v>
      </c>
      <c r="R155" s="123">
        <v>0</v>
      </c>
      <c r="S155" s="123">
        <v>28.73454903</v>
      </c>
      <c r="T155" s="123">
        <v>116.9134719</v>
      </c>
      <c r="U155" s="123">
        <v>389.22006336999999</v>
      </c>
      <c r="V155" s="123">
        <v>509.59467024000003</v>
      </c>
      <c r="W155" s="123"/>
      <c r="X155" s="123"/>
      <c r="Y155" s="123"/>
      <c r="Z155" s="123"/>
      <c r="AA155" s="123"/>
      <c r="AB155" s="123"/>
    </row>
    <row r="156" spans="1:28" hidden="1" outlineLevel="1">
      <c r="A156" s="12">
        <v>44958</v>
      </c>
      <c r="B156" s="123">
        <v>3045.6408551099998</v>
      </c>
      <c r="C156" s="123">
        <v>2323.1849269499999</v>
      </c>
      <c r="D156" s="123">
        <v>2168.2059634699999</v>
      </c>
      <c r="E156" s="123">
        <v>1278.63718513</v>
      </c>
      <c r="F156" s="123">
        <v>641.14746259000003</v>
      </c>
      <c r="G156" s="123">
        <v>248.42131574999999</v>
      </c>
      <c r="H156" s="123">
        <v>154.97896348</v>
      </c>
      <c r="I156" s="123">
        <v>6.8254273100000002</v>
      </c>
      <c r="J156" s="123">
        <v>13.73381485</v>
      </c>
      <c r="K156" s="123">
        <v>134.41972132000001</v>
      </c>
      <c r="L156" s="123">
        <v>326.04708682</v>
      </c>
      <c r="M156" s="123">
        <v>189.47629251000001</v>
      </c>
      <c r="N156" s="123">
        <v>0</v>
      </c>
      <c r="O156" s="123">
        <v>10.440115130000001</v>
      </c>
      <c r="P156" s="123">
        <v>179.03617738</v>
      </c>
      <c r="Q156" s="123">
        <v>136.57079431</v>
      </c>
      <c r="R156" s="123">
        <v>0</v>
      </c>
      <c r="S156" s="123">
        <v>28.731224220000001</v>
      </c>
      <c r="T156" s="123">
        <v>107.83957009</v>
      </c>
      <c r="U156" s="123">
        <v>396.40884133999998</v>
      </c>
      <c r="V156" s="123">
        <v>505.21199825000002</v>
      </c>
      <c r="W156" s="123"/>
      <c r="X156" s="123"/>
      <c r="Y156" s="123"/>
      <c r="Z156" s="123"/>
      <c r="AA156" s="123"/>
      <c r="AB156" s="123"/>
    </row>
    <row r="157" spans="1:28" hidden="1" outlineLevel="1">
      <c r="A157" s="12">
        <v>44986</v>
      </c>
      <c r="B157" s="123">
        <v>3086.0892310999998</v>
      </c>
      <c r="C157" s="123">
        <v>2359.4736975000001</v>
      </c>
      <c r="D157" s="123">
        <v>2206.4467282000001</v>
      </c>
      <c r="E157" s="123">
        <v>1327.33945348</v>
      </c>
      <c r="F157" s="123">
        <v>637.45838713000001</v>
      </c>
      <c r="G157" s="123">
        <v>241.64888758999999</v>
      </c>
      <c r="H157" s="123">
        <v>153.02696929999999</v>
      </c>
      <c r="I157" s="123">
        <v>6.8277805699999998</v>
      </c>
      <c r="J157" s="123">
        <v>13.760060129999999</v>
      </c>
      <c r="K157" s="123">
        <v>132.4391286</v>
      </c>
      <c r="L157" s="123">
        <v>325.07317522</v>
      </c>
      <c r="M157" s="123">
        <v>188.57765434000001</v>
      </c>
      <c r="N157" s="123">
        <v>0</v>
      </c>
      <c r="O157" s="123">
        <v>10.07872586</v>
      </c>
      <c r="P157" s="123">
        <v>178.49892847999999</v>
      </c>
      <c r="Q157" s="123">
        <v>136.49552087999999</v>
      </c>
      <c r="R157" s="123">
        <v>0</v>
      </c>
      <c r="S157" s="123">
        <v>28.72852984</v>
      </c>
      <c r="T157" s="123">
        <v>107.76699103999999</v>
      </c>
      <c r="U157" s="123">
        <v>401.54235838</v>
      </c>
      <c r="V157" s="123">
        <v>503.15443637999999</v>
      </c>
      <c r="W157" s="123"/>
      <c r="X157" s="123"/>
      <c r="Y157" s="123"/>
      <c r="Z157" s="123"/>
      <c r="AA157" s="123"/>
      <c r="AB157" s="123"/>
    </row>
    <row r="158" spans="1:28" hidden="1" outlineLevel="1">
      <c r="A158" s="12">
        <v>45017</v>
      </c>
      <c r="B158" s="123">
        <v>3099.6264274599998</v>
      </c>
      <c r="C158" s="123">
        <v>2377.9811750200001</v>
      </c>
      <c r="D158" s="123">
        <v>2225.0915874000002</v>
      </c>
      <c r="E158" s="123">
        <v>1350.1067574399999</v>
      </c>
      <c r="F158" s="123">
        <v>639.15973539000004</v>
      </c>
      <c r="G158" s="123">
        <v>235.82509457</v>
      </c>
      <c r="H158" s="123">
        <v>152.88958761999999</v>
      </c>
      <c r="I158" s="123">
        <v>6.8564079099999997</v>
      </c>
      <c r="J158" s="123">
        <v>13.674925719999999</v>
      </c>
      <c r="K158" s="123">
        <v>132.35825399000001</v>
      </c>
      <c r="L158" s="123">
        <v>323.38960000999998</v>
      </c>
      <c r="M158" s="123">
        <v>188.98397623</v>
      </c>
      <c r="N158" s="123">
        <v>0</v>
      </c>
      <c r="O158" s="123">
        <v>9.7345262199999993</v>
      </c>
      <c r="P158" s="123">
        <v>179.24945001</v>
      </c>
      <c r="Q158" s="123">
        <v>134.40562378000001</v>
      </c>
      <c r="R158" s="123">
        <v>0</v>
      </c>
      <c r="S158" s="123">
        <v>28.725518050000002</v>
      </c>
      <c r="T158" s="123">
        <v>105.68010572999999</v>
      </c>
      <c r="U158" s="123">
        <v>398.25565243</v>
      </c>
      <c r="V158" s="123">
        <v>502.97627464999999</v>
      </c>
      <c r="W158" s="123"/>
      <c r="X158" s="123"/>
      <c r="Y158" s="123"/>
      <c r="Z158" s="123"/>
      <c r="AA158" s="123"/>
      <c r="AB158" s="123"/>
    </row>
    <row r="159" spans="1:28" hidden="1" outlineLevel="1">
      <c r="A159" s="12">
        <v>45047</v>
      </c>
      <c r="B159" s="123">
        <v>3160.61799952</v>
      </c>
      <c r="C159" s="123">
        <v>2443.1532839900001</v>
      </c>
      <c r="D159" s="123">
        <v>2291.0312714500001</v>
      </c>
      <c r="E159" s="123">
        <v>1406.10634235</v>
      </c>
      <c r="F159" s="123">
        <v>653.68665387999999</v>
      </c>
      <c r="G159" s="123">
        <v>231.23827521999999</v>
      </c>
      <c r="H159" s="123">
        <v>152.12201253999999</v>
      </c>
      <c r="I159" s="123">
        <v>6.8776572299999996</v>
      </c>
      <c r="J159" s="123">
        <v>13.654021800000001</v>
      </c>
      <c r="K159" s="123">
        <v>131.59033350999999</v>
      </c>
      <c r="L159" s="123">
        <v>318.83462125</v>
      </c>
      <c r="M159" s="123">
        <v>190.42444993999999</v>
      </c>
      <c r="N159" s="123">
        <v>0</v>
      </c>
      <c r="O159" s="123">
        <v>9.2685661600000007</v>
      </c>
      <c r="P159" s="123">
        <v>181.15588378000001</v>
      </c>
      <c r="Q159" s="123">
        <v>128.41017131000001</v>
      </c>
      <c r="R159" s="123">
        <v>0</v>
      </c>
      <c r="S159" s="123">
        <v>28.72121027</v>
      </c>
      <c r="T159" s="123">
        <v>99.688961039999995</v>
      </c>
      <c r="U159" s="123">
        <v>398.63009427999998</v>
      </c>
      <c r="V159" s="123">
        <v>505.62836779999998</v>
      </c>
      <c r="W159" s="123"/>
      <c r="X159" s="123"/>
      <c r="Y159" s="123"/>
      <c r="Z159" s="123"/>
      <c r="AA159" s="123"/>
      <c r="AB159" s="123"/>
    </row>
    <row r="160" spans="1:28" hidden="1" outlineLevel="1">
      <c r="A160" s="12">
        <v>45078</v>
      </c>
      <c r="B160" s="123">
        <v>3178.9914397900002</v>
      </c>
      <c r="C160" s="123">
        <v>2441.41188994</v>
      </c>
      <c r="D160" s="123">
        <v>2296.2274605799998</v>
      </c>
      <c r="E160" s="123">
        <v>1414.04858302</v>
      </c>
      <c r="F160" s="123">
        <v>657.00561432999996</v>
      </c>
      <c r="G160" s="123">
        <v>225.17326323</v>
      </c>
      <c r="H160" s="123">
        <v>145.18442936</v>
      </c>
      <c r="I160" s="123">
        <v>1.24974495</v>
      </c>
      <c r="J160" s="123">
        <v>13.44846487</v>
      </c>
      <c r="K160" s="123">
        <v>130.48621954000001</v>
      </c>
      <c r="L160" s="123">
        <v>318.77081086999999</v>
      </c>
      <c r="M160" s="123">
        <v>192.38508974999999</v>
      </c>
      <c r="N160" s="123">
        <v>0</v>
      </c>
      <c r="O160" s="123">
        <v>8.9674172799999994</v>
      </c>
      <c r="P160" s="123">
        <v>183.41767247000001</v>
      </c>
      <c r="Q160" s="123">
        <v>126.38572112</v>
      </c>
      <c r="R160" s="123">
        <v>0</v>
      </c>
      <c r="S160" s="123">
        <v>28.715433900000001</v>
      </c>
      <c r="T160" s="123">
        <v>97.670287220000006</v>
      </c>
      <c r="U160" s="123">
        <v>418.80873897999999</v>
      </c>
      <c r="V160" s="123">
        <v>498.10003866</v>
      </c>
      <c r="W160" s="123"/>
      <c r="X160" s="123"/>
      <c r="Y160" s="123"/>
      <c r="Z160" s="123"/>
      <c r="AA160" s="123"/>
      <c r="AB160" s="123"/>
    </row>
    <row r="161" spans="1:28" hidden="1" outlineLevel="1">
      <c r="A161" s="12">
        <v>45108</v>
      </c>
      <c r="B161" s="123">
        <v>3219.9590111699999</v>
      </c>
      <c r="C161" s="123">
        <v>2476.2931061899999</v>
      </c>
      <c r="D161" s="123">
        <v>2331.1070815100002</v>
      </c>
      <c r="E161" s="123">
        <v>1450.5210616100001</v>
      </c>
      <c r="F161" s="123">
        <v>658.56328919999999</v>
      </c>
      <c r="G161" s="123">
        <v>222.02273070000001</v>
      </c>
      <c r="H161" s="123">
        <v>145.18602468</v>
      </c>
      <c r="I161" s="123">
        <v>1.2551071600000001</v>
      </c>
      <c r="J161" s="123">
        <v>13.3730121</v>
      </c>
      <c r="K161" s="123">
        <v>130.55790542</v>
      </c>
      <c r="L161" s="123">
        <v>328.53201729</v>
      </c>
      <c r="M161" s="123">
        <v>202.85324747999999</v>
      </c>
      <c r="N161" s="123">
        <v>0</v>
      </c>
      <c r="O161" s="123">
        <v>8.6377494099999996</v>
      </c>
      <c r="P161" s="123">
        <v>194.21549807</v>
      </c>
      <c r="Q161" s="123">
        <v>125.67876981000001</v>
      </c>
      <c r="R161" s="123">
        <v>0</v>
      </c>
      <c r="S161" s="123">
        <v>28.712616659999998</v>
      </c>
      <c r="T161" s="123">
        <v>96.966153149999997</v>
      </c>
      <c r="U161" s="123">
        <v>415.13388768999999</v>
      </c>
      <c r="V161" s="123">
        <v>504.38099925</v>
      </c>
      <c r="W161" s="123"/>
      <c r="X161" s="123"/>
      <c r="Y161" s="123"/>
      <c r="Z161" s="123"/>
      <c r="AA161" s="123"/>
      <c r="AB161" s="123"/>
    </row>
    <row r="162" spans="1:28" hidden="1" outlineLevel="1">
      <c r="A162" s="12">
        <v>45139</v>
      </c>
      <c r="B162" s="123">
        <v>3308.39087316</v>
      </c>
      <c r="C162" s="123">
        <v>2546.7670475800001</v>
      </c>
      <c r="D162" s="123">
        <v>2401.8893733599998</v>
      </c>
      <c r="E162" s="123">
        <v>1519.3146259800001</v>
      </c>
      <c r="F162" s="123">
        <v>665.70430120000003</v>
      </c>
      <c r="G162" s="123">
        <v>216.87044617999999</v>
      </c>
      <c r="H162" s="123">
        <v>144.87767421999999</v>
      </c>
      <c r="I162" s="123">
        <v>1.2503792499999999</v>
      </c>
      <c r="J162" s="123">
        <v>13.265103659999999</v>
      </c>
      <c r="K162" s="123">
        <v>130.36219130999999</v>
      </c>
      <c r="L162" s="123">
        <v>323.89740727999998</v>
      </c>
      <c r="M162" s="123">
        <v>206.43806781999999</v>
      </c>
      <c r="N162" s="123">
        <v>0</v>
      </c>
      <c r="O162" s="123">
        <v>8.3235124200000001</v>
      </c>
      <c r="P162" s="123">
        <v>198.1145554</v>
      </c>
      <c r="Q162" s="123">
        <v>117.45933946</v>
      </c>
      <c r="R162" s="123">
        <v>0</v>
      </c>
      <c r="S162" s="123">
        <v>21.059401810000001</v>
      </c>
      <c r="T162" s="123">
        <v>96.399937649999998</v>
      </c>
      <c r="U162" s="123">
        <v>437.72641829999998</v>
      </c>
      <c r="V162" s="123">
        <v>514.17173448999995</v>
      </c>
      <c r="W162" s="123"/>
      <c r="X162" s="123"/>
      <c r="Y162" s="123"/>
      <c r="Z162" s="123"/>
      <c r="AA162" s="123"/>
      <c r="AB162" s="123"/>
    </row>
    <row r="163" spans="1:28" hidden="1" outlineLevel="1">
      <c r="A163" s="12">
        <v>45170</v>
      </c>
      <c r="B163" s="123">
        <v>3365.4205970500002</v>
      </c>
      <c r="C163" s="123">
        <v>2584.2062686899999</v>
      </c>
      <c r="D163" s="123">
        <v>2439.9144988399999</v>
      </c>
      <c r="E163" s="123">
        <v>1542.9347198200001</v>
      </c>
      <c r="F163" s="123">
        <v>654.17483777999996</v>
      </c>
      <c r="G163" s="123">
        <v>242.80494124000001</v>
      </c>
      <c r="H163" s="123">
        <v>144.29176985000001</v>
      </c>
      <c r="I163" s="123">
        <v>1.24514437</v>
      </c>
      <c r="J163" s="123">
        <v>13.137104839999999</v>
      </c>
      <c r="K163" s="123">
        <v>129.90952064000001</v>
      </c>
      <c r="L163" s="123">
        <v>332.03465148999999</v>
      </c>
      <c r="M163" s="123">
        <v>211.56372267</v>
      </c>
      <c r="N163" s="123">
        <v>0</v>
      </c>
      <c r="O163" s="123">
        <v>8.0466678599999995</v>
      </c>
      <c r="P163" s="123">
        <v>203.51705480999999</v>
      </c>
      <c r="Q163" s="123">
        <v>120.47092882</v>
      </c>
      <c r="R163" s="123">
        <v>0</v>
      </c>
      <c r="S163" s="123">
        <v>21.05635565</v>
      </c>
      <c r="T163" s="123">
        <v>99.414573169999997</v>
      </c>
      <c r="U163" s="123">
        <v>449.17967686999998</v>
      </c>
      <c r="V163" s="123">
        <v>518.18380941999999</v>
      </c>
      <c r="W163" s="123"/>
      <c r="X163" s="123"/>
      <c r="Y163" s="123"/>
      <c r="Z163" s="123"/>
      <c r="AA163" s="123"/>
      <c r="AB163" s="123"/>
    </row>
    <row r="164" spans="1:28" hidden="1" outlineLevel="1">
      <c r="A164" s="12">
        <v>45200</v>
      </c>
      <c r="B164" s="123">
        <v>3453.5005783400002</v>
      </c>
      <c r="C164" s="123">
        <v>2656.3079017</v>
      </c>
      <c r="D164" s="123">
        <v>2512.8706299400001</v>
      </c>
      <c r="E164" s="123">
        <v>1597.13753058</v>
      </c>
      <c r="F164" s="123">
        <v>678.45449426000005</v>
      </c>
      <c r="G164" s="123">
        <v>237.27860509999999</v>
      </c>
      <c r="H164" s="123">
        <v>143.43727175999999</v>
      </c>
      <c r="I164" s="123">
        <v>1.2326939699999999</v>
      </c>
      <c r="J164" s="123">
        <v>12.967906230000001</v>
      </c>
      <c r="K164" s="123">
        <v>129.23667155999999</v>
      </c>
      <c r="L164" s="123">
        <v>350.09934668</v>
      </c>
      <c r="M164" s="123">
        <v>231.13452143000001</v>
      </c>
      <c r="N164" s="123">
        <v>0</v>
      </c>
      <c r="O164" s="123">
        <v>6.9784008799999997</v>
      </c>
      <c r="P164" s="123">
        <v>224.15612055</v>
      </c>
      <c r="Q164" s="123">
        <v>118.96482525</v>
      </c>
      <c r="R164" s="123">
        <v>0</v>
      </c>
      <c r="S164" s="123">
        <v>20.935542770000001</v>
      </c>
      <c r="T164" s="123">
        <v>98.029282480000006</v>
      </c>
      <c r="U164" s="123">
        <v>447.09332996000001</v>
      </c>
      <c r="V164" s="123">
        <v>534.03016449999996</v>
      </c>
      <c r="W164" s="123"/>
      <c r="X164" s="123"/>
      <c r="Y164" s="123"/>
      <c r="Z164" s="123"/>
      <c r="AA164" s="123"/>
      <c r="AB164" s="123"/>
    </row>
    <row r="165" spans="1:28" hidden="1" outlineLevel="1">
      <c r="A165" s="12">
        <v>45231</v>
      </c>
      <c r="B165" s="123">
        <v>3557.4696451300001</v>
      </c>
      <c r="C165" s="123">
        <v>2736.3241174999998</v>
      </c>
      <c r="D165" s="123">
        <v>2596.2649137200001</v>
      </c>
      <c r="E165" s="123">
        <v>1674.4451333899999</v>
      </c>
      <c r="F165" s="123">
        <v>686.83173982999995</v>
      </c>
      <c r="G165" s="123">
        <v>234.98804050000001</v>
      </c>
      <c r="H165" s="123">
        <v>140.05920377999999</v>
      </c>
      <c r="I165" s="123">
        <v>1.3125017299999999</v>
      </c>
      <c r="J165" s="123">
        <v>10.83779135</v>
      </c>
      <c r="K165" s="123">
        <v>127.90891070000001</v>
      </c>
      <c r="L165" s="123">
        <v>369.84403263000002</v>
      </c>
      <c r="M165" s="123">
        <v>251.17402576000001</v>
      </c>
      <c r="N165" s="123">
        <v>0</v>
      </c>
      <c r="O165" s="123">
        <v>6.6614358500000002</v>
      </c>
      <c r="P165" s="123">
        <v>244.51258991</v>
      </c>
      <c r="Q165" s="123">
        <v>118.67000686999999</v>
      </c>
      <c r="R165" s="123">
        <v>0</v>
      </c>
      <c r="S165" s="123">
        <v>20.937980169999999</v>
      </c>
      <c r="T165" s="123">
        <v>97.732026700000006</v>
      </c>
      <c r="U165" s="123">
        <v>451.30149499999999</v>
      </c>
      <c r="V165" s="123">
        <v>550.60418173000005</v>
      </c>
      <c r="W165" s="123"/>
      <c r="X165" s="123"/>
      <c r="Y165" s="123"/>
      <c r="Z165" s="123"/>
      <c r="AA165" s="123"/>
      <c r="AB165" s="123"/>
    </row>
    <row r="166" spans="1:28" hidden="1" outlineLevel="1">
      <c r="A166" s="12">
        <v>45261</v>
      </c>
      <c r="B166" s="123">
        <v>3569.8798322399998</v>
      </c>
      <c r="C166" s="123">
        <v>2688.92393803</v>
      </c>
      <c r="D166" s="123">
        <v>2543.0009216600001</v>
      </c>
      <c r="E166" s="123">
        <v>1631.5643277900001</v>
      </c>
      <c r="F166" s="123">
        <v>683.61617616000001</v>
      </c>
      <c r="G166" s="123">
        <v>227.82041770999999</v>
      </c>
      <c r="H166" s="123">
        <v>145.92301637</v>
      </c>
      <c r="I166" s="123">
        <v>1.2956194400000001</v>
      </c>
      <c r="J166" s="123">
        <v>11.325284160000001</v>
      </c>
      <c r="K166" s="123">
        <v>133.30211277000001</v>
      </c>
      <c r="L166" s="123">
        <v>413.40161597000002</v>
      </c>
      <c r="M166" s="123">
        <v>287.86188400999998</v>
      </c>
      <c r="N166" s="123">
        <v>0</v>
      </c>
      <c r="O166" s="123">
        <v>6.3038517199999999</v>
      </c>
      <c r="P166" s="123">
        <v>281.55803229000003</v>
      </c>
      <c r="Q166" s="123">
        <v>125.53973196</v>
      </c>
      <c r="R166" s="123">
        <v>0</v>
      </c>
      <c r="S166" s="123">
        <v>21.860131460000002</v>
      </c>
      <c r="T166" s="123">
        <v>103.67960050000001</v>
      </c>
      <c r="U166" s="123">
        <v>467.55427823999997</v>
      </c>
      <c r="V166" s="123">
        <v>594.57721079999999</v>
      </c>
      <c r="W166" s="123"/>
      <c r="X166" s="123"/>
      <c r="Y166" s="123"/>
      <c r="Z166" s="123"/>
      <c r="AA166" s="123"/>
      <c r="AB166" s="123"/>
    </row>
    <row r="167" spans="1:28" hidden="1" outlineLevel="1">
      <c r="A167" s="12">
        <v>45292</v>
      </c>
      <c r="B167" s="123">
        <v>3608.5850291199999</v>
      </c>
      <c r="C167" s="123">
        <v>2734.31387464</v>
      </c>
      <c r="D167" s="123">
        <v>2591.7255086999999</v>
      </c>
      <c r="E167" s="123">
        <v>1700.54803739</v>
      </c>
      <c r="F167" s="123">
        <v>670.52924376999999</v>
      </c>
      <c r="G167" s="123">
        <v>220.64822753999999</v>
      </c>
      <c r="H167" s="123">
        <v>142.58836593999999</v>
      </c>
      <c r="I167" s="123">
        <v>1.2964168700000001</v>
      </c>
      <c r="J167" s="123">
        <v>11.26939939</v>
      </c>
      <c r="K167" s="123">
        <v>130.02254968</v>
      </c>
      <c r="L167" s="123">
        <v>418.59037764999999</v>
      </c>
      <c r="M167" s="123">
        <v>296.12165005000003</v>
      </c>
      <c r="N167" s="123">
        <v>0</v>
      </c>
      <c r="O167" s="123">
        <v>6.0837808300000003</v>
      </c>
      <c r="P167" s="123">
        <v>290.03786922</v>
      </c>
      <c r="Q167" s="123">
        <v>122.46872759999999</v>
      </c>
      <c r="R167" s="123">
        <v>0</v>
      </c>
      <c r="S167" s="123">
        <v>21.795080980000002</v>
      </c>
      <c r="T167" s="123">
        <v>100.67364662</v>
      </c>
      <c r="U167" s="123">
        <v>455.68077683000001</v>
      </c>
      <c r="V167" s="123">
        <v>592.71481337</v>
      </c>
      <c r="W167" s="123"/>
      <c r="X167" s="123"/>
      <c r="Y167" s="123"/>
      <c r="Z167" s="123"/>
      <c r="AA167" s="123"/>
      <c r="AB167" s="123"/>
    </row>
    <row r="168" spans="1:28" hidden="1" outlineLevel="1">
      <c r="A168" s="12">
        <v>45323</v>
      </c>
      <c r="B168" s="123">
        <v>3687.4133588</v>
      </c>
      <c r="C168" s="123">
        <v>2781.5611048599999</v>
      </c>
      <c r="D168" s="123">
        <v>2638.63186692</v>
      </c>
      <c r="E168" s="123">
        <v>1742.3980527599999</v>
      </c>
      <c r="F168" s="123">
        <v>678.86112229000003</v>
      </c>
      <c r="G168" s="123">
        <v>217.37269187000001</v>
      </c>
      <c r="H168" s="123">
        <v>142.92923794000001</v>
      </c>
      <c r="I168" s="123">
        <v>1.32210739</v>
      </c>
      <c r="J168" s="123">
        <v>11.35193261</v>
      </c>
      <c r="K168" s="123">
        <v>130.25519793999999</v>
      </c>
      <c r="L168" s="123">
        <v>441.15537587</v>
      </c>
      <c r="M168" s="123">
        <v>318.25355787000001</v>
      </c>
      <c r="N168" s="123">
        <v>0</v>
      </c>
      <c r="O168" s="123">
        <v>5.8265552500000002</v>
      </c>
      <c r="P168" s="123">
        <v>312.42700262</v>
      </c>
      <c r="Q168" s="123">
        <v>122.90181800000001</v>
      </c>
      <c r="R168" s="123">
        <v>0</v>
      </c>
      <c r="S168" s="123">
        <v>21.983537200000001</v>
      </c>
      <c r="T168" s="123">
        <v>100.91828080000001</v>
      </c>
      <c r="U168" s="123">
        <v>464.69687807000003</v>
      </c>
      <c r="V168" s="123">
        <v>608.14191067000002</v>
      </c>
      <c r="W168" s="123"/>
      <c r="X168" s="123"/>
      <c r="Y168" s="123"/>
      <c r="Z168" s="123"/>
      <c r="AA168" s="123"/>
      <c r="AB168" s="123"/>
    </row>
    <row r="169" spans="1:28">
      <c r="A169" s="12">
        <v>45352</v>
      </c>
      <c r="B169" s="123">
        <v>3791.6443170900002</v>
      </c>
      <c r="C169" s="123">
        <v>2850.4834377900002</v>
      </c>
      <c r="D169" s="123">
        <v>2706.8079325799999</v>
      </c>
      <c r="E169" s="123">
        <v>1792.0153903200001</v>
      </c>
      <c r="F169" s="123">
        <v>701.96721148999995</v>
      </c>
      <c r="G169" s="123">
        <v>212.82533076999999</v>
      </c>
      <c r="H169" s="123">
        <v>143.67550521000001</v>
      </c>
      <c r="I169" s="123">
        <v>1.3430648999999999</v>
      </c>
      <c r="J169" s="123">
        <v>11.66004126</v>
      </c>
      <c r="K169" s="123">
        <v>130.67239905</v>
      </c>
      <c r="L169" s="123">
        <v>465.61514349999999</v>
      </c>
      <c r="M169" s="123">
        <v>343.59734247</v>
      </c>
      <c r="N169" s="123">
        <v>0</v>
      </c>
      <c r="O169" s="123">
        <v>5.57340429</v>
      </c>
      <c r="P169" s="123">
        <v>338.02393818000002</v>
      </c>
      <c r="Q169" s="123">
        <v>122.01780103</v>
      </c>
      <c r="R169" s="123">
        <v>0</v>
      </c>
      <c r="S169" s="123">
        <v>21.558772430000001</v>
      </c>
      <c r="T169" s="123">
        <v>100.4590286</v>
      </c>
      <c r="U169" s="123">
        <v>475.54573579999999</v>
      </c>
      <c r="V169" s="123">
        <v>628.57107109000003</v>
      </c>
      <c r="W169" s="123"/>
      <c r="X169" s="123"/>
      <c r="Y169" s="123"/>
      <c r="Z169" s="123"/>
      <c r="AA169" s="123"/>
      <c r="AB169" s="123"/>
    </row>
    <row r="170" spans="1:28">
      <c r="A170" s="12">
        <v>45383</v>
      </c>
      <c r="B170" s="123">
        <v>3905.7160956299999</v>
      </c>
      <c r="C170" s="123">
        <v>2916.19756779</v>
      </c>
      <c r="D170" s="123">
        <v>2771.2444946700002</v>
      </c>
      <c r="E170" s="123">
        <v>1838.7923896899999</v>
      </c>
      <c r="F170" s="123">
        <v>722.89969941000004</v>
      </c>
      <c r="G170" s="123">
        <v>209.55240556999999</v>
      </c>
      <c r="H170" s="123">
        <v>144.95307312</v>
      </c>
      <c r="I170" s="123">
        <v>1.38516865</v>
      </c>
      <c r="J170" s="123">
        <v>11.78423883</v>
      </c>
      <c r="K170" s="123">
        <v>131.78366564000001</v>
      </c>
      <c r="L170" s="123">
        <v>499.02720498999997</v>
      </c>
      <c r="M170" s="123">
        <v>377.98193641</v>
      </c>
      <c r="N170" s="123">
        <v>0</v>
      </c>
      <c r="O170" s="123">
        <v>5.29118946</v>
      </c>
      <c r="P170" s="123">
        <v>372.69074695</v>
      </c>
      <c r="Q170" s="123">
        <v>121.04526858</v>
      </c>
      <c r="R170" s="123">
        <v>0</v>
      </c>
      <c r="S170" s="123">
        <v>21.801440939999999</v>
      </c>
      <c r="T170" s="123">
        <v>99.243827640000006</v>
      </c>
      <c r="U170" s="123">
        <v>490.49132285000002</v>
      </c>
      <c r="V170" s="123">
        <v>654.13304473999995</v>
      </c>
      <c r="W170" s="123"/>
      <c r="X170" s="123"/>
      <c r="Y170" s="123"/>
      <c r="Z170" s="123"/>
      <c r="AA170" s="123"/>
      <c r="AB170" s="123"/>
    </row>
    <row r="171" spans="1:28">
      <c r="A171" s="12">
        <v>45413</v>
      </c>
      <c r="B171" s="123">
        <v>3996.2039265600001</v>
      </c>
      <c r="C171" s="123">
        <v>2954.6408985500002</v>
      </c>
      <c r="D171" s="123">
        <v>2813.9378624400001</v>
      </c>
      <c r="E171" s="123">
        <v>1875.8612253599999</v>
      </c>
      <c r="F171" s="123">
        <v>735.68021335000003</v>
      </c>
      <c r="G171" s="123">
        <v>202.39642373000001</v>
      </c>
      <c r="H171" s="123">
        <v>140.70303611</v>
      </c>
      <c r="I171" s="123">
        <v>1.3933581799999999</v>
      </c>
      <c r="J171" s="123">
        <v>11.37394606</v>
      </c>
      <c r="K171" s="123">
        <v>127.93573187</v>
      </c>
      <c r="L171" s="123">
        <v>550.21253881999996</v>
      </c>
      <c r="M171" s="123">
        <v>428.82618155</v>
      </c>
      <c r="N171" s="123">
        <v>0</v>
      </c>
      <c r="O171" s="123">
        <v>5.1135002299999996</v>
      </c>
      <c r="P171" s="123">
        <v>423.71268132</v>
      </c>
      <c r="Q171" s="123">
        <v>121.38635727</v>
      </c>
      <c r="R171" s="123">
        <v>0</v>
      </c>
      <c r="S171" s="123">
        <v>22.252230340000001</v>
      </c>
      <c r="T171" s="123">
        <v>99.134126929999994</v>
      </c>
      <c r="U171" s="123">
        <v>491.35048919000002</v>
      </c>
      <c r="V171" s="123">
        <v>710.30662995</v>
      </c>
      <c r="W171" s="123"/>
      <c r="X171" s="123"/>
      <c r="Y171" s="123"/>
      <c r="Z171" s="123"/>
      <c r="AA171" s="123"/>
      <c r="AB171" s="123"/>
    </row>
    <row r="172" spans="1:28">
      <c r="A172" s="12">
        <v>45444</v>
      </c>
      <c r="B172" s="123">
        <v>3999.8517248899998</v>
      </c>
      <c r="C172" s="123">
        <v>2928.2730748899999</v>
      </c>
      <c r="D172" s="123">
        <v>2835.7966892899999</v>
      </c>
      <c r="E172" s="123">
        <v>1899.5887505999999</v>
      </c>
      <c r="F172" s="123">
        <v>739.34438447000002</v>
      </c>
      <c r="G172" s="123">
        <v>196.86355422</v>
      </c>
      <c r="H172" s="123">
        <v>92.4763856</v>
      </c>
      <c r="I172" s="123">
        <v>1.39761118</v>
      </c>
      <c r="J172" s="123">
        <v>11.369547389999999</v>
      </c>
      <c r="K172" s="123">
        <v>79.709227029999994</v>
      </c>
      <c r="L172" s="123">
        <v>572.07199359000003</v>
      </c>
      <c r="M172" s="123">
        <v>451.25680057</v>
      </c>
      <c r="N172" s="123">
        <v>0</v>
      </c>
      <c r="O172" s="123">
        <v>4.92790689</v>
      </c>
      <c r="P172" s="123">
        <v>446.32889368000002</v>
      </c>
      <c r="Q172" s="123">
        <v>120.81519302</v>
      </c>
      <c r="R172" s="123">
        <v>0</v>
      </c>
      <c r="S172" s="123">
        <v>22.267656349999999</v>
      </c>
      <c r="T172" s="123">
        <v>98.54753667</v>
      </c>
      <c r="U172" s="123">
        <v>499.50665641000001</v>
      </c>
      <c r="V172" s="123">
        <v>680.31578769999999</v>
      </c>
      <c r="W172" s="123"/>
      <c r="X172" s="123"/>
      <c r="Y172" s="123"/>
      <c r="Z172" s="123"/>
      <c r="AA172" s="123"/>
      <c r="AB172" s="123"/>
    </row>
    <row r="173" spans="1:28">
      <c r="A173" s="12">
        <v>45474</v>
      </c>
      <c r="B173" s="123">
        <v>4086.43943988</v>
      </c>
      <c r="C173" s="123">
        <v>3010.8649115899998</v>
      </c>
      <c r="D173" s="123">
        <v>2917.13504345</v>
      </c>
      <c r="E173" s="123">
        <v>1971.0993621699999</v>
      </c>
      <c r="F173" s="123">
        <v>754.56220336000001</v>
      </c>
      <c r="G173" s="123">
        <v>191.47347791999999</v>
      </c>
      <c r="H173" s="123">
        <v>93.729868139999994</v>
      </c>
      <c r="I173" s="123">
        <v>1.4068807400000001</v>
      </c>
      <c r="J173" s="123">
        <v>11.518997669999999</v>
      </c>
      <c r="K173" s="123">
        <v>80.803989729999998</v>
      </c>
      <c r="L173" s="123">
        <v>583.45651167000005</v>
      </c>
      <c r="M173" s="123">
        <v>461.39554346</v>
      </c>
      <c r="N173" s="123">
        <v>0</v>
      </c>
      <c r="O173" s="123">
        <v>4.7354652499999998</v>
      </c>
      <c r="P173" s="123">
        <v>456.66007820999999</v>
      </c>
      <c r="Q173" s="123">
        <v>122.06096821</v>
      </c>
      <c r="R173" s="123">
        <v>0</v>
      </c>
      <c r="S173" s="123">
        <v>22.53188068</v>
      </c>
      <c r="T173" s="123">
        <v>99.529087529999998</v>
      </c>
      <c r="U173" s="123">
        <v>492.11801661999999</v>
      </c>
      <c r="V173" s="123">
        <v>685.75028792000001</v>
      </c>
      <c r="W173" s="123"/>
      <c r="X173" s="123"/>
      <c r="Y173" s="123"/>
      <c r="Z173" s="123"/>
      <c r="AA173" s="123"/>
      <c r="AB173" s="123"/>
    </row>
    <row r="174" spans="1:28">
      <c r="A174" s="12">
        <v>45505</v>
      </c>
      <c r="B174" s="123">
        <v>4212.09484324</v>
      </c>
      <c r="C174" s="123">
        <v>3126.0122453600002</v>
      </c>
      <c r="D174" s="123">
        <v>3033.4096951900001</v>
      </c>
      <c r="E174" s="123">
        <v>2030.1898659599999</v>
      </c>
      <c r="F174" s="123">
        <v>810.61427903000003</v>
      </c>
      <c r="G174" s="123">
        <v>192.60555020000001</v>
      </c>
      <c r="H174" s="123">
        <v>92.602550170000001</v>
      </c>
      <c r="I174" s="123">
        <v>1.3963230799999999</v>
      </c>
      <c r="J174" s="123">
        <v>11.58807972</v>
      </c>
      <c r="K174" s="123">
        <v>79.618147370000003</v>
      </c>
      <c r="L174" s="123">
        <v>601.88255366999999</v>
      </c>
      <c r="M174" s="123">
        <v>479.39901506000001</v>
      </c>
      <c r="N174" s="123">
        <v>0</v>
      </c>
      <c r="O174" s="123">
        <v>4.5070963600000002</v>
      </c>
      <c r="P174" s="123">
        <v>474.89191870000002</v>
      </c>
      <c r="Q174" s="123">
        <v>122.48353861</v>
      </c>
      <c r="R174" s="123">
        <v>0</v>
      </c>
      <c r="S174" s="123">
        <v>22.61701352</v>
      </c>
      <c r="T174" s="123">
        <v>99.866525089999996</v>
      </c>
      <c r="U174" s="123">
        <v>484.20004420999999</v>
      </c>
      <c r="V174" s="123">
        <v>693.38609252000003</v>
      </c>
      <c r="W174" s="123"/>
      <c r="X174" s="123"/>
      <c r="Y174" s="123"/>
      <c r="Z174" s="123"/>
      <c r="AA174" s="123"/>
      <c r="AB174" s="123"/>
    </row>
    <row r="175" spans="1:28">
      <c r="A175" s="12">
        <v>45536</v>
      </c>
      <c r="B175" s="123">
        <v>4293.2361853000002</v>
      </c>
      <c r="C175" s="123">
        <v>3187.3741671299999</v>
      </c>
      <c r="D175" s="123">
        <v>3094.8111496199999</v>
      </c>
      <c r="E175" s="123">
        <v>2062.6383439800002</v>
      </c>
      <c r="F175" s="123">
        <v>835.16850388</v>
      </c>
      <c r="G175" s="123">
        <v>197.00430176</v>
      </c>
      <c r="H175" s="123">
        <v>92.563017509999995</v>
      </c>
      <c r="I175" s="123">
        <v>1.3467125600000001</v>
      </c>
      <c r="J175" s="123">
        <v>11.587256829999999</v>
      </c>
      <c r="K175" s="123">
        <v>79.629048119999993</v>
      </c>
      <c r="L175" s="123">
        <v>611.47791264</v>
      </c>
      <c r="M175" s="123">
        <v>490.31310588999997</v>
      </c>
      <c r="N175" s="123">
        <v>0</v>
      </c>
      <c r="O175" s="123">
        <v>4.2832093999999996</v>
      </c>
      <c r="P175" s="123">
        <v>486.02989649</v>
      </c>
      <c r="Q175" s="123">
        <v>121.16480675</v>
      </c>
      <c r="R175" s="123">
        <v>0</v>
      </c>
      <c r="S175" s="123">
        <v>22.600544209999999</v>
      </c>
      <c r="T175" s="123">
        <v>98.564262540000001</v>
      </c>
      <c r="U175" s="123">
        <v>494.38410553</v>
      </c>
      <c r="V175" s="123">
        <v>700.22914178999997</v>
      </c>
      <c r="W175" s="123"/>
      <c r="X175" s="123"/>
      <c r="Y175" s="123"/>
      <c r="Z175" s="123"/>
      <c r="AA175" s="123"/>
      <c r="AB175" s="123"/>
    </row>
    <row r="176" spans="1:28">
      <c r="A176" s="12">
        <v>45566</v>
      </c>
      <c r="B176" s="123">
        <v>4365.9870718599996</v>
      </c>
      <c r="C176" s="123">
        <v>3242.51602533</v>
      </c>
      <c r="D176" s="123">
        <v>3169.52742816</v>
      </c>
      <c r="E176" s="123">
        <v>2123.8164697799998</v>
      </c>
      <c r="F176" s="123">
        <v>847.30757715000004</v>
      </c>
      <c r="G176" s="123">
        <v>198.40338123000001</v>
      </c>
      <c r="H176" s="123">
        <v>72.988597170000006</v>
      </c>
      <c r="I176" s="123">
        <v>1.3536790999999999</v>
      </c>
      <c r="J176" s="123">
        <v>7.3042474000000004</v>
      </c>
      <c r="K176" s="123">
        <v>64.330670670000003</v>
      </c>
      <c r="L176" s="123">
        <v>627.33179840000003</v>
      </c>
      <c r="M176" s="123">
        <v>509.81259999999997</v>
      </c>
      <c r="N176" s="123">
        <v>0.19081829</v>
      </c>
      <c r="O176" s="123">
        <v>4.0573906199999996</v>
      </c>
      <c r="P176" s="123">
        <v>505.56439109000002</v>
      </c>
      <c r="Q176" s="123">
        <v>117.51919839999999</v>
      </c>
      <c r="R176" s="123">
        <v>0</v>
      </c>
      <c r="S176" s="123">
        <v>22.62058365</v>
      </c>
      <c r="T176" s="123">
        <v>94.898614749999993</v>
      </c>
      <c r="U176" s="123">
        <v>496.13924813</v>
      </c>
      <c r="V176" s="123">
        <v>691.24912409000001</v>
      </c>
      <c r="W176" s="123"/>
      <c r="X176" s="123"/>
      <c r="Y176" s="123"/>
      <c r="Z176" s="123"/>
      <c r="AA176" s="123"/>
      <c r="AB176" s="123"/>
    </row>
    <row r="177" spans="1:28">
      <c r="A177" s="12">
        <v>45597</v>
      </c>
      <c r="B177" s="123">
        <v>4464.1852969399997</v>
      </c>
      <c r="C177" s="123">
        <v>3314.7161071400001</v>
      </c>
      <c r="D177" s="123">
        <v>3241.95771582</v>
      </c>
      <c r="E177" s="123">
        <v>2173.2504241299998</v>
      </c>
      <c r="F177" s="123">
        <v>866.55627548999996</v>
      </c>
      <c r="G177" s="123">
        <v>202.15101619999999</v>
      </c>
      <c r="H177" s="123">
        <v>72.758391320000001</v>
      </c>
      <c r="I177" s="123">
        <v>1.3594269299999999</v>
      </c>
      <c r="J177" s="123">
        <v>7.2654374500000003</v>
      </c>
      <c r="K177" s="123">
        <v>64.133526939999996</v>
      </c>
      <c r="L177" s="123">
        <v>642.88241718999996</v>
      </c>
      <c r="M177" s="123">
        <v>525.60411847</v>
      </c>
      <c r="N177" s="123">
        <v>0.11760166</v>
      </c>
      <c r="O177" s="123">
        <v>3.9071966699999998</v>
      </c>
      <c r="P177" s="123">
        <v>521.57932014000005</v>
      </c>
      <c r="Q177" s="123">
        <v>117.27829872</v>
      </c>
      <c r="R177" s="123">
        <v>0</v>
      </c>
      <c r="S177" s="123">
        <v>22.67183485</v>
      </c>
      <c r="T177" s="123">
        <v>94.606463869999999</v>
      </c>
      <c r="U177" s="123">
        <v>506.58677261000003</v>
      </c>
      <c r="V177" s="123">
        <v>702.88292960000001</v>
      </c>
      <c r="W177" s="123"/>
      <c r="X177" s="123"/>
      <c r="Y177" s="123"/>
      <c r="Z177" s="123"/>
      <c r="AA177" s="123"/>
      <c r="AB177" s="123"/>
    </row>
    <row r="178" spans="1:28">
      <c r="A178" s="12">
        <v>45627</v>
      </c>
      <c r="B178" s="123">
        <v>4461.9378134099998</v>
      </c>
      <c r="C178" s="123">
        <v>3299.3073944399998</v>
      </c>
      <c r="D178" s="123">
        <v>3225.9583129500002</v>
      </c>
      <c r="E178" s="123">
        <v>2154.44457702</v>
      </c>
      <c r="F178" s="123">
        <v>866.17184302999999</v>
      </c>
      <c r="G178" s="123">
        <v>205.3418929</v>
      </c>
      <c r="H178" s="123">
        <v>73.349081490000003</v>
      </c>
      <c r="I178" s="123">
        <v>1.3686193099999999</v>
      </c>
      <c r="J178" s="123">
        <v>7.3329203300000003</v>
      </c>
      <c r="K178" s="123">
        <v>64.647541849999996</v>
      </c>
      <c r="L178" s="123">
        <v>656.52643755999998</v>
      </c>
      <c r="M178" s="123">
        <v>538.58367908000002</v>
      </c>
      <c r="N178" s="123">
        <v>8.0590209999999995E-2</v>
      </c>
      <c r="O178" s="123">
        <v>3.6411258200000001</v>
      </c>
      <c r="P178" s="123">
        <v>534.86196304999999</v>
      </c>
      <c r="Q178" s="123">
        <v>117.94275847999999</v>
      </c>
      <c r="R178" s="123">
        <v>0</v>
      </c>
      <c r="S178" s="123">
        <v>22.903068319999999</v>
      </c>
      <c r="T178" s="123">
        <v>95.039690160000006</v>
      </c>
      <c r="U178" s="123">
        <v>506.10398141000002</v>
      </c>
      <c r="V178" s="123">
        <v>715.70056209999996</v>
      </c>
      <c r="W178" s="123"/>
      <c r="X178" s="123"/>
      <c r="Y178" s="123"/>
      <c r="Z178" s="123"/>
      <c r="AA178" s="123"/>
      <c r="AB178" s="123"/>
    </row>
    <row r="179" spans="1:28">
      <c r="A179" s="12">
        <v>45658</v>
      </c>
      <c r="B179" s="123">
        <v>4543.10570482</v>
      </c>
      <c r="C179" s="123">
        <v>3369.5068527100002</v>
      </c>
      <c r="D179" s="123">
        <v>3297.96141227</v>
      </c>
      <c r="E179" s="123">
        <v>2264.3439770199998</v>
      </c>
      <c r="F179" s="123">
        <v>825.83190430000002</v>
      </c>
      <c r="G179" s="123">
        <v>207.78553095000001</v>
      </c>
      <c r="H179" s="123">
        <v>71.545440439999993</v>
      </c>
      <c r="I179" s="123">
        <v>0.28247101000000002</v>
      </c>
      <c r="J179" s="123">
        <v>7.0396241100000001</v>
      </c>
      <c r="K179" s="123">
        <v>64.223345320000007</v>
      </c>
      <c r="L179" s="123">
        <v>668.16816374999996</v>
      </c>
      <c r="M179" s="123">
        <v>551.25038199999995</v>
      </c>
      <c r="N179" s="123">
        <v>0.11128743000000001</v>
      </c>
      <c r="O179" s="123">
        <v>3.2714381000000001</v>
      </c>
      <c r="P179" s="123">
        <v>547.86765647000004</v>
      </c>
      <c r="Q179" s="123">
        <v>116.91778175</v>
      </c>
      <c r="R179" s="123">
        <v>0</v>
      </c>
      <c r="S179" s="123">
        <v>22.776335899999999</v>
      </c>
      <c r="T179" s="123">
        <v>94.141445849999997</v>
      </c>
      <c r="U179" s="123">
        <v>505.43068835999998</v>
      </c>
      <c r="V179" s="123">
        <v>718.97856405000005</v>
      </c>
      <c r="W179" s="123"/>
      <c r="X179" s="123"/>
      <c r="Y179" s="123"/>
      <c r="Z179" s="123"/>
      <c r="AA179" s="123"/>
      <c r="AB179" s="123"/>
    </row>
    <row r="180" spans="1:28">
      <c r="A180" s="12">
        <v>45689</v>
      </c>
      <c r="B180" s="123">
        <v>4608.1917679999997</v>
      </c>
      <c r="C180" s="123">
        <v>3415.5284475100002</v>
      </c>
      <c r="D180" s="123">
        <v>3344.6444882300002</v>
      </c>
      <c r="E180" s="123">
        <v>2306.5529190900002</v>
      </c>
      <c r="F180" s="123">
        <v>828.50471202000006</v>
      </c>
      <c r="G180" s="123">
        <v>209.58685711999999</v>
      </c>
      <c r="H180" s="123">
        <v>70.883959279999999</v>
      </c>
      <c r="I180" s="123">
        <v>5.2848989999999998E-2</v>
      </c>
      <c r="J180" s="123">
        <v>6.9927203599999999</v>
      </c>
      <c r="K180" s="123">
        <v>63.838389929999998</v>
      </c>
      <c r="L180" s="123">
        <v>669.11739412999998</v>
      </c>
      <c r="M180" s="123">
        <v>553.41745063999997</v>
      </c>
      <c r="N180" s="123">
        <v>9.2378509999999997E-2</v>
      </c>
      <c r="O180" s="123">
        <v>3.1524604799999998</v>
      </c>
      <c r="P180" s="123">
        <v>550.17261165000002</v>
      </c>
      <c r="Q180" s="123">
        <v>115.69994349</v>
      </c>
      <c r="R180" s="123">
        <v>0</v>
      </c>
      <c r="S180" s="123">
        <v>22.59724671</v>
      </c>
      <c r="T180" s="123">
        <v>93.102696780000002</v>
      </c>
      <c r="U180" s="123">
        <v>523.54592635999995</v>
      </c>
      <c r="V180" s="123">
        <v>722.02073557000006</v>
      </c>
      <c r="W180" s="123"/>
      <c r="X180" s="123"/>
      <c r="Y180" s="123"/>
      <c r="Z180" s="123"/>
      <c r="AA180" s="123"/>
      <c r="AB180" s="123"/>
    </row>
    <row r="181" spans="1:28">
      <c r="A181" s="12">
        <v>45717</v>
      </c>
      <c r="B181" s="123">
        <v>4716.4894835799996</v>
      </c>
      <c r="C181" s="123">
        <v>3497.9942219499999</v>
      </c>
      <c r="D181" s="123">
        <v>3426.8450449699999</v>
      </c>
      <c r="E181" s="123">
        <v>2310.5022485</v>
      </c>
      <c r="F181" s="123">
        <v>906.66485220000004</v>
      </c>
      <c r="G181" s="123">
        <v>209.67794427000001</v>
      </c>
      <c r="H181" s="123">
        <v>71.149176979999993</v>
      </c>
      <c r="I181" s="123">
        <v>4.1665069999999998E-2</v>
      </c>
      <c r="J181" s="123">
        <v>7.0131763500000002</v>
      </c>
      <c r="K181" s="123">
        <v>64.094335560000005</v>
      </c>
      <c r="L181" s="123">
        <v>676.88167320000002</v>
      </c>
      <c r="M181" s="123">
        <v>560.89399853999998</v>
      </c>
      <c r="N181" s="123">
        <v>0.11602453</v>
      </c>
      <c r="O181" s="123">
        <v>3.0058654699999998</v>
      </c>
      <c r="P181" s="123">
        <v>557.77210853999998</v>
      </c>
      <c r="Q181" s="123">
        <v>115.98767466</v>
      </c>
      <c r="R181" s="123">
        <v>0</v>
      </c>
      <c r="S181" s="123">
        <v>22.568565660000001</v>
      </c>
      <c r="T181" s="123">
        <v>93.419109000000006</v>
      </c>
      <c r="U181" s="123">
        <v>541.61358843000005</v>
      </c>
      <c r="V181" s="123">
        <v>727.41011521999997</v>
      </c>
      <c r="W181" s="123"/>
      <c r="X181" s="123"/>
      <c r="Y181" s="123"/>
      <c r="Z181" s="123"/>
      <c r="AA181" s="123"/>
      <c r="AB181" s="123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7.5546875" defaultRowHeight="13.8" outlineLevelRow="1"/>
  <cols>
    <col min="1" max="1" width="7.5546875" style="46"/>
    <col min="2" max="2" width="9.6640625" style="45" customWidth="1"/>
    <col min="3" max="3" width="9.88671875" style="45" customWidth="1"/>
    <col min="4" max="4" width="10.33203125" style="45" customWidth="1"/>
    <col min="5" max="5" width="8.33203125" style="45" customWidth="1"/>
    <col min="6" max="6" width="9.88671875" style="45" customWidth="1"/>
    <col min="7" max="7" width="12" style="45" customWidth="1"/>
    <col min="8" max="8" width="12.33203125" style="45" customWidth="1"/>
    <col min="9" max="9" width="8.88671875" style="45" customWidth="1"/>
    <col min="10" max="10" width="11.33203125" style="45" customWidth="1"/>
    <col min="11" max="11" width="11.44140625" style="45" customWidth="1"/>
    <col min="12" max="12" width="9.5546875" style="45" customWidth="1"/>
    <col min="13" max="13" width="9.6640625" style="45" customWidth="1"/>
    <col min="14" max="14" width="13.5546875" style="45" customWidth="1"/>
    <col min="15" max="15" width="10.109375" style="45" customWidth="1"/>
    <col min="16" max="16" width="8.5546875" style="45" customWidth="1"/>
    <col min="17" max="16384" width="7.5546875" style="45"/>
  </cols>
  <sheetData>
    <row r="1" spans="1:22">
      <c r="A1" s="36" t="s">
        <v>157</v>
      </c>
      <c r="B1" s="25"/>
    </row>
    <row r="2" spans="1:22" ht="5.25" customHeight="1"/>
    <row r="3" spans="1:22">
      <c r="A3" s="118" t="s">
        <v>57</v>
      </c>
    </row>
    <row r="4" spans="1:22" ht="12.75" customHeight="1">
      <c r="A4" s="219" t="s">
        <v>130</v>
      </c>
      <c r="B4" s="231"/>
      <c r="C4" s="231"/>
      <c r="D4" s="231"/>
    </row>
    <row r="5" spans="1:22" ht="12.75" customHeight="1">
      <c r="A5" s="47" t="s">
        <v>230</v>
      </c>
    </row>
    <row r="6" spans="1:22" ht="12.75" customHeight="1">
      <c r="A6" s="194" t="s">
        <v>0</v>
      </c>
      <c r="B6" s="196" t="s">
        <v>200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 t="s">
        <v>65</v>
      </c>
      <c r="P6" s="197" t="s">
        <v>67</v>
      </c>
    </row>
    <row r="7" spans="1:22" s="48" customFormat="1">
      <c r="A7" s="195"/>
      <c r="B7" s="192" t="s">
        <v>1</v>
      </c>
      <c r="C7" s="200" t="s">
        <v>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98"/>
      <c r="P7" s="199"/>
    </row>
    <row r="8" spans="1:22" s="49" customFormat="1" ht="23.25" customHeight="1">
      <c r="A8" s="195"/>
      <c r="B8" s="192"/>
      <c r="C8" s="192" t="s">
        <v>22</v>
      </c>
      <c r="D8" s="193"/>
      <c r="E8" s="193"/>
      <c r="F8" s="192" t="s">
        <v>23</v>
      </c>
      <c r="G8" s="193"/>
      <c r="H8" s="193"/>
      <c r="I8" s="192" t="s">
        <v>24</v>
      </c>
      <c r="J8" s="193"/>
      <c r="K8" s="193"/>
      <c r="L8" s="192" t="s">
        <v>25</v>
      </c>
      <c r="M8" s="193"/>
      <c r="N8" s="193"/>
      <c r="O8" s="198"/>
      <c r="P8" s="199"/>
    </row>
    <row r="9" spans="1:22" s="49" customFormat="1" ht="81" customHeight="1">
      <c r="A9" s="195"/>
      <c r="B9" s="192"/>
      <c r="C9" s="170" t="s">
        <v>13</v>
      </c>
      <c r="D9" s="170" t="s">
        <v>26</v>
      </c>
      <c r="E9" s="170" t="s">
        <v>27</v>
      </c>
      <c r="F9" s="170" t="s">
        <v>13</v>
      </c>
      <c r="G9" s="170" t="s">
        <v>28</v>
      </c>
      <c r="H9" s="170" t="s">
        <v>29</v>
      </c>
      <c r="I9" s="170" t="s">
        <v>13</v>
      </c>
      <c r="J9" s="170" t="s">
        <v>30</v>
      </c>
      <c r="K9" s="170" t="s">
        <v>187</v>
      </c>
      <c r="L9" s="170" t="s">
        <v>13</v>
      </c>
      <c r="M9" s="170" t="s">
        <v>66</v>
      </c>
      <c r="N9" s="170" t="s">
        <v>31</v>
      </c>
      <c r="O9" s="198"/>
      <c r="P9" s="199"/>
    </row>
    <row r="10" spans="1:22" s="49" customFormat="1" ht="12.75" customHeight="1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</row>
    <row r="11" spans="1:22" s="51" customFormat="1" hidden="1" outlineLevel="1">
      <c r="A11" s="12">
        <v>40544</v>
      </c>
      <c r="B11" s="124">
        <v>3100.7300813699999</v>
      </c>
      <c r="C11" s="50">
        <v>44.095303500000007</v>
      </c>
      <c r="D11" s="124">
        <v>38.869724479999995</v>
      </c>
      <c r="E11" s="124">
        <v>5.2255790200000005</v>
      </c>
      <c r="F11" s="124">
        <v>4.7346949899999995</v>
      </c>
      <c r="G11" s="124">
        <v>4.3500308499999996</v>
      </c>
      <c r="H11" s="124">
        <v>0.38466413999999999</v>
      </c>
      <c r="I11" s="124">
        <v>392.27186253999997</v>
      </c>
      <c r="J11" s="124">
        <v>36.369146919999999</v>
      </c>
      <c r="K11" s="124">
        <v>355.90271561999998</v>
      </c>
      <c r="L11" s="124">
        <v>2659.6282203400001</v>
      </c>
      <c r="M11" s="124">
        <v>2636.3033132099999</v>
      </c>
      <c r="N11" s="124">
        <v>23.32490713</v>
      </c>
      <c r="O11" s="124">
        <v>24.94659429</v>
      </c>
      <c r="P11" s="124">
        <v>58.930795619999998</v>
      </c>
      <c r="Q11" s="125"/>
      <c r="R11" s="125"/>
      <c r="S11" s="125"/>
      <c r="T11" s="125"/>
      <c r="U11" s="125"/>
      <c r="V11" s="125"/>
    </row>
    <row r="12" spans="1:22" s="51" customFormat="1" hidden="1" outlineLevel="1">
      <c r="A12" s="12">
        <v>40575</v>
      </c>
      <c r="B12" s="124">
        <v>3098.3000819600002</v>
      </c>
      <c r="C12" s="50">
        <v>43.902982430000002</v>
      </c>
      <c r="D12" s="124">
        <v>37.901342939999999</v>
      </c>
      <c r="E12" s="124">
        <v>6.0016394900000005</v>
      </c>
      <c r="F12" s="124">
        <v>5.8983540000000003</v>
      </c>
      <c r="G12" s="124">
        <v>5.4185756500000002</v>
      </c>
      <c r="H12" s="124">
        <v>0.47977834999999996</v>
      </c>
      <c r="I12" s="124">
        <v>367.48180297000005</v>
      </c>
      <c r="J12" s="124">
        <v>27.968546909999997</v>
      </c>
      <c r="K12" s="124">
        <v>339.51325606</v>
      </c>
      <c r="L12" s="124">
        <v>2681.0169425599997</v>
      </c>
      <c r="M12" s="124">
        <v>2657.0099400999998</v>
      </c>
      <c r="N12" s="124">
        <v>24.007002459999995</v>
      </c>
      <c r="O12" s="124">
        <v>25.493047999999998</v>
      </c>
      <c r="P12" s="124">
        <v>59.375132730000004</v>
      </c>
      <c r="Q12" s="125"/>
      <c r="R12" s="125"/>
      <c r="S12" s="125"/>
      <c r="T12" s="125"/>
      <c r="U12" s="125"/>
      <c r="V12" s="125"/>
    </row>
    <row r="13" spans="1:22" s="51" customFormat="1" hidden="1" outlineLevel="1">
      <c r="A13" s="12">
        <v>40603</v>
      </c>
      <c r="B13" s="124">
        <v>3191.5625977599998</v>
      </c>
      <c r="C13" s="50">
        <v>43.230523359999999</v>
      </c>
      <c r="D13" s="124">
        <v>37.114743760000003</v>
      </c>
      <c r="E13" s="124">
        <v>6.1157795999999998</v>
      </c>
      <c r="F13" s="124">
        <v>15.206526930000003</v>
      </c>
      <c r="G13" s="124">
        <v>5.4618766499999998</v>
      </c>
      <c r="H13" s="124">
        <v>9.7446502800000019</v>
      </c>
      <c r="I13" s="124">
        <v>384.95842250999999</v>
      </c>
      <c r="J13" s="124">
        <v>34.640380469999997</v>
      </c>
      <c r="K13" s="124">
        <v>350.31804203999991</v>
      </c>
      <c r="L13" s="124">
        <v>2748.1671249600004</v>
      </c>
      <c r="M13" s="124">
        <v>2720.1543012699995</v>
      </c>
      <c r="N13" s="124">
        <v>28.012823689999998</v>
      </c>
      <c r="O13" s="124">
        <v>31.072830760000002</v>
      </c>
      <c r="P13" s="124">
        <v>61.973894000000001</v>
      </c>
      <c r="Q13" s="125"/>
      <c r="R13" s="125"/>
      <c r="S13" s="125"/>
      <c r="T13" s="125"/>
      <c r="U13" s="125"/>
      <c r="V13" s="125"/>
    </row>
    <row r="14" spans="1:22" s="51" customFormat="1" hidden="1" outlineLevel="1">
      <c r="A14" s="12">
        <v>40634</v>
      </c>
      <c r="B14" s="124">
        <v>3190.9963241800001</v>
      </c>
      <c r="C14" s="50">
        <v>43.533910089999999</v>
      </c>
      <c r="D14" s="124">
        <v>37.64614795</v>
      </c>
      <c r="E14" s="124">
        <v>5.8877621400000004</v>
      </c>
      <c r="F14" s="124">
        <v>19.399846240000002</v>
      </c>
      <c r="G14" s="124">
        <v>7.9782474300000006</v>
      </c>
      <c r="H14" s="124">
        <v>11.421598810000001</v>
      </c>
      <c r="I14" s="124">
        <v>409.29143497000007</v>
      </c>
      <c r="J14" s="124">
        <v>36.58022931</v>
      </c>
      <c r="K14" s="124">
        <v>372.71120565999996</v>
      </c>
      <c r="L14" s="124">
        <v>2718.7711328800001</v>
      </c>
      <c r="M14" s="124">
        <v>2690.5759270999997</v>
      </c>
      <c r="N14" s="124">
        <v>28.195205780000002</v>
      </c>
      <c r="O14" s="124">
        <v>23.163433310000002</v>
      </c>
      <c r="P14" s="124">
        <v>61.827065430000005</v>
      </c>
      <c r="Q14" s="125"/>
      <c r="R14" s="125"/>
      <c r="S14" s="125"/>
      <c r="T14" s="125"/>
      <c r="U14" s="125"/>
      <c r="V14" s="125"/>
    </row>
    <row r="15" spans="1:22" s="51" customFormat="1" hidden="1" outlineLevel="1">
      <c r="A15" s="12">
        <v>40664</v>
      </c>
      <c r="B15" s="124">
        <v>3202.8089401399998</v>
      </c>
      <c r="C15" s="50">
        <v>43.629935579999994</v>
      </c>
      <c r="D15" s="124">
        <v>37.792306770000003</v>
      </c>
      <c r="E15" s="124">
        <v>5.8376288100000009</v>
      </c>
      <c r="F15" s="124">
        <v>9.2916695400000009</v>
      </c>
      <c r="G15" s="124">
        <v>5.2616253299999993</v>
      </c>
      <c r="H15" s="124">
        <v>4.0300442099999998</v>
      </c>
      <c r="I15" s="124">
        <v>406.92883169000004</v>
      </c>
      <c r="J15" s="124">
        <v>40.888259149999996</v>
      </c>
      <c r="K15" s="124">
        <v>366.04057254000003</v>
      </c>
      <c r="L15" s="124">
        <v>2742.95850333</v>
      </c>
      <c r="M15" s="124">
        <v>2711.32495264</v>
      </c>
      <c r="N15" s="124">
        <v>31.63355069</v>
      </c>
      <c r="O15" s="124">
        <v>34.526465330000001</v>
      </c>
      <c r="P15" s="124">
        <v>61.958034529999999</v>
      </c>
      <c r="Q15" s="125"/>
      <c r="R15" s="125"/>
      <c r="S15" s="125"/>
      <c r="T15" s="125"/>
      <c r="U15" s="125"/>
      <c r="V15" s="125"/>
    </row>
    <row r="16" spans="1:22" s="51" customFormat="1" hidden="1" outlineLevel="1">
      <c r="A16" s="12">
        <v>40695</v>
      </c>
      <c r="B16" s="124">
        <v>3296.8777069500002</v>
      </c>
      <c r="C16" s="50">
        <v>42.48376141</v>
      </c>
      <c r="D16" s="124">
        <v>37.039098719999998</v>
      </c>
      <c r="E16" s="124">
        <v>5.4446626900000004</v>
      </c>
      <c r="F16" s="124">
        <v>14.337651529999999</v>
      </c>
      <c r="G16" s="124">
        <v>4.9040691000000001</v>
      </c>
      <c r="H16" s="124">
        <v>9.4335824299999995</v>
      </c>
      <c r="I16" s="124">
        <v>432.39505713000005</v>
      </c>
      <c r="J16" s="124">
        <v>43.679369010000002</v>
      </c>
      <c r="K16" s="124">
        <v>388.71568811999998</v>
      </c>
      <c r="L16" s="124">
        <v>2807.6612368800002</v>
      </c>
      <c r="M16" s="124">
        <v>2775.1920810199999</v>
      </c>
      <c r="N16" s="124">
        <v>32.469155860000001</v>
      </c>
      <c r="O16" s="124">
        <v>34.556990370000001</v>
      </c>
      <c r="P16" s="124">
        <v>61.942416590000001</v>
      </c>
      <c r="Q16" s="125"/>
      <c r="R16" s="125"/>
      <c r="S16" s="125"/>
      <c r="T16" s="125"/>
      <c r="U16" s="125"/>
      <c r="V16" s="125"/>
    </row>
    <row r="17" spans="1:22" s="51" customFormat="1" hidden="1" outlineLevel="1">
      <c r="A17" s="12">
        <v>40725</v>
      </c>
      <c r="B17" s="124">
        <v>3261.2253607799998</v>
      </c>
      <c r="C17" s="50">
        <v>40.573581829999995</v>
      </c>
      <c r="D17" s="124">
        <v>35.378162449999998</v>
      </c>
      <c r="E17" s="124">
        <v>5.1954193799999997</v>
      </c>
      <c r="F17" s="124">
        <v>14.6349208</v>
      </c>
      <c r="G17" s="124">
        <v>5.6981700499999999</v>
      </c>
      <c r="H17" s="124">
        <v>8.9367507499999999</v>
      </c>
      <c r="I17" s="124">
        <v>432.59568585999989</v>
      </c>
      <c r="J17" s="124">
        <v>42.640969870000006</v>
      </c>
      <c r="K17" s="124">
        <v>389.95471598999995</v>
      </c>
      <c r="L17" s="124">
        <v>2773.42117229</v>
      </c>
      <c r="M17" s="124">
        <v>2741.57210691</v>
      </c>
      <c r="N17" s="124">
        <v>31.849065379999999</v>
      </c>
      <c r="O17" s="124">
        <v>34.433827010000002</v>
      </c>
      <c r="P17" s="124">
        <v>60.178420449999997</v>
      </c>
      <c r="Q17" s="125"/>
      <c r="R17" s="125"/>
      <c r="S17" s="125"/>
      <c r="T17" s="125"/>
      <c r="U17" s="125"/>
      <c r="V17" s="125"/>
    </row>
    <row r="18" spans="1:22" s="51" customFormat="1" hidden="1" outlineLevel="1">
      <c r="A18" s="12">
        <v>40756</v>
      </c>
      <c r="B18" s="124">
        <v>3283.1786294100002</v>
      </c>
      <c r="C18" s="50">
        <v>40.924615000000003</v>
      </c>
      <c r="D18" s="124">
        <v>35.787542869999996</v>
      </c>
      <c r="E18" s="124">
        <v>5.1370721300000008</v>
      </c>
      <c r="F18" s="124">
        <v>5.86379027</v>
      </c>
      <c r="G18" s="124">
        <v>3.1460770399999998</v>
      </c>
      <c r="H18" s="124">
        <v>2.7177132300000002</v>
      </c>
      <c r="I18" s="124">
        <v>442.67949659999999</v>
      </c>
      <c r="J18" s="124">
        <v>45.226074449999999</v>
      </c>
      <c r="K18" s="124">
        <v>397.45342214999999</v>
      </c>
      <c r="L18" s="124">
        <v>2793.7107275400003</v>
      </c>
      <c r="M18" s="124">
        <v>2758.1790194300002</v>
      </c>
      <c r="N18" s="124">
        <v>35.531708109999997</v>
      </c>
      <c r="O18" s="124">
        <v>34.479952820000001</v>
      </c>
      <c r="P18" s="124">
        <v>60.999142810000002</v>
      </c>
      <c r="Q18" s="125"/>
      <c r="R18" s="125"/>
      <c r="S18" s="125"/>
      <c r="T18" s="125"/>
      <c r="U18" s="125"/>
      <c r="V18" s="125"/>
    </row>
    <row r="19" spans="1:22" s="51" customFormat="1" hidden="1" outlineLevel="1">
      <c r="A19" s="12">
        <v>40787</v>
      </c>
      <c r="B19" s="124">
        <v>3182.2711576699999</v>
      </c>
      <c r="C19" s="50">
        <v>42.384804670000001</v>
      </c>
      <c r="D19" s="124">
        <v>37.501913600000002</v>
      </c>
      <c r="E19" s="124">
        <v>4.8828910700000012</v>
      </c>
      <c r="F19" s="124">
        <v>11.38703508</v>
      </c>
      <c r="G19" s="124">
        <v>6.63546309</v>
      </c>
      <c r="H19" s="124">
        <v>4.7515719900000004</v>
      </c>
      <c r="I19" s="124">
        <v>391.75452615</v>
      </c>
      <c r="J19" s="124">
        <v>37.443832639999997</v>
      </c>
      <c r="K19" s="124">
        <v>354.31069350999996</v>
      </c>
      <c r="L19" s="124">
        <v>2736.7447917700001</v>
      </c>
      <c r="M19" s="124">
        <v>2703.0730546500004</v>
      </c>
      <c r="N19" s="124">
        <v>33.671737120000003</v>
      </c>
      <c r="O19" s="124">
        <v>42.697800149999999</v>
      </c>
      <c r="P19" s="124">
        <v>53.978850029999997</v>
      </c>
      <c r="Q19" s="125"/>
      <c r="R19" s="125"/>
      <c r="S19" s="125"/>
      <c r="T19" s="125"/>
      <c r="U19" s="125"/>
      <c r="V19" s="125"/>
    </row>
    <row r="20" spans="1:22" s="51" customFormat="1" hidden="1" outlineLevel="1">
      <c r="A20" s="12">
        <v>40817</v>
      </c>
      <c r="B20" s="124">
        <v>3198.8830642399998</v>
      </c>
      <c r="C20" s="50">
        <v>40.949702969999997</v>
      </c>
      <c r="D20" s="124">
        <v>35.79054884</v>
      </c>
      <c r="E20" s="124">
        <v>5.1591541299999992</v>
      </c>
      <c r="F20" s="124">
        <v>8.7649703999999993</v>
      </c>
      <c r="G20" s="124">
        <v>4.6901313099999999</v>
      </c>
      <c r="H20" s="124">
        <v>4.0748390900000002</v>
      </c>
      <c r="I20" s="124">
        <v>466.14530839999998</v>
      </c>
      <c r="J20" s="124">
        <v>41.556356229999999</v>
      </c>
      <c r="K20" s="124">
        <v>424.58895216999997</v>
      </c>
      <c r="L20" s="124">
        <v>2683.0230824700002</v>
      </c>
      <c r="M20" s="124">
        <v>2636.3725434799999</v>
      </c>
      <c r="N20" s="124">
        <v>46.650538990000001</v>
      </c>
      <c r="O20" s="124">
        <v>43.497165699999996</v>
      </c>
      <c r="P20" s="124">
        <v>31.192456180000001</v>
      </c>
      <c r="Q20" s="125"/>
      <c r="R20" s="125"/>
      <c r="S20" s="125"/>
      <c r="T20" s="125"/>
      <c r="U20" s="125"/>
      <c r="V20" s="125"/>
    </row>
    <row r="21" spans="1:22" s="51" customFormat="1" hidden="1" outlineLevel="1">
      <c r="A21" s="12">
        <v>40848</v>
      </c>
      <c r="B21" s="124">
        <v>3227.1010055699999</v>
      </c>
      <c r="C21" s="50">
        <v>41.324904170000003</v>
      </c>
      <c r="D21" s="124">
        <v>36.072492250000003</v>
      </c>
      <c r="E21" s="124">
        <v>5.2524119199999992</v>
      </c>
      <c r="F21" s="124">
        <v>25.222044999999998</v>
      </c>
      <c r="G21" s="124">
        <v>21.315284760000001</v>
      </c>
      <c r="H21" s="124">
        <v>3.9067602399999997</v>
      </c>
      <c r="I21" s="124">
        <v>464.73834303000007</v>
      </c>
      <c r="J21" s="124">
        <v>68.317658649999998</v>
      </c>
      <c r="K21" s="124">
        <v>396.42068438000001</v>
      </c>
      <c r="L21" s="124">
        <v>2695.8157133699997</v>
      </c>
      <c r="M21" s="124">
        <v>2657.8366493799999</v>
      </c>
      <c r="N21" s="124">
        <v>37.97906399</v>
      </c>
      <c r="O21" s="124">
        <v>41.993059650000006</v>
      </c>
      <c r="P21" s="124">
        <v>28.062570690000001</v>
      </c>
      <c r="Q21" s="125"/>
      <c r="R21" s="125"/>
      <c r="S21" s="125"/>
      <c r="T21" s="125"/>
      <c r="U21" s="125"/>
      <c r="V21" s="125"/>
    </row>
    <row r="22" spans="1:22" s="51" customFormat="1" hidden="1" outlineLevel="1">
      <c r="A22" s="12">
        <v>40878</v>
      </c>
      <c r="B22" s="124">
        <v>3200.2534616399998</v>
      </c>
      <c r="C22" s="50">
        <v>28.789758399999997</v>
      </c>
      <c r="D22" s="124">
        <v>23.670158589999996</v>
      </c>
      <c r="E22" s="124">
        <v>5.1195998099999995</v>
      </c>
      <c r="F22" s="124">
        <v>2.8839872</v>
      </c>
      <c r="G22" s="124">
        <v>2.5134095099999998</v>
      </c>
      <c r="H22" s="124">
        <v>0.37057769000000002</v>
      </c>
      <c r="I22" s="124">
        <v>436.69446885000002</v>
      </c>
      <c r="J22" s="124">
        <v>65.609240650000004</v>
      </c>
      <c r="K22" s="124">
        <v>371.08522819999996</v>
      </c>
      <c r="L22" s="124">
        <v>2731.88524719</v>
      </c>
      <c r="M22" s="124">
        <v>2701.2584989200004</v>
      </c>
      <c r="N22" s="124">
        <v>30.62674827</v>
      </c>
      <c r="O22" s="124">
        <v>41.756128529999998</v>
      </c>
      <c r="P22" s="124">
        <v>27.19187222</v>
      </c>
      <c r="Q22" s="125"/>
      <c r="R22" s="125"/>
      <c r="S22" s="125"/>
      <c r="T22" s="125"/>
      <c r="U22" s="125"/>
      <c r="V22" s="125"/>
    </row>
    <row r="23" spans="1:22" s="51" customFormat="1" hidden="1" outlineLevel="1">
      <c r="A23" s="12">
        <v>40909</v>
      </c>
      <c r="B23" s="124">
        <v>3292.4981207400001</v>
      </c>
      <c r="C23" s="50">
        <v>30.667230679999999</v>
      </c>
      <c r="D23" s="124">
        <v>24.58365044</v>
      </c>
      <c r="E23" s="124">
        <v>6.0835802399999999</v>
      </c>
      <c r="F23" s="124">
        <v>3.2047035900000003</v>
      </c>
      <c r="G23" s="124">
        <v>2.75168268</v>
      </c>
      <c r="H23" s="124">
        <v>0.45302091</v>
      </c>
      <c r="I23" s="124">
        <v>455.08863297999994</v>
      </c>
      <c r="J23" s="124">
        <v>42.521209509999998</v>
      </c>
      <c r="K23" s="124">
        <v>412.56742346999994</v>
      </c>
      <c r="L23" s="124">
        <v>2803.5375534899999</v>
      </c>
      <c r="M23" s="124">
        <v>2772.3076034899996</v>
      </c>
      <c r="N23" s="124">
        <v>31.229950000000002</v>
      </c>
      <c r="O23" s="124">
        <v>31.138110910000002</v>
      </c>
      <c r="P23" s="124">
        <v>28.215706400000002</v>
      </c>
      <c r="Q23" s="125"/>
      <c r="R23" s="125"/>
      <c r="S23" s="125"/>
      <c r="T23" s="125"/>
      <c r="U23" s="125"/>
      <c r="V23" s="125"/>
    </row>
    <row r="24" spans="1:22" s="51" customFormat="1" hidden="1" outlineLevel="1">
      <c r="A24" s="12">
        <v>40940</v>
      </c>
      <c r="B24" s="124">
        <v>3291.0021862499998</v>
      </c>
      <c r="C24" s="50">
        <v>29.787508369999998</v>
      </c>
      <c r="D24" s="124">
        <v>23.815098590000002</v>
      </c>
      <c r="E24" s="124">
        <v>5.9724097799999996</v>
      </c>
      <c r="F24" s="124">
        <v>2.5699243200000002</v>
      </c>
      <c r="G24" s="124">
        <v>2.1307497400000002</v>
      </c>
      <c r="H24" s="124">
        <v>0.43917457999999998</v>
      </c>
      <c r="I24" s="124">
        <v>397.07634311000004</v>
      </c>
      <c r="J24" s="124">
        <v>35.886728219999995</v>
      </c>
      <c r="K24" s="124">
        <v>361.18961489000003</v>
      </c>
      <c r="L24" s="124">
        <v>2861.5684104500006</v>
      </c>
      <c r="M24" s="124">
        <v>2830.4517723700001</v>
      </c>
      <c r="N24" s="124">
        <v>31.116638080000001</v>
      </c>
      <c r="O24" s="124">
        <v>34.093543350000004</v>
      </c>
      <c r="P24" s="124">
        <v>29.01198269</v>
      </c>
      <c r="Q24" s="125"/>
      <c r="R24" s="125"/>
      <c r="S24" s="125"/>
      <c r="T24" s="125"/>
      <c r="U24" s="125"/>
      <c r="V24" s="125"/>
    </row>
    <row r="25" spans="1:22" s="51" customFormat="1" hidden="1" outlineLevel="1">
      <c r="A25" s="12">
        <v>40969</v>
      </c>
      <c r="B25" s="124">
        <v>3341.3229537799998</v>
      </c>
      <c r="C25" s="50">
        <v>28.416268089999999</v>
      </c>
      <c r="D25" s="124">
        <v>20.887099899999999</v>
      </c>
      <c r="E25" s="124">
        <v>7.5291681899999992</v>
      </c>
      <c r="F25" s="124">
        <v>7.4275048700000008</v>
      </c>
      <c r="G25" s="124">
        <v>2.23874182</v>
      </c>
      <c r="H25" s="124">
        <v>5.1887630500000004</v>
      </c>
      <c r="I25" s="124">
        <v>418.58262921000005</v>
      </c>
      <c r="J25" s="124">
        <v>34.936976270000002</v>
      </c>
      <c r="K25" s="124">
        <v>383.64565293999999</v>
      </c>
      <c r="L25" s="124">
        <v>2886.8965516100002</v>
      </c>
      <c r="M25" s="124">
        <v>2849.1695797000002</v>
      </c>
      <c r="N25" s="124">
        <v>37.726971910000003</v>
      </c>
      <c r="O25" s="124">
        <v>45.22746471</v>
      </c>
      <c r="P25" s="124">
        <v>27.527218580000003</v>
      </c>
      <c r="Q25" s="125"/>
      <c r="R25" s="125"/>
      <c r="S25" s="125"/>
      <c r="T25" s="125"/>
      <c r="U25" s="125"/>
      <c r="V25" s="125"/>
    </row>
    <row r="26" spans="1:22" s="51" customFormat="1" hidden="1" outlineLevel="1">
      <c r="A26" s="12">
        <v>41000</v>
      </c>
      <c r="B26" s="124">
        <v>3552.9147462599999</v>
      </c>
      <c r="C26" s="50">
        <v>27.387895199999999</v>
      </c>
      <c r="D26" s="124">
        <v>20.056270679999997</v>
      </c>
      <c r="E26" s="124">
        <v>7.3316245200000001</v>
      </c>
      <c r="F26" s="124">
        <v>11.148476799999999</v>
      </c>
      <c r="G26" s="124">
        <v>4.1395971200000004</v>
      </c>
      <c r="H26" s="124">
        <v>7.0088796800000006</v>
      </c>
      <c r="I26" s="124">
        <v>478.80312466000004</v>
      </c>
      <c r="J26" s="124">
        <v>46.829357719999997</v>
      </c>
      <c r="K26" s="124">
        <v>431.97376694000002</v>
      </c>
      <c r="L26" s="124">
        <v>3035.5752496000005</v>
      </c>
      <c r="M26" s="124">
        <v>2998.1566353600001</v>
      </c>
      <c r="N26" s="124">
        <v>37.418614239999997</v>
      </c>
      <c r="O26" s="124">
        <v>49.745078280000001</v>
      </c>
      <c r="P26" s="124">
        <v>32.372750369999999</v>
      </c>
      <c r="Q26" s="125"/>
      <c r="R26" s="125"/>
      <c r="S26" s="125"/>
      <c r="T26" s="125"/>
      <c r="U26" s="125"/>
      <c r="V26" s="125"/>
    </row>
    <row r="27" spans="1:22" s="51" customFormat="1" hidden="1" outlineLevel="1">
      <c r="A27" s="12">
        <v>41030</v>
      </c>
      <c r="B27" s="124">
        <v>3499.0797737799999</v>
      </c>
      <c r="C27" s="50">
        <v>24.428744950000002</v>
      </c>
      <c r="D27" s="124">
        <v>17.72160457</v>
      </c>
      <c r="E27" s="124">
        <v>6.7071403799999993</v>
      </c>
      <c r="F27" s="124">
        <v>12.526925</v>
      </c>
      <c r="G27" s="124">
        <v>3.6345970400000001</v>
      </c>
      <c r="H27" s="124">
        <v>8.8923279599999994</v>
      </c>
      <c r="I27" s="124">
        <v>414.41360269999996</v>
      </c>
      <c r="J27" s="124">
        <v>39.893165619999998</v>
      </c>
      <c r="K27" s="124">
        <v>374.52043707999997</v>
      </c>
      <c r="L27" s="124">
        <v>3047.71050113</v>
      </c>
      <c r="M27" s="124">
        <v>2996.9541973799996</v>
      </c>
      <c r="N27" s="124">
        <v>50.756303750000001</v>
      </c>
      <c r="O27" s="124">
        <v>49.21079185</v>
      </c>
      <c r="P27" s="124">
        <v>32.087656330000002</v>
      </c>
      <c r="Q27" s="125"/>
      <c r="R27" s="125"/>
      <c r="S27" s="125"/>
      <c r="T27" s="125"/>
      <c r="U27" s="125"/>
      <c r="V27" s="125"/>
    </row>
    <row r="28" spans="1:22" s="51" customFormat="1" hidden="1" outlineLevel="1">
      <c r="A28" s="12">
        <v>41061</v>
      </c>
      <c r="B28" s="124">
        <v>3546.1249157100001</v>
      </c>
      <c r="C28" s="50">
        <v>25.632981040000001</v>
      </c>
      <c r="D28" s="124">
        <v>19.015366530000001</v>
      </c>
      <c r="E28" s="124">
        <v>6.6176145100000001</v>
      </c>
      <c r="F28" s="124">
        <v>26.763297390000002</v>
      </c>
      <c r="G28" s="124">
        <v>16.367830059999999</v>
      </c>
      <c r="H28" s="124">
        <v>10.395467329999999</v>
      </c>
      <c r="I28" s="124">
        <v>379.77044737000006</v>
      </c>
      <c r="J28" s="124">
        <v>41.091904640000003</v>
      </c>
      <c r="K28" s="124">
        <v>338.67854273</v>
      </c>
      <c r="L28" s="124">
        <v>3113.9581899100003</v>
      </c>
      <c r="M28" s="124">
        <v>3061.3179645999999</v>
      </c>
      <c r="N28" s="124">
        <v>52.640225310000005</v>
      </c>
      <c r="O28" s="124">
        <v>48.306145869999995</v>
      </c>
      <c r="P28" s="124">
        <v>33.791262209999999</v>
      </c>
      <c r="Q28" s="125"/>
      <c r="R28" s="125"/>
      <c r="S28" s="125"/>
      <c r="T28" s="125"/>
      <c r="U28" s="125"/>
      <c r="V28" s="125"/>
    </row>
    <row r="29" spans="1:22" s="51" customFormat="1" hidden="1" outlineLevel="1">
      <c r="A29" s="12">
        <v>41091</v>
      </c>
      <c r="B29" s="124">
        <v>3571.7478549399998</v>
      </c>
      <c r="C29" s="50">
        <v>24.446685049999999</v>
      </c>
      <c r="D29" s="124">
        <v>18.054881429999998</v>
      </c>
      <c r="E29" s="124">
        <v>6.3918036200000001</v>
      </c>
      <c r="F29" s="124">
        <v>24.885947299999998</v>
      </c>
      <c r="G29" s="124">
        <v>6.3458080900000002</v>
      </c>
      <c r="H29" s="124">
        <v>18.54013921</v>
      </c>
      <c r="I29" s="124">
        <v>431.81706423999992</v>
      </c>
      <c r="J29" s="124">
        <v>35.243582310000001</v>
      </c>
      <c r="K29" s="124">
        <v>396.57348192999996</v>
      </c>
      <c r="L29" s="124">
        <v>3090.5981583499997</v>
      </c>
      <c r="M29" s="124">
        <v>3039.0130864399998</v>
      </c>
      <c r="N29" s="124">
        <v>51.585071909999996</v>
      </c>
      <c r="O29" s="124">
        <v>49.156184809999999</v>
      </c>
      <c r="P29" s="124">
        <v>32.407623109999996</v>
      </c>
      <c r="Q29" s="125"/>
      <c r="R29" s="125"/>
      <c r="S29" s="125"/>
      <c r="T29" s="125"/>
      <c r="U29" s="125"/>
      <c r="V29" s="125"/>
    </row>
    <row r="30" spans="1:22" s="51" customFormat="1" hidden="1" outlineLevel="1">
      <c r="A30" s="12">
        <v>41122</v>
      </c>
      <c r="B30" s="124">
        <v>3618.41808739</v>
      </c>
      <c r="C30" s="50">
        <v>23.445803379999997</v>
      </c>
      <c r="D30" s="124">
        <v>17.323358260000003</v>
      </c>
      <c r="E30" s="124">
        <v>6.1224451200000001</v>
      </c>
      <c r="F30" s="124">
        <v>27.638328510000001</v>
      </c>
      <c r="G30" s="124">
        <v>8.9456618199999998</v>
      </c>
      <c r="H30" s="124">
        <v>18.692666689999999</v>
      </c>
      <c r="I30" s="124">
        <v>441.70392264000003</v>
      </c>
      <c r="J30" s="124">
        <v>36.092818749999999</v>
      </c>
      <c r="K30" s="124">
        <v>405.61110388999998</v>
      </c>
      <c r="L30" s="124">
        <v>3125.63003286</v>
      </c>
      <c r="M30" s="124">
        <v>3079.13682371</v>
      </c>
      <c r="N30" s="124">
        <v>46.493209149999998</v>
      </c>
      <c r="O30" s="124">
        <v>44.870178589999995</v>
      </c>
      <c r="P30" s="124">
        <v>29.86350994</v>
      </c>
      <c r="Q30" s="125"/>
      <c r="R30" s="125"/>
      <c r="S30" s="125"/>
      <c r="T30" s="125"/>
      <c r="U30" s="125"/>
      <c r="V30" s="125"/>
    </row>
    <row r="31" spans="1:22" hidden="1" outlineLevel="1">
      <c r="A31" s="12">
        <v>41153</v>
      </c>
      <c r="B31" s="124">
        <v>3697.6525930900002</v>
      </c>
      <c r="C31" s="50">
        <v>21.246269839999997</v>
      </c>
      <c r="D31" s="124">
        <v>16.494485820000001</v>
      </c>
      <c r="E31" s="124">
        <v>4.7517840199999997</v>
      </c>
      <c r="F31" s="124">
        <v>32.89693278</v>
      </c>
      <c r="G31" s="124">
        <v>12.15833054</v>
      </c>
      <c r="H31" s="124">
        <v>20.738602240000002</v>
      </c>
      <c r="I31" s="124">
        <v>469.55215414999998</v>
      </c>
      <c r="J31" s="124">
        <v>33.044250580000003</v>
      </c>
      <c r="K31" s="124">
        <v>436.50790357</v>
      </c>
      <c r="L31" s="124">
        <v>3173.95723632</v>
      </c>
      <c r="M31" s="124">
        <v>3130.6410753599998</v>
      </c>
      <c r="N31" s="124">
        <v>43.316160959999998</v>
      </c>
      <c r="O31" s="124">
        <v>66.477725669999998</v>
      </c>
      <c r="P31" s="124">
        <v>30.590407979999998</v>
      </c>
      <c r="Q31" s="125"/>
      <c r="R31" s="125"/>
      <c r="S31" s="125"/>
      <c r="T31" s="125"/>
      <c r="U31" s="125"/>
      <c r="V31" s="125"/>
    </row>
    <row r="32" spans="1:22" hidden="1" outlineLevel="1">
      <c r="A32" s="12">
        <v>41183</v>
      </c>
      <c r="B32" s="124">
        <v>3727.9654435000002</v>
      </c>
      <c r="C32" s="50">
        <v>21.45771396</v>
      </c>
      <c r="D32" s="124">
        <v>17.039285870000001</v>
      </c>
      <c r="E32" s="124">
        <v>4.4184280899999999</v>
      </c>
      <c r="F32" s="124">
        <v>23.982721089999998</v>
      </c>
      <c r="G32" s="124">
        <v>4.6914837899999995</v>
      </c>
      <c r="H32" s="124">
        <v>19.291237299999999</v>
      </c>
      <c r="I32" s="124">
        <v>491.46426920000005</v>
      </c>
      <c r="J32" s="124">
        <v>40.537574530000001</v>
      </c>
      <c r="K32" s="124">
        <v>450.92669466999996</v>
      </c>
      <c r="L32" s="124">
        <v>3191.0607392499996</v>
      </c>
      <c r="M32" s="124">
        <v>3150.2410702499997</v>
      </c>
      <c r="N32" s="124">
        <v>40.819668999999998</v>
      </c>
      <c r="O32" s="124">
        <v>65.672309779999992</v>
      </c>
      <c r="P32" s="124">
        <v>28.021473909999997</v>
      </c>
      <c r="Q32" s="125"/>
      <c r="R32" s="125"/>
      <c r="S32" s="125"/>
      <c r="T32" s="125"/>
      <c r="U32" s="125"/>
      <c r="V32" s="125"/>
    </row>
    <row r="33" spans="1:22" hidden="1" outlineLevel="1">
      <c r="A33" s="12">
        <v>41214</v>
      </c>
      <c r="B33" s="124">
        <v>3821.9325143999999</v>
      </c>
      <c r="C33" s="50">
        <v>21.584376540000001</v>
      </c>
      <c r="D33" s="124">
        <v>16.822609749999998</v>
      </c>
      <c r="E33" s="124">
        <v>4.7617667899999994</v>
      </c>
      <c r="F33" s="124">
        <v>23.62672237</v>
      </c>
      <c r="G33" s="124">
        <v>4.1316191599999996</v>
      </c>
      <c r="H33" s="124">
        <v>19.49510321</v>
      </c>
      <c r="I33" s="124">
        <v>509.03735992999998</v>
      </c>
      <c r="J33" s="124">
        <v>34.243899749999997</v>
      </c>
      <c r="K33" s="124">
        <v>474.79346018000001</v>
      </c>
      <c r="L33" s="124">
        <v>3267.6840555600002</v>
      </c>
      <c r="M33" s="124">
        <v>3226.5801903700003</v>
      </c>
      <c r="N33" s="124">
        <v>41.10386519</v>
      </c>
      <c r="O33" s="124">
        <v>83.892837369999995</v>
      </c>
      <c r="P33" s="124">
        <v>27.376140229999997</v>
      </c>
      <c r="Q33" s="125"/>
      <c r="R33" s="125"/>
      <c r="S33" s="125"/>
      <c r="T33" s="125"/>
      <c r="U33" s="125"/>
      <c r="V33" s="125"/>
    </row>
    <row r="34" spans="1:22" hidden="1" outlineLevel="1">
      <c r="A34" s="12">
        <v>41244</v>
      </c>
      <c r="B34" s="124">
        <v>3919.4013690199999</v>
      </c>
      <c r="C34" s="50">
        <v>22.087263770000003</v>
      </c>
      <c r="D34" s="124">
        <v>17.224233379999998</v>
      </c>
      <c r="E34" s="124">
        <v>4.8630303900000005</v>
      </c>
      <c r="F34" s="124">
        <v>7.1132291900000002</v>
      </c>
      <c r="G34" s="124">
        <v>3.09236624</v>
      </c>
      <c r="H34" s="124">
        <v>4.0208629499999997</v>
      </c>
      <c r="I34" s="124">
        <v>581.46548288999998</v>
      </c>
      <c r="J34" s="124">
        <v>63.268936199999992</v>
      </c>
      <c r="K34" s="124">
        <v>518.19654668999999</v>
      </c>
      <c r="L34" s="124">
        <v>3308.73539317</v>
      </c>
      <c r="M34" s="124">
        <v>3271.18707266</v>
      </c>
      <c r="N34" s="124">
        <v>37.548320509999996</v>
      </c>
      <c r="O34" s="124">
        <v>74.510246809999998</v>
      </c>
      <c r="P34" s="124">
        <v>26.848422730000003</v>
      </c>
      <c r="Q34" s="125"/>
      <c r="R34" s="125"/>
      <c r="S34" s="125"/>
      <c r="T34" s="125"/>
      <c r="U34" s="125"/>
      <c r="V34" s="125"/>
    </row>
    <row r="35" spans="1:22" hidden="1" outlineLevel="1">
      <c r="A35" s="12">
        <v>41275</v>
      </c>
      <c r="B35" s="124">
        <v>4121.1198519</v>
      </c>
      <c r="C35" s="50">
        <v>36.33442685</v>
      </c>
      <c r="D35" s="124">
        <v>29.45921654</v>
      </c>
      <c r="E35" s="124">
        <v>6.8752103099999999</v>
      </c>
      <c r="F35" s="124">
        <v>7.4238014299999993</v>
      </c>
      <c r="G35" s="124">
        <v>3.4594957199999996</v>
      </c>
      <c r="H35" s="124">
        <v>3.9643057100000001</v>
      </c>
      <c r="I35" s="124">
        <v>626.37919121000004</v>
      </c>
      <c r="J35" s="124">
        <v>39.47842662</v>
      </c>
      <c r="K35" s="124">
        <v>586.90076458999988</v>
      </c>
      <c r="L35" s="124">
        <v>3450.98243241</v>
      </c>
      <c r="M35" s="124">
        <v>3408.2910105299998</v>
      </c>
      <c r="N35" s="124">
        <v>42.69142188</v>
      </c>
      <c r="O35" s="124">
        <v>91.39025547</v>
      </c>
      <c r="P35" s="124">
        <v>27.4548512</v>
      </c>
      <c r="Q35" s="125"/>
      <c r="R35" s="125"/>
      <c r="S35" s="125"/>
      <c r="T35" s="125"/>
      <c r="U35" s="125"/>
      <c r="V35" s="125"/>
    </row>
    <row r="36" spans="1:22" hidden="1" outlineLevel="1">
      <c r="A36" s="12">
        <v>41306</v>
      </c>
      <c r="B36" s="124">
        <v>4087.1694725500001</v>
      </c>
      <c r="C36" s="50">
        <v>48.778488369999998</v>
      </c>
      <c r="D36" s="124">
        <v>41.830962700000001</v>
      </c>
      <c r="E36" s="124">
        <v>6.9475256699999992</v>
      </c>
      <c r="F36" s="124">
        <v>9.9905622899999997</v>
      </c>
      <c r="G36" s="124">
        <v>3.6416415800000004</v>
      </c>
      <c r="H36" s="124">
        <v>6.3489207099999998</v>
      </c>
      <c r="I36" s="124">
        <v>574.41795151999997</v>
      </c>
      <c r="J36" s="124">
        <v>39.7154113</v>
      </c>
      <c r="K36" s="124">
        <v>534.70254022000006</v>
      </c>
      <c r="L36" s="124">
        <v>3453.9824703700006</v>
      </c>
      <c r="M36" s="124">
        <v>3413.3110481399999</v>
      </c>
      <c r="N36" s="124">
        <v>40.671422230000005</v>
      </c>
      <c r="O36" s="124">
        <v>246.41278686999999</v>
      </c>
      <c r="P36" s="124">
        <v>27.385963329999999</v>
      </c>
      <c r="Q36" s="125"/>
      <c r="R36" s="125"/>
      <c r="S36" s="125"/>
      <c r="T36" s="125"/>
      <c r="U36" s="125"/>
      <c r="V36" s="125"/>
    </row>
    <row r="37" spans="1:22" hidden="1" outlineLevel="1">
      <c r="A37" s="12">
        <v>41334</v>
      </c>
      <c r="B37" s="124">
        <v>4096.6739618199999</v>
      </c>
      <c r="C37" s="50">
        <v>50.236560409999996</v>
      </c>
      <c r="D37" s="124">
        <v>44.502820589999999</v>
      </c>
      <c r="E37" s="124">
        <v>5.7337398200000003</v>
      </c>
      <c r="F37" s="124">
        <v>16.230407</v>
      </c>
      <c r="G37" s="124">
        <v>3.0419711999999999</v>
      </c>
      <c r="H37" s="124">
        <v>13.188435800000001</v>
      </c>
      <c r="I37" s="124">
        <v>536.63337479999996</v>
      </c>
      <c r="J37" s="124">
        <v>40.339659909999995</v>
      </c>
      <c r="K37" s="124">
        <v>496.29371489000005</v>
      </c>
      <c r="L37" s="124">
        <v>3493.5736196100006</v>
      </c>
      <c r="M37" s="124">
        <v>3454.6294602400003</v>
      </c>
      <c r="N37" s="124">
        <v>38.944159370000001</v>
      </c>
      <c r="O37" s="124">
        <v>238.44330136000002</v>
      </c>
      <c r="P37" s="124">
        <v>27.826928479999999</v>
      </c>
      <c r="Q37" s="125"/>
      <c r="R37" s="125"/>
      <c r="S37" s="125"/>
      <c r="T37" s="125"/>
      <c r="U37" s="125"/>
      <c r="V37" s="125"/>
    </row>
    <row r="38" spans="1:22" hidden="1" outlineLevel="1">
      <c r="A38" s="12">
        <v>41365</v>
      </c>
      <c r="B38" s="124">
        <v>4171.7169990800003</v>
      </c>
      <c r="C38" s="50">
        <v>48.755291340000007</v>
      </c>
      <c r="D38" s="124">
        <v>43.317126310000006</v>
      </c>
      <c r="E38" s="124">
        <v>5.4381650300000004</v>
      </c>
      <c r="F38" s="124">
        <v>43.866020120000002</v>
      </c>
      <c r="G38" s="124">
        <v>29.515108429999998</v>
      </c>
      <c r="H38" s="124">
        <v>14.35091169</v>
      </c>
      <c r="I38" s="124">
        <v>563.82908582999994</v>
      </c>
      <c r="J38" s="124">
        <v>37.954453650000005</v>
      </c>
      <c r="K38" s="124">
        <v>525.87463217999994</v>
      </c>
      <c r="L38" s="124">
        <v>3515.2666017900001</v>
      </c>
      <c r="M38" s="124">
        <v>3474.6750185600004</v>
      </c>
      <c r="N38" s="124">
        <v>40.591583229999998</v>
      </c>
      <c r="O38" s="124">
        <v>241.52253281999998</v>
      </c>
      <c r="P38" s="124">
        <v>29.96477587</v>
      </c>
      <c r="Q38" s="125"/>
      <c r="R38" s="125"/>
      <c r="S38" s="125"/>
      <c r="T38" s="125"/>
      <c r="U38" s="125"/>
      <c r="V38" s="125"/>
    </row>
    <row r="39" spans="1:22" hidden="1" outlineLevel="1">
      <c r="A39" s="12">
        <v>41395</v>
      </c>
      <c r="B39" s="124">
        <v>4279.0416172699997</v>
      </c>
      <c r="C39" s="50">
        <v>48.554397949999995</v>
      </c>
      <c r="D39" s="124">
        <v>43.130895349999996</v>
      </c>
      <c r="E39" s="124">
        <v>5.4235026</v>
      </c>
      <c r="F39" s="124">
        <v>42.086982079999999</v>
      </c>
      <c r="G39" s="124">
        <v>28.04683915</v>
      </c>
      <c r="H39" s="124">
        <v>14.04014293</v>
      </c>
      <c r="I39" s="124">
        <v>616.81159527</v>
      </c>
      <c r="J39" s="124">
        <v>39.672786150000007</v>
      </c>
      <c r="K39" s="124">
        <v>577.13880912000002</v>
      </c>
      <c r="L39" s="124">
        <v>3571.58864197</v>
      </c>
      <c r="M39" s="124">
        <v>3521.3242790200002</v>
      </c>
      <c r="N39" s="124">
        <v>50.264362950000006</v>
      </c>
      <c r="O39" s="124">
        <v>243.05403472</v>
      </c>
      <c r="P39" s="124">
        <v>29.454097060000002</v>
      </c>
      <c r="Q39" s="125"/>
      <c r="R39" s="125"/>
      <c r="S39" s="125"/>
      <c r="T39" s="125"/>
      <c r="U39" s="125"/>
      <c r="V39" s="125"/>
    </row>
    <row r="40" spans="1:22" hidden="1" outlineLevel="1">
      <c r="A40" s="12">
        <v>41426</v>
      </c>
      <c r="B40" s="124">
        <v>4355.0606195500004</v>
      </c>
      <c r="C40" s="50">
        <v>48.138901989999994</v>
      </c>
      <c r="D40" s="124">
        <v>42.787434590000004</v>
      </c>
      <c r="E40" s="124">
        <v>5.3514673999999998</v>
      </c>
      <c r="F40" s="124">
        <v>41.476600689999998</v>
      </c>
      <c r="G40" s="124">
        <v>27.533401519999998</v>
      </c>
      <c r="H40" s="124">
        <v>13.94319917</v>
      </c>
      <c r="I40" s="124">
        <v>548.67639153999994</v>
      </c>
      <c r="J40" s="124">
        <v>37.197126279999999</v>
      </c>
      <c r="K40" s="124">
        <v>511.47926526000003</v>
      </c>
      <c r="L40" s="124">
        <v>3716.7687253300001</v>
      </c>
      <c r="M40" s="124">
        <v>3667.80885515</v>
      </c>
      <c r="N40" s="124">
        <v>48.959870180000003</v>
      </c>
      <c r="O40" s="124">
        <v>280.72510672999999</v>
      </c>
      <c r="P40" s="124">
        <v>31.237474389999999</v>
      </c>
      <c r="Q40" s="125"/>
      <c r="R40" s="125"/>
      <c r="S40" s="125"/>
      <c r="T40" s="125"/>
      <c r="U40" s="125"/>
      <c r="V40" s="125"/>
    </row>
    <row r="41" spans="1:22" hidden="1" outlineLevel="1">
      <c r="A41" s="12">
        <v>41456</v>
      </c>
      <c r="B41" s="124">
        <v>4402.8806371199998</v>
      </c>
      <c r="C41" s="50">
        <v>48.518741229999989</v>
      </c>
      <c r="D41" s="124">
        <v>42.991040579999996</v>
      </c>
      <c r="E41" s="124">
        <v>5.5277006499999999</v>
      </c>
      <c r="F41" s="124">
        <v>42.300385560000002</v>
      </c>
      <c r="G41" s="124">
        <v>27.85457736</v>
      </c>
      <c r="H41" s="124">
        <v>14.445808199999998</v>
      </c>
      <c r="I41" s="124">
        <v>575.66580338999995</v>
      </c>
      <c r="J41" s="124">
        <v>35.177367199999999</v>
      </c>
      <c r="K41" s="124">
        <v>540.4884361899999</v>
      </c>
      <c r="L41" s="124">
        <v>3736.3957069400003</v>
      </c>
      <c r="M41" s="124">
        <v>3690.0781126800002</v>
      </c>
      <c r="N41" s="124">
        <v>46.31759426</v>
      </c>
      <c r="O41" s="124">
        <v>313.96460053999999</v>
      </c>
      <c r="P41" s="124">
        <v>32.815139279999997</v>
      </c>
      <c r="Q41" s="125"/>
      <c r="R41" s="125"/>
      <c r="S41" s="125"/>
      <c r="T41" s="125"/>
      <c r="U41" s="125"/>
      <c r="V41" s="125"/>
    </row>
    <row r="42" spans="1:22" hidden="1" outlineLevel="1">
      <c r="A42" s="12">
        <v>41487</v>
      </c>
      <c r="B42" s="124">
        <v>4563.0536318100003</v>
      </c>
      <c r="C42" s="50">
        <v>48.823902290000007</v>
      </c>
      <c r="D42" s="124">
        <v>43.118098029999999</v>
      </c>
      <c r="E42" s="124">
        <v>5.7058042599999999</v>
      </c>
      <c r="F42" s="124">
        <v>43.521831559999995</v>
      </c>
      <c r="G42" s="124">
        <v>29.747123090000002</v>
      </c>
      <c r="H42" s="124">
        <v>13.774708469999998</v>
      </c>
      <c r="I42" s="124">
        <v>691.12419668999985</v>
      </c>
      <c r="J42" s="124">
        <v>31.929652779999998</v>
      </c>
      <c r="K42" s="124">
        <v>659.19454390999999</v>
      </c>
      <c r="L42" s="124">
        <v>3779.5837012700003</v>
      </c>
      <c r="M42" s="124">
        <v>3729.7482890700003</v>
      </c>
      <c r="N42" s="124">
        <v>49.8354122</v>
      </c>
      <c r="O42" s="124">
        <v>330.27160180999999</v>
      </c>
      <c r="P42" s="124">
        <v>35.300255870000001</v>
      </c>
      <c r="Q42" s="125"/>
      <c r="R42" s="125"/>
      <c r="S42" s="125"/>
      <c r="T42" s="125"/>
      <c r="U42" s="125"/>
      <c r="V42" s="125"/>
    </row>
    <row r="43" spans="1:22" hidden="1" outlineLevel="1">
      <c r="A43" s="12">
        <v>41518</v>
      </c>
      <c r="B43" s="124">
        <v>4539.5440790599996</v>
      </c>
      <c r="C43" s="50">
        <v>49.712062299999999</v>
      </c>
      <c r="D43" s="124">
        <v>43.981215820000003</v>
      </c>
      <c r="E43" s="124">
        <v>5.7308464800000003</v>
      </c>
      <c r="F43" s="124">
        <v>42.439225090000001</v>
      </c>
      <c r="G43" s="124">
        <v>27.899201529999999</v>
      </c>
      <c r="H43" s="124">
        <v>14.540023559999998</v>
      </c>
      <c r="I43" s="124">
        <v>587.60562031999996</v>
      </c>
      <c r="J43" s="124">
        <v>33.799023939999998</v>
      </c>
      <c r="K43" s="124">
        <v>553.80659637999997</v>
      </c>
      <c r="L43" s="124">
        <v>3859.7871713499999</v>
      </c>
      <c r="M43" s="124">
        <v>3811.2136627700002</v>
      </c>
      <c r="N43" s="124">
        <v>48.573508579999995</v>
      </c>
      <c r="O43" s="124">
        <v>336.57628115999995</v>
      </c>
      <c r="P43" s="124">
        <v>34.911465919999998</v>
      </c>
      <c r="Q43" s="125"/>
      <c r="R43" s="125"/>
      <c r="S43" s="125"/>
      <c r="T43" s="125"/>
      <c r="U43" s="125"/>
      <c r="V43" s="125"/>
    </row>
    <row r="44" spans="1:22" hidden="1" outlineLevel="1">
      <c r="A44" s="12">
        <v>41548</v>
      </c>
      <c r="B44" s="124">
        <v>4623.9768261999998</v>
      </c>
      <c r="C44" s="50">
        <v>51.984783870000001</v>
      </c>
      <c r="D44" s="124">
        <v>45.339528020000003</v>
      </c>
      <c r="E44" s="124">
        <v>6.6452558499999999</v>
      </c>
      <c r="F44" s="124">
        <v>49.44626667</v>
      </c>
      <c r="G44" s="124">
        <v>33.32662346</v>
      </c>
      <c r="H44" s="124">
        <v>16.11964321</v>
      </c>
      <c r="I44" s="124">
        <v>611.42812399000002</v>
      </c>
      <c r="J44" s="124">
        <v>32.771967249999996</v>
      </c>
      <c r="K44" s="124">
        <v>578.65615674000003</v>
      </c>
      <c r="L44" s="124">
        <v>3911.1176516699998</v>
      </c>
      <c r="M44" s="124">
        <v>3863.4813166599997</v>
      </c>
      <c r="N44" s="124">
        <v>47.636335010000003</v>
      </c>
      <c r="O44" s="124">
        <v>338.14418176999999</v>
      </c>
      <c r="P44" s="124">
        <v>35.710746</v>
      </c>
      <c r="Q44" s="125"/>
      <c r="R44" s="125"/>
      <c r="S44" s="125"/>
      <c r="T44" s="125"/>
      <c r="U44" s="125"/>
      <c r="V44" s="125"/>
    </row>
    <row r="45" spans="1:22" hidden="1" outlineLevel="1">
      <c r="A45" s="12">
        <v>41579</v>
      </c>
      <c r="B45" s="124">
        <v>4591.7075545099997</v>
      </c>
      <c r="C45" s="50">
        <v>53.253733620000006</v>
      </c>
      <c r="D45" s="124">
        <v>46.520934929999996</v>
      </c>
      <c r="E45" s="124">
        <v>6.7327986900000001</v>
      </c>
      <c r="F45" s="124">
        <v>44.444260630000002</v>
      </c>
      <c r="G45" s="124">
        <v>28.98232964</v>
      </c>
      <c r="H45" s="124">
        <v>15.461930989999999</v>
      </c>
      <c r="I45" s="124">
        <v>552.34203363999995</v>
      </c>
      <c r="J45" s="124">
        <v>31.30773465</v>
      </c>
      <c r="K45" s="124">
        <v>521.03429899000002</v>
      </c>
      <c r="L45" s="124">
        <v>3941.66752662</v>
      </c>
      <c r="M45" s="124">
        <v>3894.6020182599996</v>
      </c>
      <c r="N45" s="124">
        <v>47.06550836000001</v>
      </c>
      <c r="O45" s="124">
        <v>342.50466327999999</v>
      </c>
      <c r="P45" s="124">
        <v>36.848367359999997</v>
      </c>
      <c r="Q45" s="125"/>
      <c r="R45" s="125"/>
      <c r="S45" s="125"/>
      <c r="T45" s="125"/>
      <c r="U45" s="125"/>
      <c r="V45" s="125"/>
    </row>
    <row r="46" spans="1:22" hidden="1" outlineLevel="1">
      <c r="A46" s="12">
        <v>41609</v>
      </c>
      <c r="B46" s="124">
        <v>4633.3722888499997</v>
      </c>
      <c r="C46" s="50">
        <v>55.389961740000004</v>
      </c>
      <c r="D46" s="124">
        <v>49.535449069999999</v>
      </c>
      <c r="E46" s="124">
        <v>5.8545126700000001</v>
      </c>
      <c r="F46" s="124">
        <v>41.447604089999999</v>
      </c>
      <c r="G46" s="124">
        <v>28.56273161</v>
      </c>
      <c r="H46" s="124">
        <v>12.884872479999999</v>
      </c>
      <c r="I46" s="124">
        <v>610.66879878999998</v>
      </c>
      <c r="J46" s="124">
        <v>73.005659739999999</v>
      </c>
      <c r="K46" s="124">
        <v>537.66313905000004</v>
      </c>
      <c r="L46" s="124">
        <v>3925.86592423</v>
      </c>
      <c r="M46" s="124">
        <v>3882.9285915</v>
      </c>
      <c r="N46" s="124">
        <v>42.937332730000008</v>
      </c>
      <c r="O46" s="124">
        <v>299.60061587000001</v>
      </c>
      <c r="P46" s="124">
        <v>36.89901407</v>
      </c>
      <c r="Q46" s="125"/>
      <c r="R46" s="125"/>
      <c r="S46" s="125"/>
      <c r="T46" s="125"/>
      <c r="U46" s="125"/>
      <c r="V46" s="125"/>
    </row>
    <row r="47" spans="1:22" hidden="1" outlineLevel="1">
      <c r="A47" s="12">
        <v>41640</v>
      </c>
      <c r="B47" s="124">
        <v>4537.9414476100001</v>
      </c>
      <c r="C47" s="50">
        <v>55.82627411</v>
      </c>
      <c r="D47" s="124">
        <v>49.67719726</v>
      </c>
      <c r="E47" s="124">
        <v>6.149076850000001</v>
      </c>
      <c r="F47" s="124">
        <v>39.900080769999995</v>
      </c>
      <c r="G47" s="124">
        <v>27.469575459999998</v>
      </c>
      <c r="H47" s="124">
        <v>12.430505310000001</v>
      </c>
      <c r="I47" s="124">
        <v>564.70927846000006</v>
      </c>
      <c r="J47" s="124">
        <v>32.954915480000004</v>
      </c>
      <c r="K47" s="124">
        <v>531.75436298</v>
      </c>
      <c r="L47" s="124">
        <v>3877.50581427</v>
      </c>
      <c r="M47" s="124">
        <v>3836.3734527500001</v>
      </c>
      <c r="N47" s="124">
        <v>41.132361520000003</v>
      </c>
      <c r="O47" s="124">
        <v>331.71986952999998</v>
      </c>
      <c r="P47" s="124">
        <v>39.518177129999998</v>
      </c>
      <c r="Q47" s="125"/>
      <c r="R47" s="125"/>
      <c r="S47" s="125"/>
      <c r="T47" s="125"/>
      <c r="U47" s="125"/>
      <c r="V47" s="125"/>
    </row>
    <row r="48" spans="1:22" hidden="1" outlineLevel="1">
      <c r="A48" s="12">
        <v>41671</v>
      </c>
      <c r="B48" s="124">
        <v>4626.7188950299997</v>
      </c>
      <c r="C48" s="50">
        <v>59.220938380000007</v>
      </c>
      <c r="D48" s="124">
        <v>53.149741730000002</v>
      </c>
      <c r="E48" s="124">
        <v>6.0711966499999992</v>
      </c>
      <c r="F48" s="124">
        <v>49.748161449999998</v>
      </c>
      <c r="G48" s="124">
        <v>37.52747016</v>
      </c>
      <c r="H48" s="124">
        <v>12.22069129</v>
      </c>
      <c r="I48" s="124">
        <v>523.12370265000004</v>
      </c>
      <c r="J48" s="124">
        <v>36.441594629999997</v>
      </c>
      <c r="K48" s="124">
        <v>486.68210802000004</v>
      </c>
      <c r="L48" s="124">
        <v>3994.6260925500001</v>
      </c>
      <c r="M48" s="124">
        <v>3957.0640311999996</v>
      </c>
      <c r="N48" s="124">
        <v>37.56206135</v>
      </c>
      <c r="O48" s="124">
        <v>368.44257988000004</v>
      </c>
      <c r="P48" s="124">
        <v>41.749276699999996</v>
      </c>
      <c r="Q48" s="125"/>
      <c r="R48" s="125"/>
      <c r="S48" s="125"/>
      <c r="T48" s="125"/>
      <c r="U48" s="125"/>
      <c r="V48" s="125"/>
    </row>
    <row r="49" spans="1:22" hidden="1" outlineLevel="1">
      <c r="A49" s="12">
        <v>41699</v>
      </c>
      <c r="B49" s="124">
        <v>4667.9697114500004</v>
      </c>
      <c r="C49" s="50">
        <v>61.626931300000003</v>
      </c>
      <c r="D49" s="124">
        <v>55.405488840000004</v>
      </c>
      <c r="E49" s="124">
        <v>6.2214424599999996</v>
      </c>
      <c r="F49" s="124">
        <v>88.197514330000004</v>
      </c>
      <c r="G49" s="124">
        <v>73.182864260000002</v>
      </c>
      <c r="H49" s="124">
        <v>15.01465007</v>
      </c>
      <c r="I49" s="124">
        <v>560.46778953</v>
      </c>
      <c r="J49" s="124">
        <v>37.674909760000006</v>
      </c>
      <c r="K49" s="124">
        <v>522.79287977000001</v>
      </c>
      <c r="L49" s="124">
        <v>3957.67747629</v>
      </c>
      <c r="M49" s="124">
        <v>3918.8980206699998</v>
      </c>
      <c r="N49" s="124">
        <v>38.77945562</v>
      </c>
      <c r="O49" s="124">
        <v>338.78769903</v>
      </c>
      <c r="P49" s="124">
        <v>41.715028770000004</v>
      </c>
      <c r="Q49" s="125"/>
      <c r="R49" s="125"/>
      <c r="S49" s="125"/>
      <c r="T49" s="125"/>
      <c r="U49" s="125"/>
      <c r="V49" s="125"/>
    </row>
    <row r="50" spans="1:22" hidden="1" outlineLevel="1">
      <c r="A50" s="12">
        <v>41730</v>
      </c>
      <c r="B50" s="124">
        <v>4727.0159633399999</v>
      </c>
      <c r="C50" s="50">
        <v>74.186928219999999</v>
      </c>
      <c r="D50" s="124">
        <v>67.669873800000005</v>
      </c>
      <c r="E50" s="124">
        <v>6.5170544200000009</v>
      </c>
      <c r="F50" s="124">
        <v>93.846593380000002</v>
      </c>
      <c r="G50" s="124">
        <v>78.364674399999998</v>
      </c>
      <c r="H50" s="124">
        <v>15.48191898</v>
      </c>
      <c r="I50" s="124">
        <v>554.96504348999997</v>
      </c>
      <c r="J50" s="124">
        <v>64.622497510000002</v>
      </c>
      <c r="K50" s="124">
        <v>490.34254598000001</v>
      </c>
      <c r="L50" s="124">
        <v>4004.01739825</v>
      </c>
      <c r="M50" s="124">
        <v>3956.6196579300004</v>
      </c>
      <c r="N50" s="124">
        <v>47.397740319999997</v>
      </c>
      <c r="O50" s="124">
        <v>223.42440260000001</v>
      </c>
      <c r="P50" s="124">
        <v>39.59366283</v>
      </c>
      <c r="Q50" s="125"/>
      <c r="R50" s="125"/>
      <c r="S50" s="125"/>
      <c r="T50" s="125"/>
      <c r="U50" s="125"/>
      <c r="V50" s="125"/>
    </row>
    <row r="51" spans="1:22" hidden="1" outlineLevel="1">
      <c r="A51" s="12">
        <v>41760</v>
      </c>
      <c r="B51" s="124">
        <v>4797.1497556100003</v>
      </c>
      <c r="C51" s="50">
        <v>78.214700199999996</v>
      </c>
      <c r="D51" s="124">
        <v>71.207613320000007</v>
      </c>
      <c r="E51" s="124">
        <v>7.0070868800000001</v>
      </c>
      <c r="F51" s="124">
        <v>95.103688260000013</v>
      </c>
      <c r="G51" s="124">
        <v>79.50108444</v>
      </c>
      <c r="H51" s="124">
        <v>15.602603819999999</v>
      </c>
      <c r="I51" s="124">
        <v>560.72996895000006</v>
      </c>
      <c r="J51" s="124">
        <v>41.935142729999995</v>
      </c>
      <c r="K51" s="124">
        <v>518.79482621999989</v>
      </c>
      <c r="L51" s="124">
        <v>4063.1013981999995</v>
      </c>
      <c r="M51" s="124">
        <v>4007.7312307900002</v>
      </c>
      <c r="N51" s="124">
        <v>55.370167409999993</v>
      </c>
      <c r="O51" s="124">
        <v>202.80724413999999</v>
      </c>
      <c r="P51" s="124">
        <v>37.446132800000001</v>
      </c>
      <c r="Q51" s="125"/>
      <c r="R51" s="125"/>
      <c r="S51" s="125"/>
      <c r="T51" s="125"/>
      <c r="U51" s="125"/>
      <c r="V51" s="125"/>
    </row>
    <row r="52" spans="1:22" hidden="1" outlineLevel="1">
      <c r="A52" s="12">
        <v>41791</v>
      </c>
      <c r="B52" s="124">
        <v>5016.1495216800004</v>
      </c>
      <c r="C52" s="50">
        <v>77.693066579999993</v>
      </c>
      <c r="D52" s="124">
        <v>70.928192479999993</v>
      </c>
      <c r="E52" s="124">
        <v>6.7648740999999992</v>
      </c>
      <c r="F52" s="124">
        <v>95.637700049999992</v>
      </c>
      <c r="G52" s="124">
        <v>78.699764259999995</v>
      </c>
      <c r="H52" s="124">
        <v>16.937935790000001</v>
      </c>
      <c r="I52" s="124">
        <v>596.34293717999992</v>
      </c>
      <c r="J52" s="124">
        <v>44.2658591</v>
      </c>
      <c r="K52" s="124">
        <v>552.07707807999986</v>
      </c>
      <c r="L52" s="124">
        <v>4246.4758178699994</v>
      </c>
      <c r="M52" s="124">
        <v>4183.96399501</v>
      </c>
      <c r="N52" s="124">
        <v>62.511822860000002</v>
      </c>
      <c r="O52" s="124">
        <v>202.76452154</v>
      </c>
      <c r="P52" s="124">
        <v>40.262706399999999</v>
      </c>
      <c r="Q52" s="125"/>
      <c r="R52" s="125"/>
      <c r="S52" s="125"/>
      <c r="T52" s="125"/>
      <c r="U52" s="125"/>
      <c r="V52" s="125"/>
    </row>
    <row r="53" spans="1:22" hidden="1" outlineLevel="1">
      <c r="A53" s="12">
        <v>41821</v>
      </c>
      <c r="B53" s="124">
        <v>5095.3461932600003</v>
      </c>
      <c r="C53" s="50">
        <v>62.924434859999998</v>
      </c>
      <c r="D53" s="124">
        <v>56.781423079999996</v>
      </c>
      <c r="E53" s="124">
        <v>6.1430117800000001</v>
      </c>
      <c r="F53" s="124">
        <v>101.97105062999999</v>
      </c>
      <c r="G53" s="124">
        <v>84.456630009999998</v>
      </c>
      <c r="H53" s="124">
        <v>17.514420619999999</v>
      </c>
      <c r="I53" s="124">
        <v>694.34729205000008</v>
      </c>
      <c r="J53" s="124">
        <v>48.217111860000003</v>
      </c>
      <c r="K53" s="124">
        <v>646.13018019000015</v>
      </c>
      <c r="L53" s="124">
        <v>4236.1034157199992</v>
      </c>
      <c r="M53" s="124">
        <v>4180.6835655599998</v>
      </c>
      <c r="N53" s="124">
        <v>55.419850159999996</v>
      </c>
      <c r="O53" s="124">
        <v>245.81123263999999</v>
      </c>
      <c r="P53" s="124">
        <v>37.333751190000001</v>
      </c>
      <c r="Q53" s="125"/>
      <c r="R53" s="125"/>
      <c r="S53" s="125"/>
      <c r="T53" s="125"/>
      <c r="U53" s="125"/>
      <c r="V53" s="125"/>
    </row>
    <row r="54" spans="1:22" hidden="1" outlineLevel="1">
      <c r="A54" s="12">
        <v>41852</v>
      </c>
      <c r="B54" s="124">
        <v>5261.6382861599996</v>
      </c>
      <c r="C54" s="50">
        <v>47.004856119999999</v>
      </c>
      <c r="D54" s="124">
        <v>40.697508460000002</v>
      </c>
      <c r="E54" s="124">
        <v>6.3073476599999987</v>
      </c>
      <c r="F54" s="124">
        <v>109.00829662</v>
      </c>
      <c r="G54" s="124">
        <v>87.805487400000004</v>
      </c>
      <c r="H54" s="124">
        <v>21.202809219999999</v>
      </c>
      <c r="I54" s="124">
        <v>708.4504450899999</v>
      </c>
      <c r="J54" s="124">
        <v>60.491583070000004</v>
      </c>
      <c r="K54" s="124">
        <v>647.95886201999997</v>
      </c>
      <c r="L54" s="124">
        <v>4397.1746883300002</v>
      </c>
      <c r="M54" s="124">
        <v>4335.2450816399996</v>
      </c>
      <c r="N54" s="124">
        <v>61.92960669</v>
      </c>
      <c r="O54" s="124">
        <v>244.96109294000001</v>
      </c>
      <c r="P54" s="124">
        <v>39.170011389999999</v>
      </c>
      <c r="Q54" s="125"/>
      <c r="R54" s="125"/>
      <c r="S54" s="125"/>
      <c r="T54" s="125"/>
      <c r="U54" s="125"/>
      <c r="V54" s="125"/>
    </row>
    <row r="55" spans="1:22" hidden="1" outlineLevel="1">
      <c r="A55" s="12">
        <v>41883</v>
      </c>
      <c r="B55" s="124">
        <v>5064.5770114699999</v>
      </c>
      <c r="C55" s="50">
        <v>48.460211020000003</v>
      </c>
      <c r="D55" s="124">
        <v>42.250404189999998</v>
      </c>
      <c r="E55" s="124">
        <v>6.2098068299999998</v>
      </c>
      <c r="F55" s="124">
        <v>98.797200729999986</v>
      </c>
      <c r="G55" s="124">
        <v>79.487312149999994</v>
      </c>
      <c r="H55" s="124">
        <v>19.309888579999999</v>
      </c>
      <c r="I55" s="124">
        <v>690.88629615999992</v>
      </c>
      <c r="J55" s="124">
        <v>57.51605146</v>
      </c>
      <c r="K55" s="124">
        <v>633.37024469999994</v>
      </c>
      <c r="L55" s="124">
        <v>4226.4333035600002</v>
      </c>
      <c r="M55" s="124">
        <v>4161.7215381599999</v>
      </c>
      <c r="N55" s="124">
        <v>64.711765400000004</v>
      </c>
      <c r="O55" s="124">
        <v>238.14665205999998</v>
      </c>
      <c r="P55" s="124">
        <v>34.126337489999997</v>
      </c>
      <c r="Q55" s="125"/>
      <c r="R55" s="125"/>
      <c r="S55" s="125"/>
      <c r="T55" s="125"/>
      <c r="U55" s="125"/>
      <c r="V55" s="125"/>
    </row>
    <row r="56" spans="1:22" hidden="1" outlineLevel="1">
      <c r="A56" s="12">
        <v>41913</v>
      </c>
      <c r="B56" s="124">
        <v>4986.5347410100003</v>
      </c>
      <c r="C56" s="50">
        <v>47.048592130000003</v>
      </c>
      <c r="D56" s="124">
        <v>41.220470940000006</v>
      </c>
      <c r="E56" s="124">
        <v>5.8281211900000001</v>
      </c>
      <c r="F56" s="124">
        <v>99.407328800000016</v>
      </c>
      <c r="G56" s="124">
        <v>79.62230249000001</v>
      </c>
      <c r="H56" s="124">
        <v>19.785026309999999</v>
      </c>
      <c r="I56" s="124">
        <v>779.56624589</v>
      </c>
      <c r="J56" s="124">
        <v>60.569023870000002</v>
      </c>
      <c r="K56" s="124">
        <v>718.99722201999998</v>
      </c>
      <c r="L56" s="124">
        <v>4060.5125741900001</v>
      </c>
      <c r="M56" s="124">
        <v>4001.4925849000001</v>
      </c>
      <c r="N56" s="124">
        <v>59.019989289999998</v>
      </c>
      <c r="O56" s="124">
        <v>231.35453180000002</v>
      </c>
      <c r="P56" s="124">
        <v>31.061646289999999</v>
      </c>
      <c r="Q56" s="125"/>
      <c r="R56" s="125"/>
      <c r="S56" s="125"/>
      <c r="T56" s="125"/>
      <c r="U56" s="125"/>
      <c r="V56" s="125"/>
    </row>
    <row r="57" spans="1:22" hidden="1" outlineLevel="1">
      <c r="A57" s="12">
        <v>41944</v>
      </c>
      <c r="B57" s="124">
        <v>5356.45755156</v>
      </c>
      <c r="C57" s="50">
        <v>45.768923589999993</v>
      </c>
      <c r="D57" s="124">
        <v>39.664328279999992</v>
      </c>
      <c r="E57" s="124">
        <v>6.1045953100000006</v>
      </c>
      <c r="F57" s="124">
        <v>107.60743566000001</v>
      </c>
      <c r="G57" s="124">
        <v>90.750555319999989</v>
      </c>
      <c r="H57" s="124">
        <v>16.85688034</v>
      </c>
      <c r="I57" s="124">
        <v>875.80484445000002</v>
      </c>
      <c r="J57" s="124">
        <v>65.600048830000006</v>
      </c>
      <c r="K57" s="124">
        <v>810.20479561999991</v>
      </c>
      <c r="L57" s="124">
        <v>4327.27634786</v>
      </c>
      <c r="M57" s="124">
        <v>4269.5586332599996</v>
      </c>
      <c r="N57" s="124">
        <v>57.717714600000008</v>
      </c>
      <c r="O57" s="124">
        <v>239.83623667000001</v>
      </c>
      <c r="P57" s="124">
        <v>34.061318980000003</v>
      </c>
      <c r="Q57" s="125"/>
      <c r="R57" s="125"/>
      <c r="S57" s="125"/>
      <c r="T57" s="125"/>
      <c r="U57" s="125"/>
      <c r="V57" s="125"/>
    </row>
    <row r="58" spans="1:22" hidden="1" outlineLevel="1">
      <c r="A58" s="12">
        <v>41974</v>
      </c>
      <c r="B58" s="124">
        <v>5229.3536001000002</v>
      </c>
      <c r="C58" s="50">
        <v>45.140289260000003</v>
      </c>
      <c r="D58" s="124">
        <v>39.52097697</v>
      </c>
      <c r="E58" s="124">
        <v>5.6193122900000017</v>
      </c>
      <c r="F58" s="124">
        <v>108.59675777</v>
      </c>
      <c r="G58" s="124">
        <v>91.122777499999998</v>
      </c>
      <c r="H58" s="124">
        <v>17.473980269999998</v>
      </c>
      <c r="I58" s="124">
        <v>875.91057175000014</v>
      </c>
      <c r="J58" s="124">
        <v>62.475376699999998</v>
      </c>
      <c r="K58" s="124">
        <v>813.43519504999995</v>
      </c>
      <c r="L58" s="124">
        <v>4199.7059813200003</v>
      </c>
      <c r="M58" s="124">
        <v>4151.2920643199996</v>
      </c>
      <c r="N58" s="124">
        <v>48.413916999999998</v>
      </c>
      <c r="O58" s="124">
        <v>239.39764481</v>
      </c>
      <c r="P58" s="124">
        <v>33.237009540000003</v>
      </c>
      <c r="Q58" s="125"/>
      <c r="R58" s="125"/>
      <c r="S58" s="125"/>
      <c r="T58" s="125"/>
      <c r="U58" s="125"/>
      <c r="V58" s="125"/>
    </row>
    <row r="59" spans="1:22" hidden="1" outlineLevel="1">
      <c r="A59" s="12">
        <v>42005</v>
      </c>
      <c r="B59" s="124">
        <v>5012.6100342999998</v>
      </c>
      <c r="C59" s="50">
        <v>46.993306009999998</v>
      </c>
      <c r="D59" s="124">
        <v>41.255500519999998</v>
      </c>
      <c r="E59" s="124">
        <v>5.7378054899999995</v>
      </c>
      <c r="F59" s="124">
        <v>102.72039957</v>
      </c>
      <c r="G59" s="124">
        <v>87.236229959999989</v>
      </c>
      <c r="H59" s="124">
        <v>15.48416961</v>
      </c>
      <c r="I59" s="124">
        <v>794.31596053999988</v>
      </c>
      <c r="J59" s="124">
        <v>60.746698870000003</v>
      </c>
      <c r="K59" s="124">
        <v>733.56926166999995</v>
      </c>
      <c r="L59" s="124">
        <v>4068.5803681800003</v>
      </c>
      <c r="M59" s="124">
        <v>4018.5203939999997</v>
      </c>
      <c r="N59" s="124">
        <v>50.059974180000005</v>
      </c>
      <c r="O59" s="124">
        <v>232.30020439999998</v>
      </c>
      <c r="P59" s="124">
        <v>35.324163499999997</v>
      </c>
      <c r="Q59" s="125"/>
      <c r="R59" s="125"/>
      <c r="S59" s="125"/>
      <c r="T59" s="125"/>
      <c r="U59" s="125"/>
      <c r="V59" s="125"/>
    </row>
    <row r="60" spans="1:22" hidden="1" outlineLevel="1">
      <c r="A60" s="12">
        <v>42036</v>
      </c>
      <c r="B60" s="124">
        <v>6727.3309005299998</v>
      </c>
      <c r="C60" s="50">
        <v>49.154328910000004</v>
      </c>
      <c r="D60" s="124">
        <v>42.747586800000001</v>
      </c>
      <c r="E60" s="124">
        <v>6.4067421100000006</v>
      </c>
      <c r="F60" s="124">
        <v>175.48654383000002</v>
      </c>
      <c r="G60" s="124">
        <v>150.04271077000001</v>
      </c>
      <c r="H60" s="124">
        <v>25.443833059999999</v>
      </c>
      <c r="I60" s="124">
        <v>1097.68901738</v>
      </c>
      <c r="J60" s="124">
        <v>81.213909259999994</v>
      </c>
      <c r="K60" s="124">
        <v>1016.47510812</v>
      </c>
      <c r="L60" s="124">
        <v>5405.0010104099993</v>
      </c>
      <c r="M60" s="124">
        <v>5313.1464317500004</v>
      </c>
      <c r="N60" s="124">
        <v>91.854578660000001</v>
      </c>
      <c r="O60" s="124">
        <v>342.92142011999999</v>
      </c>
      <c r="P60" s="124">
        <v>55.561066880000006</v>
      </c>
      <c r="Q60" s="125"/>
      <c r="R60" s="125"/>
      <c r="S60" s="125"/>
      <c r="T60" s="125"/>
      <c r="U60" s="125"/>
      <c r="V60" s="125"/>
    </row>
    <row r="61" spans="1:22" hidden="1" outlineLevel="1">
      <c r="A61" s="12">
        <v>42064</v>
      </c>
      <c r="B61" s="124">
        <v>5838.48711301</v>
      </c>
      <c r="C61" s="50">
        <v>54.587387140000004</v>
      </c>
      <c r="D61" s="124">
        <v>45.705499379999999</v>
      </c>
      <c r="E61" s="124">
        <v>8.8818877599999997</v>
      </c>
      <c r="F61" s="124">
        <v>142.08974501</v>
      </c>
      <c r="G61" s="124">
        <v>122.30598260000001</v>
      </c>
      <c r="H61" s="124">
        <v>19.783762410000001</v>
      </c>
      <c r="I61" s="124">
        <v>1056.2811664399999</v>
      </c>
      <c r="J61" s="124">
        <v>87.140748329999994</v>
      </c>
      <c r="K61" s="124">
        <v>969.14041810999993</v>
      </c>
      <c r="L61" s="124">
        <v>4585.5288144200003</v>
      </c>
      <c r="M61" s="124">
        <v>4509.8892238400003</v>
      </c>
      <c r="N61" s="124">
        <v>75.639590580000004</v>
      </c>
      <c r="O61" s="124">
        <v>217.17119672999999</v>
      </c>
      <c r="P61" s="124">
        <v>46.036512760000001</v>
      </c>
      <c r="Q61" s="125"/>
      <c r="R61" s="125"/>
      <c r="S61" s="125"/>
      <c r="T61" s="125"/>
      <c r="U61" s="125"/>
      <c r="V61" s="125"/>
    </row>
    <row r="62" spans="1:22" hidden="1" outlineLevel="1">
      <c r="A62" s="12">
        <v>42095</v>
      </c>
      <c r="B62" s="124">
        <v>5570.1545669200004</v>
      </c>
      <c r="C62" s="50">
        <v>56.667886070000002</v>
      </c>
      <c r="D62" s="124">
        <v>45.341673780000001</v>
      </c>
      <c r="E62" s="124">
        <v>11.326212289999999</v>
      </c>
      <c r="F62" s="124">
        <v>127.41595217999999</v>
      </c>
      <c r="G62" s="124">
        <v>112.33860604</v>
      </c>
      <c r="H62" s="124">
        <v>15.07734614</v>
      </c>
      <c r="I62" s="124">
        <v>1063.9398657799998</v>
      </c>
      <c r="J62" s="124">
        <v>92.020566740000007</v>
      </c>
      <c r="K62" s="124">
        <v>971.91929904000006</v>
      </c>
      <c r="L62" s="124">
        <v>4322.1308628899997</v>
      </c>
      <c r="M62" s="124">
        <v>4251.4017636199997</v>
      </c>
      <c r="N62" s="124">
        <v>70.729099270000006</v>
      </c>
      <c r="O62" s="124">
        <v>174.04918106</v>
      </c>
      <c r="P62" s="124">
        <v>39.531262980000001</v>
      </c>
      <c r="Q62" s="125"/>
      <c r="R62" s="125"/>
      <c r="S62" s="125"/>
      <c r="T62" s="125"/>
      <c r="U62" s="125"/>
      <c r="V62" s="125"/>
    </row>
    <row r="63" spans="1:22" hidden="1" outlineLevel="1">
      <c r="A63" s="12">
        <v>42125</v>
      </c>
      <c r="B63" s="124">
        <v>5474.1629583200001</v>
      </c>
      <c r="C63" s="50">
        <v>85.506267260000001</v>
      </c>
      <c r="D63" s="124">
        <v>70.589139100000011</v>
      </c>
      <c r="E63" s="124">
        <v>14.917128159999999</v>
      </c>
      <c r="F63" s="124">
        <v>122.38687284</v>
      </c>
      <c r="G63" s="124">
        <v>109.25546289</v>
      </c>
      <c r="H63" s="124">
        <v>13.13140995</v>
      </c>
      <c r="I63" s="124">
        <v>1000.1036827399998</v>
      </c>
      <c r="J63" s="124">
        <v>84.626504100000005</v>
      </c>
      <c r="K63" s="124">
        <v>915.47717863999992</v>
      </c>
      <c r="L63" s="124">
        <v>4266.1661354799999</v>
      </c>
      <c r="M63" s="124">
        <v>4195.0308005900006</v>
      </c>
      <c r="N63" s="124">
        <v>71.13533489000001</v>
      </c>
      <c r="O63" s="124">
        <v>144.07461930000002</v>
      </c>
      <c r="P63" s="124">
        <v>39.706420739999999</v>
      </c>
      <c r="Q63" s="125"/>
      <c r="R63" s="125"/>
      <c r="S63" s="125"/>
      <c r="T63" s="125"/>
      <c r="U63" s="125"/>
      <c r="V63" s="125"/>
    </row>
    <row r="64" spans="1:22" hidden="1" outlineLevel="1">
      <c r="A64" s="12">
        <v>42156</v>
      </c>
      <c r="B64" s="124">
        <v>5554.9871767100003</v>
      </c>
      <c r="C64" s="50">
        <v>63.527224760000003</v>
      </c>
      <c r="D64" s="124">
        <v>45.800604900000003</v>
      </c>
      <c r="E64" s="124">
        <v>17.72661986</v>
      </c>
      <c r="F64" s="124">
        <v>127.89947885000001</v>
      </c>
      <c r="G64" s="124">
        <v>112.14099656</v>
      </c>
      <c r="H64" s="124">
        <v>15.75848229</v>
      </c>
      <c r="I64" s="124">
        <v>1094.1286302700003</v>
      </c>
      <c r="J64" s="124">
        <v>87.46375676000001</v>
      </c>
      <c r="K64" s="124">
        <v>1006.6648735100001</v>
      </c>
      <c r="L64" s="124">
        <v>4269.4318428299994</v>
      </c>
      <c r="M64" s="124">
        <v>4198.9610177699997</v>
      </c>
      <c r="N64" s="124">
        <v>70.47082506000001</v>
      </c>
      <c r="O64" s="124">
        <v>146.14940544000001</v>
      </c>
      <c r="P64" s="124">
        <v>41.596168859999999</v>
      </c>
      <c r="Q64" s="125"/>
      <c r="R64" s="125"/>
      <c r="S64" s="125"/>
      <c r="T64" s="125"/>
      <c r="U64" s="125"/>
      <c r="V64" s="125"/>
    </row>
    <row r="65" spans="1:22" hidden="1" outlineLevel="1">
      <c r="A65" s="12">
        <v>42186</v>
      </c>
      <c r="B65" s="124">
        <v>5385.0531331100001</v>
      </c>
      <c r="C65" s="50">
        <v>62.749667029999998</v>
      </c>
      <c r="D65" s="124">
        <v>45.566886550000007</v>
      </c>
      <c r="E65" s="124">
        <v>17.182780479999998</v>
      </c>
      <c r="F65" s="124">
        <v>126.96719195</v>
      </c>
      <c r="G65" s="124">
        <v>111.97821580999999</v>
      </c>
      <c r="H65" s="124">
        <v>14.98897614</v>
      </c>
      <c r="I65" s="124">
        <v>1049.3283407099998</v>
      </c>
      <c r="J65" s="124">
        <v>95.919779150000011</v>
      </c>
      <c r="K65" s="124">
        <v>953.40856155999995</v>
      </c>
      <c r="L65" s="124">
        <v>4146.00793342</v>
      </c>
      <c r="M65" s="124">
        <v>4083.1978137299998</v>
      </c>
      <c r="N65" s="124">
        <v>62.810119690000001</v>
      </c>
      <c r="O65" s="124">
        <v>135.29004379</v>
      </c>
      <c r="P65" s="124">
        <v>36.21963366</v>
      </c>
      <c r="Q65" s="125"/>
      <c r="R65" s="125"/>
      <c r="S65" s="125"/>
      <c r="T65" s="125"/>
      <c r="U65" s="125"/>
      <c r="V65" s="125"/>
    </row>
    <row r="66" spans="1:22" hidden="1" outlineLevel="1">
      <c r="A66" s="12">
        <v>42217</v>
      </c>
      <c r="B66" s="124">
        <v>5307.9500183500004</v>
      </c>
      <c r="C66" s="50">
        <v>64.150973069999992</v>
      </c>
      <c r="D66" s="124">
        <v>45.999872430000003</v>
      </c>
      <c r="E66" s="124">
        <v>18.151100639999996</v>
      </c>
      <c r="F66" s="124">
        <v>126.85361716</v>
      </c>
      <c r="G66" s="124">
        <v>113.35885473</v>
      </c>
      <c r="H66" s="124">
        <v>13.49476243</v>
      </c>
      <c r="I66" s="124">
        <v>1003.51720267</v>
      </c>
      <c r="J66" s="124">
        <v>87.417491979999994</v>
      </c>
      <c r="K66" s="124">
        <v>916.09971069000017</v>
      </c>
      <c r="L66" s="124">
        <v>4113.4282254500004</v>
      </c>
      <c r="M66" s="124">
        <v>4049.3191836100004</v>
      </c>
      <c r="N66" s="124">
        <v>64.109041839999989</v>
      </c>
      <c r="O66" s="124">
        <v>126.93153849000001</v>
      </c>
      <c r="P66" s="124">
        <v>33.453913829999998</v>
      </c>
      <c r="Q66" s="125"/>
      <c r="R66" s="125"/>
      <c r="S66" s="125"/>
      <c r="T66" s="125"/>
      <c r="U66" s="125"/>
      <c r="V66" s="125"/>
    </row>
    <row r="67" spans="1:22" hidden="1" outlineLevel="1">
      <c r="A67" s="12">
        <v>42248</v>
      </c>
      <c r="B67" s="124">
        <v>5381.0375884100004</v>
      </c>
      <c r="C67" s="50">
        <v>64.509837630000007</v>
      </c>
      <c r="D67" s="124">
        <v>44.637293919999998</v>
      </c>
      <c r="E67" s="124">
        <v>19.872543709999999</v>
      </c>
      <c r="F67" s="124">
        <v>120.39435274</v>
      </c>
      <c r="G67" s="124">
        <v>114.43000864</v>
      </c>
      <c r="H67" s="124">
        <v>5.9643440999999999</v>
      </c>
      <c r="I67" s="124">
        <v>1096.9736536999999</v>
      </c>
      <c r="J67" s="124">
        <v>103.77862941000001</v>
      </c>
      <c r="K67" s="124">
        <v>993.19502428999988</v>
      </c>
      <c r="L67" s="124">
        <v>4099.1597443400005</v>
      </c>
      <c r="M67" s="124">
        <v>4032.0701211100004</v>
      </c>
      <c r="N67" s="124">
        <v>67.089623230000001</v>
      </c>
      <c r="O67" s="124">
        <v>118.57024066</v>
      </c>
      <c r="P67" s="124">
        <v>33.088175980000003</v>
      </c>
      <c r="Q67" s="125"/>
      <c r="R67" s="125"/>
      <c r="S67" s="125"/>
      <c r="T67" s="125"/>
      <c r="U67" s="125"/>
      <c r="V67" s="125"/>
    </row>
    <row r="68" spans="1:22" hidden="1" outlineLevel="1">
      <c r="A68" s="12">
        <v>42278</v>
      </c>
      <c r="B68" s="124">
        <v>5587.2176118500001</v>
      </c>
      <c r="C68" s="50">
        <v>65.403581020000004</v>
      </c>
      <c r="D68" s="124">
        <v>44.95337473</v>
      </c>
      <c r="E68" s="124">
        <v>20.450206290000001</v>
      </c>
      <c r="F68" s="124">
        <v>118.95077875</v>
      </c>
      <c r="G68" s="124">
        <v>111.74492798</v>
      </c>
      <c r="H68" s="124">
        <v>7.2058507699999996</v>
      </c>
      <c r="I68" s="124">
        <v>1135.5650693800001</v>
      </c>
      <c r="J68" s="124">
        <v>96.324700229999991</v>
      </c>
      <c r="K68" s="124">
        <v>1039.2403691499999</v>
      </c>
      <c r="L68" s="124">
        <v>4267.2981827000003</v>
      </c>
      <c r="M68" s="124">
        <v>4204.8792276000004</v>
      </c>
      <c r="N68" s="124">
        <v>62.418955100000005</v>
      </c>
      <c r="O68" s="124">
        <v>124.23958279</v>
      </c>
      <c r="P68" s="124">
        <v>32.284571440000001</v>
      </c>
      <c r="Q68" s="50"/>
      <c r="R68" s="50"/>
      <c r="S68" s="50"/>
      <c r="T68" s="50"/>
      <c r="U68" s="50"/>
      <c r="V68" s="50"/>
    </row>
    <row r="69" spans="1:22" hidden="1" outlineLevel="1">
      <c r="A69" s="12">
        <v>42309</v>
      </c>
      <c r="B69" s="124">
        <v>5662.4451746799996</v>
      </c>
      <c r="C69" s="50">
        <v>62.872147510000005</v>
      </c>
      <c r="D69" s="124">
        <v>41.560968850000002</v>
      </c>
      <c r="E69" s="124">
        <v>21.311178659999999</v>
      </c>
      <c r="F69" s="124">
        <v>116.61408114999999</v>
      </c>
      <c r="G69" s="124">
        <v>112.9081013</v>
      </c>
      <c r="H69" s="124">
        <v>3.7059798499999999</v>
      </c>
      <c r="I69" s="124">
        <v>1215.01465545</v>
      </c>
      <c r="J69" s="124">
        <v>94.05863746</v>
      </c>
      <c r="K69" s="124">
        <v>1120.95601799</v>
      </c>
      <c r="L69" s="124">
        <v>4267.9442905699998</v>
      </c>
      <c r="M69" s="124">
        <v>4203.3397890899996</v>
      </c>
      <c r="N69" s="124">
        <v>64.604501479999996</v>
      </c>
      <c r="O69" s="124">
        <v>83.739146160000004</v>
      </c>
      <c r="P69" s="124">
        <v>35.137118149999999</v>
      </c>
      <c r="Q69" s="50"/>
      <c r="R69" s="50"/>
      <c r="S69" s="50"/>
      <c r="T69" s="50"/>
      <c r="U69" s="50"/>
      <c r="V69" s="50"/>
    </row>
    <row r="70" spans="1:22" hidden="1" outlineLevel="1">
      <c r="A70" s="12">
        <v>42339</v>
      </c>
      <c r="B70" s="124">
        <v>6043.9255648600001</v>
      </c>
      <c r="C70" s="50">
        <v>62.940324879999999</v>
      </c>
      <c r="D70" s="124">
        <v>45.313671790000001</v>
      </c>
      <c r="E70" s="124">
        <v>17.626653089999998</v>
      </c>
      <c r="F70" s="124">
        <v>112.46703377</v>
      </c>
      <c r="G70" s="124">
        <v>110.3895263</v>
      </c>
      <c r="H70" s="124">
        <v>2.07750747</v>
      </c>
      <c r="I70" s="124">
        <v>1416.4715475799999</v>
      </c>
      <c r="J70" s="124">
        <v>90.353986240000012</v>
      </c>
      <c r="K70" s="124">
        <v>1326.1175613400001</v>
      </c>
      <c r="L70" s="124">
        <v>4452.0466586299999</v>
      </c>
      <c r="M70" s="124">
        <v>4392.6171967700002</v>
      </c>
      <c r="N70" s="124">
        <v>59.429461860000004</v>
      </c>
      <c r="O70" s="124">
        <v>48.69609749</v>
      </c>
      <c r="P70" s="124">
        <v>33.600508500000004</v>
      </c>
      <c r="Q70" s="50"/>
      <c r="R70" s="50"/>
      <c r="S70" s="50"/>
      <c r="T70" s="50"/>
      <c r="U70" s="50"/>
      <c r="V70" s="50"/>
    </row>
    <row r="71" spans="1:22" hidden="1" outlineLevel="1">
      <c r="A71" s="12">
        <v>42370</v>
      </c>
      <c r="B71" s="124">
        <v>6085.8941161300008</v>
      </c>
      <c r="C71" s="50">
        <v>60.747987450000004</v>
      </c>
      <c r="D71" s="124">
        <v>43.021987030000005</v>
      </c>
      <c r="E71" s="124">
        <v>17.726000419999998</v>
      </c>
      <c r="F71" s="124">
        <v>117.64227231000001</v>
      </c>
      <c r="G71" s="124">
        <v>115.99894977000001</v>
      </c>
      <c r="H71" s="124">
        <v>1.64332254</v>
      </c>
      <c r="I71" s="124">
        <v>1366.5391539900002</v>
      </c>
      <c r="J71" s="124">
        <v>85.599959569999996</v>
      </c>
      <c r="K71" s="124">
        <v>1280.9391944199999</v>
      </c>
      <c r="L71" s="124">
        <v>4540.9647023799998</v>
      </c>
      <c r="M71" s="124">
        <v>4471.4185864599995</v>
      </c>
      <c r="N71" s="124">
        <v>69.546115919999991</v>
      </c>
      <c r="O71" s="124">
        <v>20.91503573</v>
      </c>
      <c r="P71" s="124">
        <v>35.03354882</v>
      </c>
      <c r="Q71" s="50"/>
      <c r="R71" s="50"/>
      <c r="S71" s="50"/>
      <c r="T71" s="50"/>
      <c r="U71" s="50"/>
      <c r="V71" s="50"/>
    </row>
    <row r="72" spans="1:22" hidden="1" outlineLevel="1">
      <c r="A72" s="12">
        <v>42401</v>
      </c>
      <c r="B72" s="124">
        <v>6401.6572974199989</v>
      </c>
      <c r="C72" s="50">
        <v>54.386407480000003</v>
      </c>
      <c r="D72" s="124">
        <v>41.185030590000004</v>
      </c>
      <c r="E72" s="124">
        <v>13.201376890000001</v>
      </c>
      <c r="F72" s="124">
        <v>155.62402637</v>
      </c>
      <c r="G72" s="124">
        <v>141.55073216</v>
      </c>
      <c r="H72" s="124">
        <v>14.07329421</v>
      </c>
      <c r="I72" s="124">
        <v>1483.5388198400001</v>
      </c>
      <c r="J72" s="124">
        <v>97.914203000000001</v>
      </c>
      <c r="K72" s="124">
        <v>1385.62461684</v>
      </c>
      <c r="L72" s="124">
        <v>4708.1080437299997</v>
      </c>
      <c r="M72" s="124">
        <v>4630.1844559900001</v>
      </c>
      <c r="N72" s="124">
        <v>77.923587740000002</v>
      </c>
      <c r="O72" s="124">
        <v>24.866696220000001</v>
      </c>
      <c r="P72" s="124">
        <v>41.325279589999987</v>
      </c>
      <c r="Q72" s="50"/>
      <c r="R72" s="50"/>
      <c r="S72" s="50"/>
      <c r="T72" s="50"/>
      <c r="U72" s="50"/>
      <c r="V72" s="50"/>
    </row>
    <row r="73" spans="1:22" hidden="1" outlineLevel="1">
      <c r="A73" s="12">
        <v>42430</v>
      </c>
      <c r="B73" s="124">
        <v>6258.5945861500004</v>
      </c>
      <c r="C73" s="50">
        <v>59.888850150000003</v>
      </c>
      <c r="D73" s="124">
        <v>43.407762939999998</v>
      </c>
      <c r="E73" s="124">
        <v>16.481087209999998</v>
      </c>
      <c r="F73" s="124">
        <v>177.46440380999999</v>
      </c>
      <c r="G73" s="124">
        <v>146.29109036</v>
      </c>
      <c r="H73" s="124">
        <v>31.173313450000002</v>
      </c>
      <c r="I73" s="124">
        <v>1344.5624475499999</v>
      </c>
      <c r="J73" s="124">
        <v>114.72859731</v>
      </c>
      <c r="K73" s="124">
        <v>1229.8338502399999</v>
      </c>
      <c r="L73" s="124">
        <v>4676.6788846399995</v>
      </c>
      <c r="M73" s="124">
        <v>4603.0438271699995</v>
      </c>
      <c r="N73" s="124">
        <v>73.635057470000007</v>
      </c>
      <c r="O73" s="124">
        <v>22.127114199999998</v>
      </c>
      <c r="P73" s="124">
        <v>41.335348089999997</v>
      </c>
      <c r="Q73" s="50"/>
      <c r="R73" s="50"/>
      <c r="S73" s="50"/>
      <c r="T73" s="50"/>
      <c r="U73" s="50"/>
      <c r="V73" s="50"/>
    </row>
    <row r="74" spans="1:22" hidden="1" outlineLevel="1">
      <c r="A74" s="12">
        <v>42461</v>
      </c>
      <c r="B74" s="124">
        <v>6264.8209591300001</v>
      </c>
      <c r="C74" s="50">
        <v>59.777417759999999</v>
      </c>
      <c r="D74" s="124">
        <v>44.700080679999999</v>
      </c>
      <c r="E74" s="124">
        <v>15.077337080000001</v>
      </c>
      <c r="F74" s="124">
        <v>209.01680342999998</v>
      </c>
      <c r="G74" s="124">
        <v>148.22458775999999</v>
      </c>
      <c r="H74" s="124">
        <v>60.792215669999997</v>
      </c>
      <c r="I74" s="124">
        <v>1398.3706080100001</v>
      </c>
      <c r="J74" s="124">
        <v>130.50900490999999</v>
      </c>
      <c r="K74" s="124">
        <v>1267.8616031000001</v>
      </c>
      <c r="L74" s="124">
        <v>4597.6561299299992</v>
      </c>
      <c r="M74" s="124">
        <v>4518.5756977199999</v>
      </c>
      <c r="N74" s="124">
        <v>79.080432209999998</v>
      </c>
      <c r="O74" s="124">
        <v>10.17412571</v>
      </c>
      <c r="P74" s="124">
        <v>38.439580759999998</v>
      </c>
      <c r="Q74" s="50"/>
      <c r="R74" s="50"/>
      <c r="S74" s="50"/>
      <c r="T74" s="50"/>
      <c r="U74" s="50"/>
      <c r="V74" s="50"/>
    </row>
    <row r="75" spans="1:22" hidden="1" outlineLevel="1">
      <c r="A75" s="12">
        <v>42491</v>
      </c>
      <c r="B75" s="124">
        <v>6382.6535114300004</v>
      </c>
      <c r="C75" s="50">
        <v>78.122367139999994</v>
      </c>
      <c r="D75" s="124">
        <v>60.271652189999998</v>
      </c>
      <c r="E75" s="124">
        <v>17.85071495</v>
      </c>
      <c r="F75" s="124">
        <v>196.53639580999999</v>
      </c>
      <c r="G75" s="124">
        <v>145.58615872999999</v>
      </c>
      <c r="H75" s="124">
        <v>50.950237080000001</v>
      </c>
      <c r="I75" s="124">
        <v>1440.1433400800001</v>
      </c>
      <c r="J75" s="124">
        <v>112.22116393</v>
      </c>
      <c r="K75" s="124">
        <v>1327.9221761500003</v>
      </c>
      <c r="L75" s="124">
        <v>4667.8514083999999</v>
      </c>
      <c r="M75" s="124">
        <v>4583.3196018900007</v>
      </c>
      <c r="N75" s="124">
        <v>84.531806509999996</v>
      </c>
      <c r="O75" s="124">
        <v>2.0152543999999999</v>
      </c>
      <c r="P75" s="124">
        <v>38.71716472</v>
      </c>
      <c r="Q75" s="50"/>
      <c r="R75" s="50"/>
      <c r="S75" s="50"/>
      <c r="T75" s="50"/>
      <c r="U75" s="50"/>
      <c r="V75" s="50"/>
    </row>
    <row r="76" spans="1:22" hidden="1" outlineLevel="1">
      <c r="A76" s="12">
        <v>42522</v>
      </c>
      <c r="B76" s="124">
        <v>6491.40117491</v>
      </c>
      <c r="C76" s="50">
        <v>77.889099009999995</v>
      </c>
      <c r="D76" s="124">
        <v>59.94559142</v>
      </c>
      <c r="E76" s="124">
        <v>17.943507589999999</v>
      </c>
      <c r="F76" s="124">
        <v>212.32981936000002</v>
      </c>
      <c r="G76" s="124">
        <v>140.82819283000001</v>
      </c>
      <c r="H76" s="124">
        <v>71.501626529999996</v>
      </c>
      <c r="I76" s="124">
        <v>1475.7199868600001</v>
      </c>
      <c r="J76" s="124">
        <v>108.67337456</v>
      </c>
      <c r="K76" s="124">
        <v>1367.0466122999997</v>
      </c>
      <c r="L76" s="124">
        <v>4725.4622696799997</v>
      </c>
      <c r="M76" s="124">
        <v>4635.7321637799996</v>
      </c>
      <c r="N76" s="124">
        <v>89.730105899999998</v>
      </c>
      <c r="O76" s="124">
        <v>0.15750848000000001</v>
      </c>
      <c r="P76" s="124">
        <v>40.809214359999999</v>
      </c>
      <c r="Q76" s="50"/>
      <c r="R76" s="50"/>
      <c r="S76" s="50"/>
      <c r="T76" s="50"/>
      <c r="U76" s="50"/>
      <c r="V76" s="50"/>
    </row>
    <row r="77" spans="1:22" hidden="1" outlineLevel="1">
      <c r="A77" s="12">
        <v>42552</v>
      </c>
      <c r="B77" s="124">
        <v>6536.4731958699986</v>
      </c>
      <c r="C77" s="50">
        <v>83.700768269999998</v>
      </c>
      <c r="D77" s="124">
        <v>65.278363530000007</v>
      </c>
      <c r="E77" s="124">
        <v>18.422404739999998</v>
      </c>
      <c r="F77" s="124">
        <v>198.21315641999999</v>
      </c>
      <c r="G77" s="124">
        <v>139.69641149999998</v>
      </c>
      <c r="H77" s="124">
        <v>58.516744919999994</v>
      </c>
      <c r="I77" s="124">
        <v>1550.7569595700002</v>
      </c>
      <c r="J77" s="124">
        <v>118.78405902999999</v>
      </c>
      <c r="K77" s="124">
        <v>1431.97290054</v>
      </c>
      <c r="L77" s="124">
        <v>4703.8023116100003</v>
      </c>
      <c r="M77" s="124">
        <v>4605.0089016100001</v>
      </c>
      <c r="N77" s="124">
        <v>98.793409999999994</v>
      </c>
      <c r="O77" s="124">
        <v>0.72032034000000011</v>
      </c>
      <c r="P77" s="124">
        <v>39.296905369999998</v>
      </c>
      <c r="Q77" s="50"/>
      <c r="R77" s="50"/>
      <c r="S77" s="50"/>
      <c r="T77" s="50"/>
      <c r="U77" s="50"/>
      <c r="V77" s="50"/>
    </row>
    <row r="78" spans="1:22" hidden="1" outlineLevel="1">
      <c r="A78" s="12">
        <v>42583</v>
      </c>
      <c r="B78" s="124">
        <v>6428.5356383599992</v>
      </c>
      <c r="C78" s="50">
        <v>98.895940890000006</v>
      </c>
      <c r="D78" s="124">
        <v>66.928505060000006</v>
      </c>
      <c r="E78" s="124">
        <v>31.967435829999999</v>
      </c>
      <c r="F78" s="124">
        <v>204.48731674999999</v>
      </c>
      <c r="G78" s="124">
        <v>146.48201453999999</v>
      </c>
      <c r="H78" s="124">
        <v>58.005302209999996</v>
      </c>
      <c r="I78" s="124">
        <v>1383.5473257799999</v>
      </c>
      <c r="J78" s="124">
        <v>116.15423629999999</v>
      </c>
      <c r="K78" s="124">
        <v>1267.3930894800001</v>
      </c>
      <c r="L78" s="124">
        <v>4741.6050549400006</v>
      </c>
      <c r="M78" s="124">
        <v>4638.9205060900003</v>
      </c>
      <c r="N78" s="124">
        <v>102.68454885</v>
      </c>
      <c r="O78" s="124">
        <v>2.0216773099999998</v>
      </c>
      <c r="P78" s="124">
        <v>44.272795219999992</v>
      </c>
      <c r="Q78" s="50"/>
      <c r="R78" s="50"/>
      <c r="S78" s="50"/>
      <c r="T78" s="50"/>
      <c r="U78" s="50"/>
      <c r="V78" s="50"/>
    </row>
    <row r="79" spans="1:22" hidden="1" outlineLevel="1">
      <c r="A79" s="12">
        <v>42614</v>
      </c>
      <c r="B79" s="124">
        <v>6501.3524567900004</v>
      </c>
      <c r="C79" s="50">
        <v>82.156085930000003</v>
      </c>
      <c r="D79" s="124">
        <v>62.617537920000004</v>
      </c>
      <c r="E79" s="124">
        <v>19.538548010000003</v>
      </c>
      <c r="F79" s="124">
        <v>193.37921632000001</v>
      </c>
      <c r="G79" s="124">
        <v>151.41427428</v>
      </c>
      <c r="H79" s="124">
        <v>41.964942039999997</v>
      </c>
      <c r="I79" s="124">
        <v>1439.07792741</v>
      </c>
      <c r="J79" s="124">
        <v>128.19096718</v>
      </c>
      <c r="K79" s="124">
        <v>1310.8869602300001</v>
      </c>
      <c r="L79" s="124">
        <v>4786.7392271299996</v>
      </c>
      <c r="M79" s="124">
        <v>4685.8065166699998</v>
      </c>
      <c r="N79" s="124">
        <v>100.93271046</v>
      </c>
      <c r="O79" s="124">
        <v>-0.19969455999999991</v>
      </c>
      <c r="P79" s="124">
        <v>45.360171839999985</v>
      </c>
      <c r="Q79" s="50"/>
      <c r="R79" s="50"/>
      <c r="S79" s="50"/>
      <c r="T79" s="50"/>
      <c r="U79" s="50"/>
      <c r="V79" s="50"/>
    </row>
    <row r="80" spans="1:22" hidden="1" outlineLevel="1">
      <c r="A80" s="12">
        <v>42644</v>
      </c>
      <c r="B80" s="124">
        <v>6470.9557729899998</v>
      </c>
      <c r="C80" s="50">
        <v>74.665178240000003</v>
      </c>
      <c r="D80" s="124">
        <v>65.127491609999993</v>
      </c>
      <c r="E80" s="124">
        <v>9.5376866299999996</v>
      </c>
      <c r="F80" s="124">
        <v>206.36979196999999</v>
      </c>
      <c r="G80" s="124">
        <v>148.94414040000001</v>
      </c>
      <c r="H80" s="124">
        <v>57.425651569999999</v>
      </c>
      <c r="I80" s="124">
        <v>1474.1898008799999</v>
      </c>
      <c r="J80" s="124">
        <v>129.38174057000001</v>
      </c>
      <c r="K80" s="124">
        <v>1344.8080603100002</v>
      </c>
      <c r="L80" s="124">
        <v>4715.7310018999997</v>
      </c>
      <c r="M80" s="124">
        <v>4612.9198156500006</v>
      </c>
      <c r="N80" s="124">
        <v>102.81118624999999</v>
      </c>
      <c r="O80" s="124">
        <v>0.87500836000000004</v>
      </c>
      <c r="P80" s="124">
        <v>42.545147579999998</v>
      </c>
      <c r="Q80" s="50"/>
      <c r="R80" s="50"/>
      <c r="S80" s="50"/>
      <c r="T80" s="50"/>
      <c r="U80" s="50"/>
      <c r="V80" s="50"/>
    </row>
    <row r="81" spans="1:22" hidden="1" outlineLevel="1">
      <c r="A81" s="12">
        <v>42675</v>
      </c>
      <c r="B81" s="124">
        <v>6426.3826639999997</v>
      </c>
      <c r="C81" s="50">
        <v>84.584718600000002</v>
      </c>
      <c r="D81" s="124">
        <v>65.785194230000002</v>
      </c>
      <c r="E81" s="124">
        <v>18.79952437</v>
      </c>
      <c r="F81" s="124">
        <v>208.87398019</v>
      </c>
      <c r="G81" s="124">
        <v>142.39408766</v>
      </c>
      <c r="H81" s="124">
        <v>66.479892529999987</v>
      </c>
      <c r="I81" s="124">
        <v>1474.82369862</v>
      </c>
      <c r="J81" s="124">
        <v>117.51597020000001</v>
      </c>
      <c r="K81" s="124">
        <v>1357.3077284200001</v>
      </c>
      <c r="L81" s="124">
        <v>4658.1002665899996</v>
      </c>
      <c r="M81" s="124">
        <v>4560.3687942300003</v>
      </c>
      <c r="N81" s="124">
        <v>97.731472359999998</v>
      </c>
      <c r="O81" s="124">
        <v>0.70904589000000007</v>
      </c>
      <c r="P81" s="124">
        <v>40.051714220000001</v>
      </c>
      <c r="Q81" s="50"/>
      <c r="R81" s="50"/>
      <c r="S81" s="50"/>
      <c r="T81" s="50"/>
      <c r="U81" s="50"/>
      <c r="V81" s="50"/>
    </row>
    <row r="82" spans="1:22" hidden="1" outlineLevel="1">
      <c r="A82" s="12">
        <v>42705</v>
      </c>
      <c r="B82" s="124">
        <v>6682.3546374999996</v>
      </c>
      <c r="C82" s="50">
        <v>73.257509690000006</v>
      </c>
      <c r="D82" s="124">
        <v>62.791641080000005</v>
      </c>
      <c r="E82" s="124">
        <v>10.465868610000001</v>
      </c>
      <c r="F82" s="124">
        <v>129.48250279999999</v>
      </c>
      <c r="G82" s="124">
        <v>125.63759388</v>
      </c>
      <c r="H82" s="124">
        <v>3.84490892</v>
      </c>
      <c r="I82" s="124">
        <v>1554.0249151200001</v>
      </c>
      <c r="J82" s="124">
        <v>111.46749733</v>
      </c>
      <c r="K82" s="124">
        <v>1442.55741779</v>
      </c>
      <c r="L82" s="124">
        <v>4925.5897098900004</v>
      </c>
      <c r="M82" s="124">
        <v>4680.5968689600004</v>
      </c>
      <c r="N82" s="124">
        <v>244.99284093</v>
      </c>
      <c r="O82" s="124">
        <v>-5.2883568900000002</v>
      </c>
      <c r="P82" s="124">
        <v>32.744957249999999</v>
      </c>
      <c r="Q82" s="50"/>
      <c r="R82" s="50"/>
      <c r="S82" s="50"/>
      <c r="T82" s="50"/>
      <c r="U82" s="50"/>
      <c r="V82" s="50"/>
    </row>
    <row r="83" spans="1:22" hidden="1" outlineLevel="1">
      <c r="A83" s="12">
        <v>42736</v>
      </c>
      <c r="B83" s="124">
        <v>6319.2930921799998</v>
      </c>
      <c r="C83" s="50">
        <v>73.717577610000006</v>
      </c>
      <c r="D83" s="124">
        <v>62.251559950000001</v>
      </c>
      <c r="E83" s="124">
        <v>11.46601766</v>
      </c>
      <c r="F83" s="124">
        <v>128.29048639999999</v>
      </c>
      <c r="G83" s="124">
        <v>125.15890697</v>
      </c>
      <c r="H83" s="124">
        <v>3.1315794300000004</v>
      </c>
      <c r="I83" s="124">
        <v>1320.31714797</v>
      </c>
      <c r="J83" s="124">
        <v>101.2422363</v>
      </c>
      <c r="K83" s="124">
        <v>1219.0749116699999</v>
      </c>
      <c r="L83" s="124">
        <v>4796.9678801999999</v>
      </c>
      <c r="M83" s="124">
        <v>4635.5503590499993</v>
      </c>
      <c r="N83" s="124">
        <v>161.41752115</v>
      </c>
      <c r="O83" s="124">
        <v>-0.89477639999999992</v>
      </c>
      <c r="P83" s="124">
        <v>30.9175164</v>
      </c>
      <c r="Q83" s="50"/>
      <c r="R83" s="50"/>
      <c r="S83" s="50"/>
      <c r="T83" s="50"/>
      <c r="U83" s="50"/>
      <c r="V83" s="50"/>
    </row>
    <row r="84" spans="1:22" hidden="1" outlineLevel="1">
      <c r="A84" s="12">
        <v>42767</v>
      </c>
      <c r="B84" s="124">
        <v>6280.46725737</v>
      </c>
      <c r="C84" s="50">
        <v>73.471869009999992</v>
      </c>
      <c r="D84" s="124">
        <v>62.594765750000001</v>
      </c>
      <c r="E84" s="124">
        <v>10.87710326</v>
      </c>
      <c r="F84" s="124">
        <v>133.14743086999999</v>
      </c>
      <c r="G84" s="124">
        <v>123.93870982999999</v>
      </c>
      <c r="H84" s="124">
        <v>9.2087210400000004</v>
      </c>
      <c r="I84" s="124">
        <v>1280.88313014</v>
      </c>
      <c r="J84" s="124">
        <v>100.98849159</v>
      </c>
      <c r="K84" s="124">
        <v>1179.8946385499999</v>
      </c>
      <c r="L84" s="124">
        <v>4792.9648273500006</v>
      </c>
      <c r="M84" s="124">
        <v>4640.7428624900003</v>
      </c>
      <c r="N84" s="124">
        <v>152.22196486000001</v>
      </c>
      <c r="O84" s="124">
        <v>-2.1604247299999999</v>
      </c>
      <c r="P84" s="124">
        <v>34.0390126</v>
      </c>
      <c r="Q84" s="50"/>
      <c r="R84" s="50"/>
      <c r="S84" s="50"/>
      <c r="T84" s="50"/>
      <c r="U84" s="50"/>
      <c r="V84" s="50"/>
    </row>
    <row r="85" spans="1:22" hidden="1" outlineLevel="1">
      <c r="A85" s="12">
        <v>42795</v>
      </c>
      <c r="B85" s="124">
        <v>6357.21612774</v>
      </c>
      <c r="C85" s="50">
        <v>79.150807659999998</v>
      </c>
      <c r="D85" s="124">
        <v>67.656315860000007</v>
      </c>
      <c r="E85" s="124">
        <v>11.494491799999999</v>
      </c>
      <c r="F85" s="124">
        <v>202.45404315000002</v>
      </c>
      <c r="G85" s="124">
        <v>130.85947253999998</v>
      </c>
      <c r="H85" s="124">
        <v>71.594570610000005</v>
      </c>
      <c r="I85" s="124">
        <v>1348.1696219400001</v>
      </c>
      <c r="J85" s="124">
        <v>123.00746667000001</v>
      </c>
      <c r="K85" s="124">
        <v>1225.1621552700001</v>
      </c>
      <c r="L85" s="124">
        <v>4727.4416549900006</v>
      </c>
      <c r="M85" s="124">
        <v>4583.6448993900003</v>
      </c>
      <c r="N85" s="124">
        <v>143.79675560000004</v>
      </c>
      <c r="O85" s="124">
        <v>-2.1896265800000001</v>
      </c>
      <c r="P85" s="124">
        <v>33.490321309999999</v>
      </c>
      <c r="Q85" s="50"/>
      <c r="R85" s="50"/>
      <c r="S85" s="50"/>
      <c r="T85" s="50"/>
      <c r="U85" s="50"/>
      <c r="V85" s="50"/>
    </row>
    <row r="86" spans="1:22" hidden="1" outlineLevel="1">
      <c r="A86" s="12">
        <v>42826</v>
      </c>
      <c r="B86" s="124">
        <v>6522.7507480900003</v>
      </c>
      <c r="C86" s="50">
        <v>81.380784840000004</v>
      </c>
      <c r="D86" s="124">
        <v>69.581190050000004</v>
      </c>
      <c r="E86" s="124">
        <v>11.799594789999999</v>
      </c>
      <c r="F86" s="124">
        <v>244.25468662</v>
      </c>
      <c r="G86" s="124">
        <v>150.69623935999999</v>
      </c>
      <c r="H86" s="124">
        <v>93.558447259999994</v>
      </c>
      <c r="I86" s="124">
        <v>1379.06129274</v>
      </c>
      <c r="J86" s="124">
        <v>148.92749573</v>
      </c>
      <c r="K86" s="124">
        <v>1230.1337970099999</v>
      </c>
      <c r="L86" s="124">
        <v>4818.0539838900004</v>
      </c>
      <c r="M86" s="124">
        <v>4670.3958619599998</v>
      </c>
      <c r="N86" s="124">
        <v>147.65812192999999</v>
      </c>
      <c r="O86" s="124">
        <v>-3.58692024</v>
      </c>
      <c r="P86" s="124">
        <v>34.440463260000001</v>
      </c>
      <c r="Q86" s="50"/>
      <c r="R86" s="50"/>
      <c r="S86" s="50"/>
      <c r="T86" s="50"/>
      <c r="U86" s="50"/>
      <c r="V86" s="50"/>
    </row>
    <row r="87" spans="1:22" hidden="1" outlineLevel="1">
      <c r="A87" s="12">
        <v>42856</v>
      </c>
      <c r="B87" s="124">
        <v>6459.1037284200002</v>
      </c>
      <c r="C87" s="50">
        <v>85.421215640000014</v>
      </c>
      <c r="D87" s="124">
        <v>67.898854709999995</v>
      </c>
      <c r="E87" s="124">
        <v>17.522360930000001</v>
      </c>
      <c r="F87" s="124">
        <v>252.47732607</v>
      </c>
      <c r="G87" s="124">
        <v>152.38875490000001</v>
      </c>
      <c r="H87" s="124">
        <v>100.08857116999999</v>
      </c>
      <c r="I87" s="124">
        <v>1296.0948388500001</v>
      </c>
      <c r="J87" s="124">
        <v>127.41825577000002</v>
      </c>
      <c r="K87" s="124">
        <v>1168.67658308</v>
      </c>
      <c r="L87" s="124">
        <v>4825.1103478599998</v>
      </c>
      <c r="M87" s="124">
        <v>4669.60999885</v>
      </c>
      <c r="N87" s="124">
        <v>155.50034901000001</v>
      </c>
      <c r="O87" s="124">
        <v>-1.71638807</v>
      </c>
      <c r="P87" s="124">
        <v>36.20471079</v>
      </c>
      <c r="Q87" s="50"/>
      <c r="R87" s="50"/>
      <c r="S87" s="50"/>
      <c r="T87" s="50"/>
      <c r="U87" s="50"/>
      <c r="V87" s="50"/>
    </row>
    <row r="88" spans="1:22" hidden="1" outlineLevel="1">
      <c r="A88" s="12">
        <v>42887</v>
      </c>
      <c r="B88" s="124">
        <v>6577.5817642599995</v>
      </c>
      <c r="C88" s="50">
        <v>45.025934300000003</v>
      </c>
      <c r="D88" s="124">
        <v>30.183279089999999</v>
      </c>
      <c r="E88" s="124">
        <v>14.84265521</v>
      </c>
      <c r="F88" s="124">
        <v>208.20989323000001</v>
      </c>
      <c r="G88" s="124">
        <v>153.86453280999999</v>
      </c>
      <c r="H88" s="124">
        <v>54.345360420000006</v>
      </c>
      <c r="I88" s="124">
        <v>1300.1818827500001</v>
      </c>
      <c r="J88" s="124">
        <v>132.28257331999998</v>
      </c>
      <c r="K88" s="124">
        <v>1167.8993094299999</v>
      </c>
      <c r="L88" s="124">
        <v>5024.1640539800001</v>
      </c>
      <c r="M88" s="124">
        <v>4844.9790433099997</v>
      </c>
      <c r="N88" s="124">
        <v>179.18501067</v>
      </c>
      <c r="O88" s="124">
        <v>-20.888043929999998</v>
      </c>
      <c r="P88" s="124">
        <v>36.782439320000002</v>
      </c>
      <c r="Q88" s="50"/>
      <c r="R88" s="50"/>
      <c r="S88" s="50"/>
      <c r="T88" s="50"/>
      <c r="U88" s="50"/>
      <c r="V88" s="50"/>
    </row>
    <row r="89" spans="1:22" hidden="1" outlineLevel="1">
      <c r="A89" s="12">
        <v>42917</v>
      </c>
      <c r="B89" s="124">
        <v>6777.1263750099997</v>
      </c>
      <c r="C89" s="50">
        <v>44.646226380000002</v>
      </c>
      <c r="D89" s="124">
        <v>34.310308429999999</v>
      </c>
      <c r="E89" s="124">
        <v>10.335917950000001</v>
      </c>
      <c r="F89" s="124">
        <v>207.59002951000002</v>
      </c>
      <c r="G89" s="124">
        <v>154.50476915000002</v>
      </c>
      <c r="H89" s="124">
        <v>53.085260359999999</v>
      </c>
      <c r="I89" s="124">
        <v>1477.29607354</v>
      </c>
      <c r="J89" s="124">
        <v>128.85192648</v>
      </c>
      <c r="K89" s="124">
        <v>1348.44414706</v>
      </c>
      <c r="L89" s="124">
        <v>5047.5940455800001</v>
      </c>
      <c r="M89" s="124">
        <v>4822.5577533100004</v>
      </c>
      <c r="N89" s="124">
        <v>225.03629226999999</v>
      </c>
      <c r="O89" s="124">
        <v>-9.9972012600000006</v>
      </c>
      <c r="P89" s="124">
        <v>33.686673110000001</v>
      </c>
      <c r="Q89" s="50"/>
      <c r="R89" s="50"/>
      <c r="S89" s="50"/>
      <c r="T89" s="50"/>
      <c r="U89" s="50"/>
      <c r="V89" s="50"/>
    </row>
    <row r="90" spans="1:22" hidden="1" outlineLevel="1">
      <c r="A90" s="12">
        <v>42948</v>
      </c>
      <c r="B90" s="124">
        <v>6797.1903532300003</v>
      </c>
      <c r="C90" s="50">
        <v>44.860951070000006</v>
      </c>
      <c r="D90" s="124">
        <v>33.391055230000006</v>
      </c>
      <c r="E90" s="124">
        <v>11.469895839999998</v>
      </c>
      <c r="F90" s="124">
        <v>243.377668</v>
      </c>
      <c r="G90" s="124">
        <v>157.40033493999999</v>
      </c>
      <c r="H90" s="124">
        <v>85.977333060000007</v>
      </c>
      <c r="I90" s="124">
        <v>1471.79095009</v>
      </c>
      <c r="J90" s="124">
        <v>120.38218169</v>
      </c>
      <c r="K90" s="124">
        <v>1351.4087684000001</v>
      </c>
      <c r="L90" s="124">
        <v>5037.1607840699999</v>
      </c>
      <c r="M90" s="124">
        <v>4821.1466350699993</v>
      </c>
      <c r="N90" s="124">
        <v>216.014149</v>
      </c>
      <c r="O90" s="124">
        <v>-0.74165766</v>
      </c>
      <c r="P90" s="124">
        <v>39.09890704</v>
      </c>
      <c r="Q90" s="50"/>
      <c r="R90" s="50"/>
      <c r="S90" s="50"/>
      <c r="T90" s="50"/>
      <c r="U90" s="50"/>
      <c r="V90" s="50"/>
    </row>
    <row r="91" spans="1:22" hidden="1" outlineLevel="1">
      <c r="A91" s="12">
        <v>42979</v>
      </c>
      <c r="B91" s="124">
        <v>6919.3425538399997</v>
      </c>
      <c r="C91" s="50">
        <v>63.237748319999994</v>
      </c>
      <c r="D91" s="124">
        <v>35.239971519999997</v>
      </c>
      <c r="E91" s="124">
        <v>27.9977768</v>
      </c>
      <c r="F91" s="124">
        <v>210.43626533999998</v>
      </c>
      <c r="G91" s="124">
        <v>163.60411672999999</v>
      </c>
      <c r="H91" s="124">
        <v>46.832148609999997</v>
      </c>
      <c r="I91" s="124">
        <v>1422.2495074500002</v>
      </c>
      <c r="J91" s="124">
        <v>128.32235489000001</v>
      </c>
      <c r="K91" s="124">
        <v>1293.9271525600002</v>
      </c>
      <c r="L91" s="124">
        <v>5223.4190327300003</v>
      </c>
      <c r="M91" s="124">
        <v>4997.7878991399994</v>
      </c>
      <c r="N91" s="124">
        <v>225.63113359000002</v>
      </c>
      <c r="O91" s="124">
        <v>-3.98260141</v>
      </c>
      <c r="P91" s="124">
        <v>40.077666290000003</v>
      </c>
      <c r="Q91" s="50"/>
      <c r="R91" s="50"/>
      <c r="S91" s="50"/>
      <c r="T91" s="50"/>
      <c r="U91" s="50"/>
      <c r="V91" s="50"/>
    </row>
    <row r="92" spans="1:22" hidden="1" outlineLevel="1">
      <c r="A92" s="12">
        <v>43009</v>
      </c>
      <c r="B92" s="124">
        <v>7324.9901863900004</v>
      </c>
      <c r="C92" s="50">
        <v>53.557178710000002</v>
      </c>
      <c r="D92" s="124">
        <v>42.45424972</v>
      </c>
      <c r="E92" s="124">
        <v>11.102928989999999</v>
      </c>
      <c r="F92" s="124">
        <v>200.05972371000001</v>
      </c>
      <c r="G92" s="124">
        <v>165.20702197999998</v>
      </c>
      <c r="H92" s="124">
        <v>34.85270173</v>
      </c>
      <c r="I92" s="124">
        <v>1621.1449195</v>
      </c>
      <c r="J92" s="124">
        <v>138.43004041</v>
      </c>
      <c r="K92" s="124">
        <v>1482.7148790900001</v>
      </c>
      <c r="L92" s="124">
        <v>5450.2283644700001</v>
      </c>
      <c r="M92" s="124">
        <v>5067.1593706399999</v>
      </c>
      <c r="N92" s="124">
        <v>383.06899383000001</v>
      </c>
      <c r="O92" s="124">
        <v>-12.029957120000001</v>
      </c>
      <c r="P92" s="124">
        <v>32.800957490000002</v>
      </c>
      <c r="Q92" s="50"/>
      <c r="R92" s="50"/>
      <c r="S92" s="50"/>
      <c r="T92" s="50"/>
      <c r="U92" s="50"/>
      <c r="V92" s="50"/>
    </row>
    <row r="93" spans="1:22" hidden="1" outlineLevel="1">
      <c r="A93" s="12">
        <v>43040</v>
      </c>
      <c r="B93" s="124">
        <v>7043.7341354299997</v>
      </c>
      <c r="C93" s="50">
        <v>61.573438689999996</v>
      </c>
      <c r="D93" s="124">
        <v>46.446982559999995</v>
      </c>
      <c r="E93" s="124">
        <v>15.126456130000001</v>
      </c>
      <c r="F93" s="124">
        <v>200.70355051999999</v>
      </c>
      <c r="G93" s="124">
        <v>167.73831945000001</v>
      </c>
      <c r="H93" s="124">
        <v>32.965231070000002</v>
      </c>
      <c r="I93" s="124">
        <v>1432.5827268599999</v>
      </c>
      <c r="J93" s="124">
        <v>129.18740871</v>
      </c>
      <c r="K93" s="124">
        <v>1303.3953181499999</v>
      </c>
      <c r="L93" s="124">
        <v>5348.8744193599996</v>
      </c>
      <c r="M93" s="124">
        <v>5111.2897445899998</v>
      </c>
      <c r="N93" s="124">
        <v>237.58467476999999</v>
      </c>
      <c r="O93" s="124">
        <v>-1.4485681800000001</v>
      </c>
      <c r="P93" s="124">
        <v>33.58736305</v>
      </c>
      <c r="Q93" s="50"/>
      <c r="R93" s="50"/>
      <c r="S93" s="50"/>
      <c r="T93" s="50"/>
      <c r="U93" s="50"/>
      <c r="V93" s="50"/>
    </row>
    <row r="94" spans="1:22" hidden="1" outlineLevel="1">
      <c r="A94" s="12">
        <v>43070</v>
      </c>
      <c r="B94" s="124">
        <v>7683.3094442800002</v>
      </c>
      <c r="C94" s="50">
        <v>57.419447690000013</v>
      </c>
      <c r="D94" s="124">
        <v>46.981974049999998</v>
      </c>
      <c r="E94" s="124">
        <v>10.43747364</v>
      </c>
      <c r="F94" s="124">
        <v>150.46059357999999</v>
      </c>
      <c r="G94" s="124">
        <v>143.19544918999998</v>
      </c>
      <c r="H94" s="124">
        <v>7.2651443900000006</v>
      </c>
      <c r="I94" s="124">
        <v>1597.00661702</v>
      </c>
      <c r="J94" s="124">
        <v>197.001192</v>
      </c>
      <c r="K94" s="124">
        <v>1400.0054250200001</v>
      </c>
      <c r="L94" s="124">
        <v>5878.4227859900002</v>
      </c>
      <c r="M94" s="124">
        <v>5399.8621048000005</v>
      </c>
      <c r="N94" s="124">
        <v>478.56068119000003</v>
      </c>
      <c r="O94" s="124">
        <v>-1.7154206400000001</v>
      </c>
      <c r="P94" s="124">
        <v>40.393065399999998</v>
      </c>
      <c r="Q94" s="50"/>
      <c r="R94" s="50"/>
      <c r="S94" s="50"/>
      <c r="T94" s="50"/>
      <c r="U94" s="50"/>
      <c r="V94" s="50"/>
    </row>
    <row r="95" spans="1:22" hidden="1" outlineLevel="1">
      <c r="A95" s="12">
        <v>43101</v>
      </c>
      <c r="B95" s="124">
        <v>7546.4327566600005</v>
      </c>
      <c r="C95" s="50">
        <v>54.858369219999993</v>
      </c>
      <c r="D95" s="124">
        <v>44.164804609999997</v>
      </c>
      <c r="E95" s="124">
        <v>10.693564610000001</v>
      </c>
      <c r="F95" s="124">
        <v>257.69284698000001</v>
      </c>
      <c r="G95" s="124">
        <v>148.92721641</v>
      </c>
      <c r="H95" s="124">
        <v>108.76563057</v>
      </c>
      <c r="I95" s="124">
        <v>1560.78414922</v>
      </c>
      <c r="J95" s="124">
        <v>155.42901783999997</v>
      </c>
      <c r="K95" s="124">
        <v>1405.3551313800001</v>
      </c>
      <c r="L95" s="124">
        <v>5673.0973912399986</v>
      </c>
      <c r="M95" s="124">
        <v>5341.3951258500001</v>
      </c>
      <c r="N95" s="124">
        <v>331.70226538999998</v>
      </c>
      <c r="O95" s="124">
        <v>-5.3890155000000002</v>
      </c>
      <c r="P95" s="124">
        <v>40.558943240000005</v>
      </c>
      <c r="Q95" s="50"/>
      <c r="R95" s="50"/>
      <c r="S95" s="50"/>
      <c r="T95" s="50"/>
      <c r="U95" s="50"/>
      <c r="V95" s="50"/>
    </row>
    <row r="96" spans="1:22" hidden="1" outlineLevel="1">
      <c r="A96" s="12">
        <v>43132</v>
      </c>
      <c r="B96" s="124">
        <v>7317.9545859099999</v>
      </c>
      <c r="C96" s="50">
        <v>53.959141799999998</v>
      </c>
      <c r="D96" s="124">
        <v>41.766614419999996</v>
      </c>
      <c r="E96" s="124">
        <v>12.19252738</v>
      </c>
      <c r="F96" s="124">
        <v>330.91536242999996</v>
      </c>
      <c r="G96" s="124">
        <v>185.69832387999998</v>
      </c>
      <c r="H96" s="124">
        <v>145.21703855000001</v>
      </c>
      <c r="I96" s="124">
        <v>1372.0037470200002</v>
      </c>
      <c r="J96" s="124">
        <v>146.88837479</v>
      </c>
      <c r="K96" s="124">
        <v>1225.11537223</v>
      </c>
      <c r="L96" s="124">
        <v>5561.0763346599997</v>
      </c>
      <c r="M96" s="124">
        <v>5219.6829834800001</v>
      </c>
      <c r="N96" s="124">
        <v>341.39335117999997</v>
      </c>
      <c r="O96" s="124">
        <v>-2.3491708600000001</v>
      </c>
      <c r="P96" s="124">
        <v>39.580737900000003</v>
      </c>
      <c r="Q96" s="50"/>
      <c r="R96" s="50"/>
      <c r="S96" s="50"/>
      <c r="T96" s="50"/>
      <c r="U96" s="50"/>
      <c r="V96" s="50"/>
    </row>
    <row r="97" spans="1:22" hidden="1" outlineLevel="1">
      <c r="A97" s="12">
        <v>43160</v>
      </c>
      <c r="B97" s="124">
        <v>7328.4096441199999</v>
      </c>
      <c r="C97" s="50">
        <v>46.313393609999999</v>
      </c>
      <c r="D97" s="124">
        <v>36.38793648</v>
      </c>
      <c r="E97" s="124">
        <v>9.9254571300000016</v>
      </c>
      <c r="F97" s="124">
        <v>343.93865928000002</v>
      </c>
      <c r="G97" s="124">
        <v>190.10781990000001</v>
      </c>
      <c r="H97" s="124">
        <v>153.83083937999999</v>
      </c>
      <c r="I97" s="124">
        <v>1390.3183567299998</v>
      </c>
      <c r="J97" s="124">
        <v>140.47823545</v>
      </c>
      <c r="K97" s="124">
        <v>1249.8401212799999</v>
      </c>
      <c r="L97" s="124">
        <v>5547.8392345000002</v>
      </c>
      <c r="M97" s="124">
        <v>5190.8715053400001</v>
      </c>
      <c r="N97" s="124">
        <v>356.96772915999998</v>
      </c>
      <c r="O97" s="124">
        <v>-0.19494001</v>
      </c>
      <c r="P97" s="124">
        <v>33.317316890000001</v>
      </c>
      <c r="Q97" s="50"/>
      <c r="R97" s="50"/>
      <c r="S97" s="50"/>
      <c r="T97" s="50"/>
      <c r="U97" s="50"/>
      <c r="V97" s="50"/>
    </row>
    <row r="98" spans="1:22" hidden="1" outlineLevel="1">
      <c r="A98" s="12">
        <v>43191</v>
      </c>
      <c r="B98" s="124">
        <v>7355.4412736200002</v>
      </c>
      <c r="C98" s="50">
        <v>47.13580134</v>
      </c>
      <c r="D98" s="124">
        <v>38.134289170000002</v>
      </c>
      <c r="E98" s="124">
        <v>9.0015121699999998</v>
      </c>
      <c r="F98" s="124">
        <v>314.77939900000001</v>
      </c>
      <c r="G98" s="124">
        <v>185.20411273000002</v>
      </c>
      <c r="H98" s="124">
        <v>129.57528626999999</v>
      </c>
      <c r="I98" s="124">
        <v>1311.8593732299998</v>
      </c>
      <c r="J98" s="124">
        <v>122.03080046999999</v>
      </c>
      <c r="K98" s="124">
        <v>1189.8285727599998</v>
      </c>
      <c r="L98" s="124">
        <v>5681.6667000499992</v>
      </c>
      <c r="M98" s="124">
        <v>5289.5141303199998</v>
      </c>
      <c r="N98" s="124">
        <v>392.15256972999998</v>
      </c>
      <c r="O98" s="124">
        <v>-0.43851383999999993</v>
      </c>
      <c r="P98" s="124">
        <v>27.751555330000002</v>
      </c>
      <c r="Q98" s="50"/>
      <c r="R98" s="50"/>
      <c r="S98" s="50"/>
      <c r="T98" s="50"/>
      <c r="U98" s="50"/>
      <c r="V98" s="50"/>
    </row>
    <row r="99" spans="1:22" hidden="1" outlineLevel="1">
      <c r="A99" s="12">
        <v>43221</v>
      </c>
      <c r="B99" s="124">
        <v>7112.9167741000001</v>
      </c>
      <c r="C99" s="50">
        <v>48.011804510000005</v>
      </c>
      <c r="D99" s="124">
        <v>37.800077420000001</v>
      </c>
      <c r="E99" s="124">
        <v>10.211727089999998</v>
      </c>
      <c r="F99" s="124">
        <v>238.55070786000005</v>
      </c>
      <c r="G99" s="124">
        <v>179.76349915</v>
      </c>
      <c r="H99" s="124">
        <v>58.787208710000009</v>
      </c>
      <c r="I99" s="124">
        <v>1272.8508734700001</v>
      </c>
      <c r="J99" s="124">
        <v>120.27458861999999</v>
      </c>
      <c r="K99" s="124">
        <v>1152.5762848500001</v>
      </c>
      <c r="L99" s="124">
        <v>5553.5033882600001</v>
      </c>
      <c r="M99" s="124">
        <v>5232.3924061799999</v>
      </c>
      <c r="N99" s="124">
        <v>321.11098207999999</v>
      </c>
      <c r="O99" s="124">
        <v>-1.6237079799999998</v>
      </c>
      <c r="P99" s="124">
        <v>26.42780767</v>
      </c>
      <c r="Q99" s="50"/>
      <c r="R99" s="50"/>
      <c r="S99" s="50"/>
      <c r="T99" s="50"/>
      <c r="U99" s="50"/>
      <c r="V99" s="50"/>
    </row>
    <row r="100" spans="1:22" hidden="1" outlineLevel="1">
      <c r="A100" s="12">
        <v>43252</v>
      </c>
      <c r="B100" s="124">
        <v>7432.7058203899996</v>
      </c>
      <c r="C100" s="50">
        <v>54.159441190000003</v>
      </c>
      <c r="D100" s="124">
        <v>42.163694050000004</v>
      </c>
      <c r="E100" s="124">
        <v>11.995747140000002</v>
      </c>
      <c r="F100" s="124">
        <v>235.11837251999998</v>
      </c>
      <c r="G100" s="124">
        <v>178.10722902999998</v>
      </c>
      <c r="H100" s="124">
        <v>57.011143490000002</v>
      </c>
      <c r="I100" s="124">
        <v>1305.32663142</v>
      </c>
      <c r="J100" s="124">
        <v>130.75936158000002</v>
      </c>
      <c r="K100" s="124">
        <v>1174.5672698400001</v>
      </c>
      <c r="L100" s="124">
        <v>5838.1013752600002</v>
      </c>
      <c r="M100" s="124">
        <v>5541.7279549600007</v>
      </c>
      <c r="N100" s="124">
        <v>296.37342030000002</v>
      </c>
      <c r="O100" s="124">
        <v>-7.7904771100000003</v>
      </c>
      <c r="P100" s="124">
        <v>27.223661329999999</v>
      </c>
      <c r="Q100" s="50"/>
      <c r="R100" s="50"/>
      <c r="S100" s="50"/>
      <c r="T100" s="50"/>
      <c r="U100" s="50"/>
      <c r="V100" s="50"/>
    </row>
    <row r="101" spans="1:22" hidden="1" outlineLevel="1">
      <c r="A101" s="12">
        <v>43282</v>
      </c>
      <c r="B101" s="124">
        <v>7537.2404795399998</v>
      </c>
      <c r="C101" s="50">
        <v>53.697770370000001</v>
      </c>
      <c r="D101" s="124">
        <v>42.897220709999999</v>
      </c>
      <c r="E101" s="124">
        <v>10.80054966</v>
      </c>
      <c r="F101" s="124">
        <v>239.42469117000002</v>
      </c>
      <c r="G101" s="124">
        <v>181.69448642</v>
      </c>
      <c r="H101" s="124">
        <v>57.730204749999999</v>
      </c>
      <c r="I101" s="124">
        <v>1500.5393682200001</v>
      </c>
      <c r="J101" s="124">
        <v>130.70812677000001</v>
      </c>
      <c r="K101" s="124">
        <v>1369.8312414500001</v>
      </c>
      <c r="L101" s="124">
        <v>5743.57864978</v>
      </c>
      <c r="M101" s="124">
        <v>5435.5694175600001</v>
      </c>
      <c r="N101" s="124">
        <v>308.00923222</v>
      </c>
      <c r="O101" s="124">
        <v>-10.166422299999999</v>
      </c>
      <c r="P101" s="124">
        <v>27.890508279999999</v>
      </c>
      <c r="Q101" s="50"/>
      <c r="R101" s="50"/>
      <c r="S101" s="50"/>
      <c r="T101" s="50"/>
      <c r="U101" s="50"/>
      <c r="V101" s="50"/>
    </row>
    <row r="102" spans="1:22" hidden="1" outlineLevel="1">
      <c r="A102" s="12">
        <v>43313</v>
      </c>
      <c r="B102" s="124">
        <v>7719.24995769</v>
      </c>
      <c r="C102" s="50">
        <v>55.195303270000004</v>
      </c>
      <c r="D102" s="124">
        <v>45.543545639999998</v>
      </c>
      <c r="E102" s="124">
        <v>9.6517576300000005</v>
      </c>
      <c r="F102" s="124">
        <v>249.45756065</v>
      </c>
      <c r="G102" s="124">
        <v>197.92787393999998</v>
      </c>
      <c r="H102" s="124">
        <v>51.529686710000007</v>
      </c>
      <c r="I102" s="124">
        <v>1507.6028093800001</v>
      </c>
      <c r="J102" s="124">
        <v>125.40813732000001</v>
      </c>
      <c r="K102" s="124">
        <v>1382.1946720599999</v>
      </c>
      <c r="L102" s="124">
        <v>5906.9942843900008</v>
      </c>
      <c r="M102" s="124">
        <v>5573.3408062899998</v>
      </c>
      <c r="N102" s="124">
        <v>333.65347810000003</v>
      </c>
      <c r="O102" s="124">
        <v>-8.8874012399999991</v>
      </c>
      <c r="P102" s="124">
        <v>30.30618033</v>
      </c>
      <c r="Q102" s="50"/>
      <c r="R102" s="50"/>
      <c r="S102" s="50"/>
      <c r="T102" s="50"/>
      <c r="U102" s="50"/>
      <c r="V102" s="50"/>
    </row>
    <row r="103" spans="1:22" hidden="1" outlineLevel="1">
      <c r="A103" s="12">
        <v>43344</v>
      </c>
      <c r="B103" s="124">
        <v>7862.2993550199999</v>
      </c>
      <c r="C103" s="50">
        <v>79.556708640000011</v>
      </c>
      <c r="D103" s="124">
        <v>53.345134259999995</v>
      </c>
      <c r="E103" s="124">
        <v>26.211574380000002</v>
      </c>
      <c r="F103" s="124">
        <v>266.01470264</v>
      </c>
      <c r="G103" s="124">
        <v>211.30161974000001</v>
      </c>
      <c r="H103" s="124">
        <v>54.713082899999996</v>
      </c>
      <c r="I103" s="124">
        <v>1514.0936257899998</v>
      </c>
      <c r="J103" s="124">
        <v>153.73944754000001</v>
      </c>
      <c r="K103" s="124">
        <v>1360.3541782500001</v>
      </c>
      <c r="L103" s="124">
        <v>6002.63431795</v>
      </c>
      <c r="M103" s="124">
        <v>5698.0284928599995</v>
      </c>
      <c r="N103" s="124">
        <v>304.60582509</v>
      </c>
      <c r="O103" s="124">
        <v>-2.6338679100000002</v>
      </c>
      <c r="P103" s="124">
        <v>30.430342790000001</v>
      </c>
      <c r="Q103" s="50"/>
      <c r="R103" s="50"/>
      <c r="S103" s="50"/>
      <c r="T103" s="50"/>
      <c r="U103" s="50"/>
      <c r="V103" s="50"/>
    </row>
    <row r="104" spans="1:22" hidden="1" outlineLevel="1">
      <c r="A104" s="12">
        <v>43374</v>
      </c>
      <c r="B104" s="124">
        <v>7685.8937072600002</v>
      </c>
      <c r="C104" s="50">
        <v>63.059356780000002</v>
      </c>
      <c r="D104" s="124">
        <v>52.423066329999997</v>
      </c>
      <c r="E104" s="124">
        <v>10.636290450000001</v>
      </c>
      <c r="F104" s="124">
        <v>261.07297218999997</v>
      </c>
      <c r="G104" s="124">
        <v>207.70837305999999</v>
      </c>
      <c r="H104" s="124">
        <v>53.364599130000002</v>
      </c>
      <c r="I104" s="124">
        <v>1518.6713626599999</v>
      </c>
      <c r="J104" s="124">
        <v>162.60503124000002</v>
      </c>
      <c r="K104" s="124">
        <v>1356.0663314200001</v>
      </c>
      <c r="L104" s="124">
        <v>5843.0900156299995</v>
      </c>
      <c r="M104" s="124">
        <v>5573.5988190199996</v>
      </c>
      <c r="N104" s="124">
        <v>269.49119660999997</v>
      </c>
      <c r="O104" s="124">
        <v>-0.39545557000000003</v>
      </c>
      <c r="P104" s="124">
        <v>29.65318967</v>
      </c>
      <c r="Q104" s="50"/>
      <c r="R104" s="50"/>
      <c r="S104" s="50"/>
      <c r="T104" s="50"/>
      <c r="U104" s="50"/>
      <c r="V104" s="50"/>
    </row>
    <row r="105" spans="1:22" hidden="1" outlineLevel="1">
      <c r="A105" s="12">
        <v>43405</v>
      </c>
      <c r="B105" s="124">
        <v>7583.8342181999997</v>
      </c>
      <c r="C105" s="50">
        <v>63.258022430000004</v>
      </c>
      <c r="D105" s="124">
        <v>53.223119530000005</v>
      </c>
      <c r="E105" s="124">
        <v>10.034902900000001</v>
      </c>
      <c r="F105" s="124">
        <v>249.81980841999996</v>
      </c>
      <c r="G105" s="124">
        <v>207.88820814999997</v>
      </c>
      <c r="H105" s="124">
        <v>41.931600270000004</v>
      </c>
      <c r="I105" s="124">
        <v>1463.28728529</v>
      </c>
      <c r="J105" s="124">
        <v>125.93790225000001</v>
      </c>
      <c r="K105" s="124">
        <v>1337.34938304</v>
      </c>
      <c r="L105" s="124">
        <v>5807.4691020600003</v>
      </c>
      <c r="M105" s="124">
        <v>5513.1650505600001</v>
      </c>
      <c r="N105" s="124">
        <v>294.30405150000001</v>
      </c>
      <c r="O105" s="124">
        <v>-6.8890190800000006</v>
      </c>
      <c r="P105" s="124">
        <v>30.621852709999999</v>
      </c>
      <c r="Q105" s="50"/>
      <c r="R105" s="50"/>
      <c r="S105" s="50"/>
      <c r="T105" s="50"/>
      <c r="U105" s="50"/>
      <c r="V105" s="50"/>
    </row>
    <row r="106" spans="1:22" hidden="1" outlineLevel="1">
      <c r="A106" s="12">
        <v>43435</v>
      </c>
      <c r="B106" s="124">
        <v>7695.5619202500002</v>
      </c>
      <c r="C106" s="50">
        <v>72.166761249999993</v>
      </c>
      <c r="D106" s="124">
        <v>61.18418638</v>
      </c>
      <c r="E106" s="124">
        <v>10.982574869999999</v>
      </c>
      <c r="F106" s="124">
        <v>152.95968286999999</v>
      </c>
      <c r="G106" s="124">
        <v>143.47574412</v>
      </c>
      <c r="H106" s="124">
        <v>9.4839387500000001</v>
      </c>
      <c r="I106" s="124">
        <v>1558.4558095799998</v>
      </c>
      <c r="J106" s="124">
        <v>149.24571832999999</v>
      </c>
      <c r="K106" s="124">
        <v>1409.21009125</v>
      </c>
      <c r="L106" s="124">
        <v>5911.9796665499998</v>
      </c>
      <c r="M106" s="124">
        <v>5544.4833740800004</v>
      </c>
      <c r="N106" s="124">
        <v>367.49629247000001</v>
      </c>
      <c r="O106" s="124">
        <v>-2.21663042</v>
      </c>
      <c r="P106" s="124">
        <v>36.557801359999999</v>
      </c>
      <c r="Q106" s="50"/>
      <c r="R106" s="50"/>
      <c r="S106" s="50"/>
      <c r="T106" s="50"/>
      <c r="U106" s="50"/>
      <c r="V106" s="50"/>
    </row>
    <row r="107" spans="1:22" hidden="1" outlineLevel="1">
      <c r="A107" s="12">
        <v>43466</v>
      </c>
      <c r="B107" s="124">
        <v>7661.6570833200003</v>
      </c>
      <c r="C107" s="50">
        <v>78.49005932</v>
      </c>
      <c r="D107" s="124">
        <v>62.710146899999998</v>
      </c>
      <c r="E107" s="124">
        <v>15.77991242</v>
      </c>
      <c r="F107" s="124">
        <v>178.32227033999999</v>
      </c>
      <c r="G107" s="124">
        <v>150.55777082</v>
      </c>
      <c r="H107" s="124">
        <v>27.764499520000001</v>
      </c>
      <c r="I107" s="124">
        <v>1491.5097252200001</v>
      </c>
      <c r="J107" s="124">
        <v>129.59016177999999</v>
      </c>
      <c r="K107" s="124">
        <v>1361.91956344</v>
      </c>
      <c r="L107" s="124">
        <v>5913.3350284399994</v>
      </c>
      <c r="M107" s="124">
        <v>5560.5731085000007</v>
      </c>
      <c r="N107" s="124">
        <v>352.76191993999998</v>
      </c>
      <c r="O107" s="124">
        <v>0.19309407000000001</v>
      </c>
      <c r="P107" s="124">
        <v>34.07610682</v>
      </c>
      <c r="Q107" s="50"/>
      <c r="R107" s="50"/>
      <c r="S107" s="50"/>
      <c r="T107" s="50"/>
      <c r="U107" s="50"/>
      <c r="V107" s="50"/>
    </row>
    <row r="108" spans="1:22" hidden="1" outlineLevel="1">
      <c r="A108" s="12">
        <v>43497</v>
      </c>
      <c r="B108" s="124">
        <v>7572.4735483200002</v>
      </c>
      <c r="C108" s="50">
        <v>71.596295249999997</v>
      </c>
      <c r="D108" s="124">
        <v>62.148306289999994</v>
      </c>
      <c r="E108" s="124">
        <v>9.44798896</v>
      </c>
      <c r="F108" s="124">
        <v>264.32361596999999</v>
      </c>
      <c r="G108" s="124">
        <v>230.58764991999999</v>
      </c>
      <c r="H108" s="124">
        <v>33.735966050000002</v>
      </c>
      <c r="I108" s="124">
        <v>1432.3445751199999</v>
      </c>
      <c r="J108" s="124">
        <v>138.52621209</v>
      </c>
      <c r="K108" s="124">
        <v>1293.81836303</v>
      </c>
      <c r="L108" s="124">
        <v>5804.2090619800001</v>
      </c>
      <c r="M108" s="124">
        <v>5454.61182259</v>
      </c>
      <c r="N108" s="124">
        <v>349.59723939000003</v>
      </c>
      <c r="O108" s="124">
        <v>-3.9651229400000001</v>
      </c>
      <c r="P108" s="124">
        <v>32.216704229999998</v>
      </c>
      <c r="Q108" s="50"/>
      <c r="R108" s="50"/>
      <c r="S108" s="50"/>
      <c r="T108" s="50"/>
      <c r="U108" s="50"/>
      <c r="V108" s="50"/>
    </row>
    <row r="109" spans="1:22" hidden="1" outlineLevel="1">
      <c r="A109" s="12">
        <v>43525</v>
      </c>
      <c r="B109" s="124">
        <v>7590.61199519</v>
      </c>
      <c r="C109" s="50">
        <v>74.208285160000003</v>
      </c>
      <c r="D109" s="124">
        <v>63.215079230000001</v>
      </c>
      <c r="E109" s="124">
        <v>10.993205930000002</v>
      </c>
      <c r="F109" s="124">
        <v>272.21483337999996</v>
      </c>
      <c r="G109" s="124">
        <v>231.70402015999997</v>
      </c>
      <c r="H109" s="124">
        <v>40.510813220000003</v>
      </c>
      <c r="I109" s="124">
        <v>1380.8314922499999</v>
      </c>
      <c r="J109" s="124">
        <v>184.28827163000003</v>
      </c>
      <c r="K109" s="124">
        <v>1196.5432206200001</v>
      </c>
      <c r="L109" s="124">
        <v>5863.3573844000002</v>
      </c>
      <c r="M109" s="124">
        <v>5473.69028721</v>
      </c>
      <c r="N109" s="124">
        <v>389.66709719000005</v>
      </c>
      <c r="O109" s="124">
        <v>-9.2992219499999997</v>
      </c>
      <c r="P109" s="124">
        <v>36.846471170000001</v>
      </c>
      <c r="Q109" s="50"/>
      <c r="R109" s="50"/>
      <c r="S109" s="50"/>
      <c r="T109" s="50"/>
      <c r="U109" s="50"/>
      <c r="V109" s="50"/>
    </row>
    <row r="110" spans="1:22" hidden="1" outlineLevel="1">
      <c r="A110" s="12">
        <v>43556</v>
      </c>
      <c r="B110" s="124">
        <v>7502.64503582</v>
      </c>
      <c r="C110" s="50">
        <v>72.095610310000012</v>
      </c>
      <c r="D110" s="124">
        <v>62.387381360000006</v>
      </c>
      <c r="E110" s="124">
        <v>9.7082289500000005</v>
      </c>
      <c r="F110" s="124">
        <v>267.85915676999997</v>
      </c>
      <c r="G110" s="124">
        <v>228.38575126000001</v>
      </c>
      <c r="H110" s="124">
        <v>39.473405509999999</v>
      </c>
      <c r="I110" s="124">
        <v>1415.32825701</v>
      </c>
      <c r="J110" s="124">
        <v>175.12770032</v>
      </c>
      <c r="K110" s="124">
        <v>1240.2005566900002</v>
      </c>
      <c r="L110" s="124">
        <v>5747.3620117300006</v>
      </c>
      <c r="M110" s="124">
        <v>5393.2047803599999</v>
      </c>
      <c r="N110" s="124">
        <v>354.15723136999998</v>
      </c>
      <c r="O110" s="124">
        <v>-2.6484301399999999</v>
      </c>
      <c r="P110" s="124">
        <v>25.422598990000001</v>
      </c>
      <c r="Q110" s="50"/>
      <c r="R110" s="50"/>
      <c r="S110" s="50"/>
      <c r="T110" s="50"/>
      <c r="U110" s="50"/>
      <c r="V110" s="50"/>
    </row>
    <row r="111" spans="1:22" hidden="1" outlineLevel="1">
      <c r="A111" s="12">
        <v>43586</v>
      </c>
      <c r="B111" s="124">
        <v>7698.0252919300001</v>
      </c>
      <c r="C111" s="50">
        <v>81.673118420000009</v>
      </c>
      <c r="D111" s="124">
        <v>66.905999280000003</v>
      </c>
      <c r="E111" s="124">
        <v>14.76711914</v>
      </c>
      <c r="F111" s="124">
        <v>266.73700816000002</v>
      </c>
      <c r="G111" s="124">
        <v>232.96268543000002</v>
      </c>
      <c r="H111" s="124">
        <v>33.774322730000002</v>
      </c>
      <c r="I111" s="124">
        <v>1641.30572299</v>
      </c>
      <c r="J111" s="124">
        <v>173.61748609</v>
      </c>
      <c r="K111" s="124">
        <v>1467.6882369</v>
      </c>
      <c r="L111" s="124">
        <v>5708.3094423600005</v>
      </c>
      <c r="M111" s="124">
        <v>5392.67478312</v>
      </c>
      <c r="N111" s="124">
        <v>315.63465924000002</v>
      </c>
      <c r="O111" s="124">
        <v>-0.83659324000000002</v>
      </c>
      <c r="P111" s="124">
        <v>27.66158317</v>
      </c>
      <c r="Q111" s="50"/>
      <c r="R111" s="50"/>
      <c r="S111" s="50"/>
      <c r="T111" s="50"/>
      <c r="U111" s="50"/>
      <c r="V111" s="50"/>
    </row>
    <row r="112" spans="1:22" hidden="1" outlineLevel="1">
      <c r="A112" s="12">
        <v>43617</v>
      </c>
      <c r="B112" s="124">
        <v>8155.5323011999999</v>
      </c>
      <c r="C112" s="50">
        <v>78.108172920000001</v>
      </c>
      <c r="D112" s="124">
        <v>67.497926539999995</v>
      </c>
      <c r="E112" s="124">
        <v>10.610246380000001</v>
      </c>
      <c r="F112" s="124">
        <v>301.65122898999999</v>
      </c>
      <c r="G112" s="124">
        <v>266.91209477000001</v>
      </c>
      <c r="H112" s="124">
        <v>34.739134219999997</v>
      </c>
      <c r="I112" s="124">
        <v>1705.0690065599997</v>
      </c>
      <c r="J112" s="124">
        <v>158.86967436</v>
      </c>
      <c r="K112" s="124">
        <v>1546.1993321999998</v>
      </c>
      <c r="L112" s="124">
        <v>6070.70389273</v>
      </c>
      <c r="M112" s="124">
        <v>5745.0483543099999</v>
      </c>
      <c r="N112" s="124">
        <v>325.65553842000003</v>
      </c>
      <c r="O112" s="124">
        <v>-2.0611305500000001</v>
      </c>
      <c r="P112" s="124">
        <v>27.509127889999998</v>
      </c>
      <c r="Q112" s="50"/>
      <c r="R112" s="50"/>
      <c r="S112" s="50"/>
      <c r="T112" s="50"/>
      <c r="U112" s="50"/>
      <c r="V112" s="50"/>
    </row>
    <row r="113" spans="1:22" hidden="1" outlineLevel="1">
      <c r="A113" s="12">
        <v>43647</v>
      </c>
      <c r="B113" s="124">
        <v>8041.5437911999998</v>
      </c>
      <c r="C113" s="50">
        <v>85.555557289999996</v>
      </c>
      <c r="D113" s="124">
        <v>76.167754079999995</v>
      </c>
      <c r="E113" s="124">
        <v>9.3878032099999995</v>
      </c>
      <c r="F113" s="124">
        <v>249.16285305000002</v>
      </c>
      <c r="G113" s="124">
        <v>208.18902787000002</v>
      </c>
      <c r="H113" s="124">
        <v>40.973825179999999</v>
      </c>
      <c r="I113" s="124">
        <v>1856.5324184900001</v>
      </c>
      <c r="J113" s="124">
        <v>157.73717550000001</v>
      </c>
      <c r="K113" s="124">
        <v>1698.7952429900001</v>
      </c>
      <c r="L113" s="124">
        <v>5850.2929623700011</v>
      </c>
      <c r="M113" s="124">
        <v>5537.64922028</v>
      </c>
      <c r="N113" s="124">
        <v>312.64374209000005</v>
      </c>
      <c r="O113" s="124">
        <v>0.25886728000000003</v>
      </c>
      <c r="P113" s="124">
        <v>34.413424980000002</v>
      </c>
      <c r="Q113" s="50"/>
      <c r="R113" s="50"/>
      <c r="S113" s="50"/>
      <c r="T113" s="50"/>
      <c r="U113" s="50"/>
      <c r="V113" s="50"/>
    </row>
    <row r="114" spans="1:22" hidden="1" outlineLevel="1">
      <c r="A114" s="12">
        <v>43678</v>
      </c>
      <c r="B114" s="124">
        <v>7952.8138351600001</v>
      </c>
      <c r="C114" s="50">
        <v>90.332350680000005</v>
      </c>
      <c r="D114" s="124">
        <v>80.935883719999993</v>
      </c>
      <c r="E114" s="124">
        <v>9.3964669599999997</v>
      </c>
      <c r="F114" s="124">
        <v>234.41279685000001</v>
      </c>
      <c r="G114" s="124">
        <v>213.59293697999999</v>
      </c>
      <c r="H114" s="124">
        <v>20.819859869999998</v>
      </c>
      <c r="I114" s="124">
        <v>1762.2981544600002</v>
      </c>
      <c r="J114" s="124">
        <v>160.38034084</v>
      </c>
      <c r="K114" s="124">
        <v>1601.9178136200003</v>
      </c>
      <c r="L114" s="124">
        <v>5865.7705331699999</v>
      </c>
      <c r="M114" s="124">
        <v>5586.6645491099989</v>
      </c>
      <c r="N114" s="124">
        <v>279.10598406000003</v>
      </c>
      <c r="O114" s="124">
        <v>-0.96050473999999997</v>
      </c>
      <c r="P114" s="124">
        <v>36.54573912</v>
      </c>
      <c r="Q114" s="50"/>
      <c r="R114" s="50"/>
      <c r="S114" s="50"/>
      <c r="T114" s="50"/>
      <c r="U114" s="50"/>
      <c r="V114" s="50"/>
    </row>
    <row r="115" spans="1:22" hidden="1" outlineLevel="1">
      <c r="A115" s="12">
        <v>43709</v>
      </c>
      <c r="B115" s="124">
        <v>8032.8920894599996</v>
      </c>
      <c r="C115" s="50">
        <v>74.944769270000009</v>
      </c>
      <c r="D115" s="124">
        <v>63.592190340000002</v>
      </c>
      <c r="E115" s="124">
        <v>11.352578930000002</v>
      </c>
      <c r="F115" s="124">
        <v>246.31731771</v>
      </c>
      <c r="G115" s="124">
        <v>226.84634892999998</v>
      </c>
      <c r="H115" s="124">
        <v>19.47096878</v>
      </c>
      <c r="I115" s="124">
        <v>1920.2680958400003</v>
      </c>
      <c r="J115" s="124">
        <v>168.55393370000002</v>
      </c>
      <c r="K115" s="124">
        <v>1751.7141621400001</v>
      </c>
      <c r="L115" s="124">
        <v>5791.3619066399997</v>
      </c>
      <c r="M115" s="124">
        <v>5563.7425067700005</v>
      </c>
      <c r="N115" s="124">
        <v>227.61939987</v>
      </c>
      <c r="O115" s="124">
        <v>-3.2437952399999999</v>
      </c>
      <c r="P115" s="124">
        <v>34.159636190000001</v>
      </c>
      <c r="Q115" s="50"/>
      <c r="R115" s="50"/>
      <c r="S115" s="50"/>
      <c r="T115" s="50"/>
      <c r="U115" s="50"/>
      <c r="V115" s="50"/>
    </row>
    <row r="116" spans="1:22" hidden="1" outlineLevel="1">
      <c r="A116" s="12">
        <v>43739</v>
      </c>
      <c r="B116" s="124">
        <v>8380.1540927000005</v>
      </c>
      <c r="C116" s="50">
        <v>78.061675610000009</v>
      </c>
      <c r="D116" s="124">
        <v>65.994935999999996</v>
      </c>
      <c r="E116" s="124">
        <v>12.066739610000001</v>
      </c>
      <c r="F116" s="124">
        <v>210.74075948000001</v>
      </c>
      <c r="G116" s="124">
        <v>192.86543759</v>
      </c>
      <c r="H116" s="124">
        <v>17.875321889999999</v>
      </c>
      <c r="I116" s="124">
        <v>2022.4584771</v>
      </c>
      <c r="J116" s="124">
        <v>180.71035456000001</v>
      </c>
      <c r="K116" s="124">
        <v>1841.7481225400002</v>
      </c>
      <c r="L116" s="124">
        <v>6068.8931805100001</v>
      </c>
      <c r="M116" s="124">
        <v>5838.9493046600001</v>
      </c>
      <c r="N116" s="124">
        <v>229.94387584999998</v>
      </c>
      <c r="O116" s="124">
        <v>-0.63488663000000001</v>
      </c>
      <c r="P116" s="124">
        <v>37.529862610000002</v>
      </c>
      <c r="Q116" s="50"/>
      <c r="R116" s="50"/>
      <c r="S116" s="50"/>
      <c r="T116" s="50"/>
      <c r="U116" s="50"/>
      <c r="V116" s="50"/>
    </row>
    <row r="117" spans="1:22" hidden="1" outlineLevel="1">
      <c r="A117" s="12">
        <v>43770</v>
      </c>
      <c r="B117" s="124">
        <v>8238.6663877299998</v>
      </c>
      <c r="C117" s="50">
        <v>74.208050300000011</v>
      </c>
      <c r="D117" s="124">
        <v>64.382460710000004</v>
      </c>
      <c r="E117" s="124">
        <v>9.8255895899999999</v>
      </c>
      <c r="F117" s="124">
        <v>227.38561815999998</v>
      </c>
      <c r="G117" s="124">
        <v>209.11276985000001</v>
      </c>
      <c r="H117" s="124">
        <v>18.272848310000001</v>
      </c>
      <c r="I117" s="124">
        <v>1822.46364346</v>
      </c>
      <c r="J117" s="124">
        <v>177.22474561000001</v>
      </c>
      <c r="K117" s="124">
        <v>1645.2388978499998</v>
      </c>
      <c r="L117" s="124">
        <v>6114.6090758099999</v>
      </c>
      <c r="M117" s="124">
        <v>5858.8224652800009</v>
      </c>
      <c r="N117" s="124">
        <v>255.78661052999996</v>
      </c>
      <c r="O117" s="124">
        <v>-5.8642487199999991</v>
      </c>
      <c r="P117" s="124">
        <v>35.117991000000004</v>
      </c>
      <c r="Q117" s="50"/>
      <c r="R117" s="50"/>
      <c r="S117" s="50"/>
      <c r="T117" s="50"/>
      <c r="U117" s="50"/>
      <c r="V117" s="50"/>
    </row>
    <row r="118" spans="1:22" hidden="1" outlineLevel="1">
      <c r="A118" s="12">
        <v>43800</v>
      </c>
      <c r="B118" s="124">
        <v>8112.9262597200004</v>
      </c>
      <c r="C118" s="50">
        <v>83.611339000000015</v>
      </c>
      <c r="D118" s="124">
        <v>72.878302480000002</v>
      </c>
      <c r="E118" s="124">
        <v>10.733036520000001</v>
      </c>
      <c r="F118" s="124">
        <v>67.592153150000001</v>
      </c>
      <c r="G118" s="124">
        <v>53.218934059999995</v>
      </c>
      <c r="H118" s="124">
        <v>14.373219090000001</v>
      </c>
      <c r="I118" s="124">
        <v>1867.1605921300002</v>
      </c>
      <c r="J118" s="124">
        <v>192.56920864</v>
      </c>
      <c r="K118" s="124">
        <v>1674.5913834899998</v>
      </c>
      <c r="L118" s="124">
        <v>6094.5621754399999</v>
      </c>
      <c r="M118" s="124">
        <v>5882.9642008499995</v>
      </c>
      <c r="N118" s="124">
        <v>211.59797459000001</v>
      </c>
      <c r="O118" s="124">
        <v>-11.72238143</v>
      </c>
      <c r="P118" s="124">
        <v>47.059586070000002</v>
      </c>
      <c r="Q118" s="50"/>
      <c r="R118" s="50"/>
      <c r="S118" s="50"/>
      <c r="T118" s="50"/>
      <c r="U118" s="50"/>
      <c r="V118" s="50"/>
    </row>
    <row r="119" spans="1:22" hidden="1" outlineLevel="1">
      <c r="A119" s="12">
        <v>43831</v>
      </c>
      <c r="B119" s="124">
        <v>8530.3352763399998</v>
      </c>
      <c r="C119" s="50">
        <v>82.426593429999997</v>
      </c>
      <c r="D119" s="124">
        <v>71.356244570000001</v>
      </c>
      <c r="E119" s="124">
        <v>11.070348860000001</v>
      </c>
      <c r="F119" s="124">
        <v>109.60565754</v>
      </c>
      <c r="G119" s="124">
        <v>71.381190189999998</v>
      </c>
      <c r="H119" s="124">
        <v>38.224467349999998</v>
      </c>
      <c r="I119" s="124">
        <v>2026.0085295099998</v>
      </c>
      <c r="J119" s="124">
        <v>184.72409076999998</v>
      </c>
      <c r="K119" s="124">
        <v>1841.28443874</v>
      </c>
      <c r="L119" s="124">
        <v>6312.2944958600001</v>
      </c>
      <c r="M119" s="124">
        <v>6087.4939984499997</v>
      </c>
      <c r="N119" s="124">
        <v>224.80049741000005</v>
      </c>
      <c r="O119" s="124">
        <v>-8.4429350200000002</v>
      </c>
      <c r="P119" s="124">
        <v>44.871547640000003</v>
      </c>
      <c r="Q119" s="50"/>
      <c r="R119" s="50"/>
      <c r="S119" s="50"/>
      <c r="T119" s="50"/>
      <c r="U119" s="50"/>
      <c r="V119" s="50"/>
    </row>
    <row r="120" spans="1:22" hidden="1" outlineLevel="1">
      <c r="A120" s="12">
        <v>43862</v>
      </c>
      <c r="B120" s="124">
        <v>8401.9697557199997</v>
      </c>
      <c r="C120" s="50">
        <v>80.1843389</v>
      </c>
      <c r="D120" s="124">
        <v>71.644465989999986</v>
      </c>
      <c r="E120" s="124">
        <v>8.5398729099999997</v>
      </c>
      <c r="F120" s="124">
        <v>136.89338475</v>
      </c>
      <c r="G120" s="124">
        <v>64.258266169999999</v>
      </c>
      <c r="H120" s="124">
        <v>72.635118579999997</v>
      </c>
      <c r="I120" s="124">
        <v>1787.8134502499997</v>
      </c>
      <c r="J120" s="124">
        <v>186.18736178</v>
      </c>
      <c r="K120" s="124">
        <v>1601.62608847</v>
      </c>
      <c r="L120" s="124">
        <v>6397.0785818200002</v>
      </c>
      <c r="M120" s="124">
        <v>6122.9569520099994</v>
      </c>
      <c r="N120" s="124">
        <v>274.12162981000006</v>
      </c>
      <c r="O120" s="124">
        <v>-1.6517973799999999</v>
      </c>
      <c r="P120" s="124">
        <v>48.010218339999994</v>
      </c>
      <c r="Q120" s="50"/>
      <c r="R120" s="50"/>
      <c r="S120" s="50"/>
      <c r="T120" s="50"/>
      <c r="U120" s="50"/>
      <c r="V120" s="50"/>
    </row>
    <row r="121" spans="1:22" hidden="1" outlineLevel="1">
      <c r="A121" s="12">
        <v>43891</v>
      </c>
      <c r="B121" s="124">
        <v>8679.0454602900008</v>
      </c>
      <c r="C121" s="50">
        <v>93.445163129999997</v>
      </c>
      <c r="D121" s="124">
        <v>83.339831099999998</v>
      </c>
      <c r="E121" s="124">
        <v>10.10533203</v>
      </c>
      <c r="F121" s="124">
        <v>194.40070335999999</v>
      </c>
      <c r="G121" s="124">
        <v>138.14679507</v>
      </c>
      <c r="H121" s="124">
        <v>56.253908289999998</v>
      </c>
      <c r="I121" s="124">
        <v>1796.67463088</v>
      </c>
      <c r="J121" s="124">
        <v>208.06918124000001</v>
      </c>
      <c r="K121" s="124">
        <v>1588.6054496399997</v>
      </c>
      <c r="L121" s="124">
        <v>6594.5249629200007</v>
      </c>
      <c r="M121" s="124">
        <v>6319.4882393099997</v>
      </c>
      <c r="N121" s="124">
        <v>275.03672360999997</v>
      </c>
      <c r="O121" s="124">
        <v>-4.8014962399999996</v>
      </c>
      <c r="P121" s="124">
        <v>50.831529970000005</v>
      </c>
      <c r="Q121" s="50"/>
      <c r="R121" s="50"/>
      <c r="S121" s="50"/>
      <c r="T121" s="50"/>
      <c r="U121" s="50"/>
      <c r="V121" s="50"/>
    </row>
    <row r="122" spans="1:22" hidden="1" outlineLevel="1">
      <c r="A122" s="12">
        <v>43922</v>
      </c>
      <c r="B122" s="124">
        <v>8738.1170405299999</v>
      </c>
      <c r="C122" s="50">
        <v>91.635666389999997</v>
      </c>
      <c r="D122" s="124">
        <v>82.529843060000005</v>
      </c>
      <c r="E122" s="124">
        <v>9.1058233299999998</v>
      </c>
      <c r="F122" s="124">
        <v>188.64256562</v>
      </c>
      <c r="G122" s="124">
        <v>126.63927927</v>
      </c>
      <c r="H122" s="124">
        <v>62.003286349999996</v>
      </c>
      <c r="I122" s="124">
        <v>1826.0925914600002</v>
      </c>
      <c r="J122" s="124">
        <v>261.61503848000001</v>
      </c>
      <c r="K122" s="124">
        <v>1564.4775529799999</v>
      </c>
      <c r="L122" s="124">
        <v>6631.7462170599993</v>
      </c>
      <c r="M122" s="124">
        <v>6377.2714139500004</v>
      </c>
      <c r="N122" s="124">
        <v>254.47480310999998</v>
      </c>
      <c r="O122" s="124">
        <v>-8.4488815800000001</v>
      </c>
      <c r="P122" s="124">
        <v>50.641675730000003</v>
      </c>
      <c r="Q122" s="50"/>
      <c r="R122" s="50"/>
      <c r="S122" s="50"/>
      <c r="T122" s="50"/>
      <c r="U122" s="50"/>
      <c r="V122" s="50"/>
    </row>
    <row r="123" spans="1:22" hidden="1" outlineLevel="1">
      <c r="A123" s="12">
        <v>43952</v>
      </c>
      <c r="B123" s="124">
        <v>8828.2181601600005</v>
      </c>
      <c r="C123" s="50">
        <v>96.09230556</v>
      </c>
      <c r="D123" s="124">
        <v>85.115467640000006</v>
      </c>
      <c r="E123" s="124">
        <v>10.976837919999999</v>
      </c>
      <c r="F123" s="124">
        <v>187.85865193999999</v>
      </c>
      <c r="G123" s="124">
        <v>117.18526646999999</v>
      </c>
      <c r="H123" s="124">
        <v>70.673385469999999</v>
      </c>
      <c r="I123" s="124">
        <v>1846.4603607199999</v>
      </c>
      <c r="J123" s="124">
        <v>245.93405806999996</v>
      </c>
      <c r="K123" s="124">
        <v>1600.5263026500002</v>
      </c>
      <c r="L123" s="124">
        <v>6697.8068419399988</v>
      </c>
      <c r="M123" s="124">
        <v>6375.32177735</v>
      </c>
      <c r="N123" s="124">
        <v>322.48506458999998</v>
      </c>
      <c r="O123" s="124">
        <v>-1.4629933399999999</v>
      </c>
      <c r="P123" s="124">
        <v>55.95541558</v>
      </c>
      <c r="Q123" s="50"/>
      <c r="R123" s="50"/>
      <c r="S123" s="50"/>
      <c r="T123" s="50"/>
      <c r="U123" s="50"/>
      <c r="V123" s="50"/>
    </row>
    <row r="124" spans="1:22" hidden="1" outlineLevel="1">
      <c r="A124" s="12">
        <v>43983</v>
      </c>
      <c r="B124" s="124">
        <v>9206.5766103999995</v>
      </c>
      <c r="C124" s="50">
        <v>104.39499606000001</v>
      </c>
      <c r="D124" s="124">
        <v>91.078840250000013</v>
      </c>
      <c r="E124" s="124">
        <v>13.31615581</v>
      </c>
      <c r="F124" s="124">
        <v>187.86668168</v>
      </c>
      <c r="G124" s="124">
        <v>105.41390596000001</v>
      </c>
      <c r="H124" s="124">
        <v>82.452775719999991</v>
      </c>
      <c r="I124" s="124">
        <v>2077.6192087099998</v>
      </c>
      <c r="J124" s="124">
        <v>263.94008858000001</v>
      </c>
      <c r="K124" s="124">
        <v>1813.6791201299998</v>
      </c>
      <c r="L124" s="124">
        <v>6836.6957239500007</v>
      </c>
      <c r="M124" s="124">
        <v>6515.9175241299999</v>
      </c>
      <c r="N124" s="124">
        <v>320.77819981999994</v>
      </c>
      <c r="O124" s="124">
        <v>-1.5941543199999999</v>
      </c>
      <c r="P124" s="124">
        <v>53.063971169999995</v>
      </c>
      <c r="Q124" s="50"/>
      <c r="R124" s="50"/>
      <c r="S124" s="50"/>
      <c r="T124" s="50"/>
      <c r="U124" s="50"/>
      <c r="V124" s="50"/>
    </row>
    <row r="125" spans="1:22" hidden="1" outlineLevel="1">
      <c r="A125" s="12">
        <v>44013</v>
      </c>
      <c r="B125" s="124">
        <v>9431.6174680799995</v>
      </c>
      <c r="C125" s="50">
        <v>105.43542753999999</v>
      </c>
      <c r="D125" s="124">
        <v>94.472922530000005</v>
      </c>
      <c r="E125" s="124">
        <v>10.962505010000001</v>
      </c>
      <c r="F125" s="124">
        <v>188.52525843000001</v>
      </c>
      <c r="G125" s="124">
        <v>104.07495267</v>
      </c>
      <c r="H125" s="124">
        <v>84.450305759999992</v>
      </c>
      <c r="I125" s="124">
        <v>2223.41143582</v>
      </c>
      <c r="J125" s="124">
        <v>279.11525117999997</v>
      </c>
      <c r="K125" s="124">
        <v>1944.2961846400001</v>
      </c>
      <c r="L125" s="124">
        <v>6914.2453462899994</v>
      </c>
      <c r="M125" s="124">
        <v>6553.90294851</v>
      </c>
      <c r="N125" s="124">
        <v>360.34239777999994</v>
      </c>
      <c r="O125" s="124">
        <v>-1.1944165099999999</v>
      </c>
      <c r="P125" s="124">
        <v>52.373604499999999</v>
      </c>
      <c r="Q125" s="50"/>
      <c r="R125" s="50"/>
      <c r="S125" s="50"/>
      <c r="T125" s="50"/>
      <c r="U125" s="50"/>
      <c r="V125" s="50"/>
    </row>
    <row r="126" spans="1:22" hidden="1" outlineLevel="1">
      <c r="A126" s="12">
        <v>44044</v>
      </c>
      <c r="B126" s="124">
        <v>9758.4054566199993</v>
      </c>
      <c r="C126" s="50">
        <v>105.94877666999999</v>
      </c>
      <c r="D126" s="124">
        <v>94.181008789999993</v>
      </c>
      <c r="E126" s="124">
        <v>11.767767880000001</v>
      </c>
      <c r="F126" s="124">
        <v>307.68162397999998</v>
      </c>
      <c r="G126" s="124">
        <v>207.46506699</v>
      </c>
      <c r="H126" s="124">
        <v>100.21655699</v>
      </c>
      <c r="I126" s="124">
        <v>2389.8909942299997</v>
      </c>
      <c r="J126" s="124">
        <v>307.10862408999998</v>
      </c>
      <c r="K126" s="124">
        <v>2082.7823701400002</v>
      </c>
      <c r="L126" s="124">
        <v>6954.8840617400001</v>
      </c>
      <c r="M126" s="124">
        <v>6567.80173947</v>
      </c>
      <c r="N126" s="124">
        <v>387.08232226999996</v>
      </c>
      <c r="O126" s="124">
        <v>1.67385261</v>
      </c>
      <c r="P126" s="124">
        <v>51.766428390000002</v>
      </c>
      <c r="Q126" s="50"/>
      <c r="R126" s="50"/>
      <c r="S126" s="50"/>
      <c r="T126" s="50"/>
      <c r="U126" s="50"/>
      <c r="V126" s="50"/>
    </row>
    <row r="127" spans="1:22" hidden="1" outlineLevel="1">
      <c r="A127" s="12">
        <v>44075</v>
      </c>
      <c r="B127" s="124">
        <v>10073.405692939999</v>
      </c>
      <c r="C127" s="50">
        <v>109.56237449</v>
      </c>
      <c r="D127" s="124">
        <v>93.97130181</v>
      </c>
      <c r="E127" s="124">
        <v>15.591072679999998</v>
      </c>
      <c r="F127" s="124">
        <v>295.49770612000003</v>
      </c>
      <c r="G127" s="124">
        <v>201.43451235999999</v>
      </c>
      <c r="H127" s="124">
        <v>94.063193760000004</v>
      </c>
      <c r="I127" s="124">
        <v>2440.3607042799999</v>
      </c>
      <c r="J127" s="124">
        <v>342.73444814999999</v>
      </c>
      <c r="K127" s="124">
        <v>2097.62625613</v>
      </c>
      <c r="L127" s="124">
        <v>7227.9849080499989</v>
      </c>
      <c r="M127" s="124">
        <v>6824.1538628099997</v>
      </c>
      <c r="N127" s="124">
        <v>403.83104523999998</v>
      </c>
      <c r="O127" s="124">
        <v>-11.6353841</v>
      </c>
      <c r="P127" s="124">
        <v>57.013752009999997</v>
      </c>
      <c r="Q127" s="50"/>
      <c r="R127" s="50"/>
      <c r="S127" s="50"/>
      <c r="T127" s="50"/>
      <c r="U127" s="50"/>
      <c r="V127" s="50"/>
    </row>
    <row r="128" spans="1:22" hidden="1" outlineLevel="1">
      <c r="A128" s="12">
        <v>44105</v>
      </c>
      <c r="B128" s="124">
        <v>10012.987828990001</v>
      </c>
      <c r="C128" s="50">
        <v>106.18616354999999</v>
      </c>
      <c r="D128" s="124">
        <v>95.239486530000008</v>
      </c>
      <c r="E128" s="124">
        <v>10.946677020000001</v>
      </c>
      <c r="F128" s="124">
        <v>317.15521287000001</v>
      </c>
      <c r="G128" s="124">
        <v>210.95445964999999</v>
      </c>
      <c r="H128" s="124">
        <v>106.20075322000001</v>
      </c>
      <c r="I128" s="124">
        <v>2360.0251926000001</v>
      </c>
      <c r="J128" s="124">
        <v>379.39204457000005</v>
      </c>
      <c r="K128" s="124">
        <v>1980.63314803</v>
      </c>
      <c r="L128" s="124">
        <v>7229.6212599699993</v>
      </c>
      <c r="M128" s="124">
        <v>6846.2552673499995</v>
      </c>
      <c r="N128" s="124">
        <v>383.36599262000004</v>
      </c>
      <c r="O128" s="124">
        <v>0.94765898000000004</v>
      </c>
      <c r="P128" s="124">
        <v>54.890043890000001</v>
      </c>
      <c r="Q128" s="50"/>
      <c r="R128" s="50"/>
      <c r="S128" s="50"/>
      <c r="T128" s="50"/>
      <c r="U128" s="50"/>
      <c r="V128" s="50"/>
    </row>
    <row r="129" spans="1:22" hidden="1" outlineLevel="1">
      <c r="A129" s="12">
        <v>44136</v>
      </c>
      <c r="B129" s="124">
        <v>10041.35938066</v>
      </c>
      <c r="C129" s="50">
        <v>107.00510431999999</v>
      </c>
      <c r="D129" s="124">
        <v>94.648278149999996</v>
      </c>
      <c r="E129" s="124">
        <v>12.35682617</v>
      </c>
      <c r="F129" s="124">
        <v>312.58294761000002</v>
      </c>
      <c r="G129" s="124">
        <v>209.15539302000002</v>
      </c>
      <c r="H129" s="124">
        <v>103.42755459</v>
      </c>
      <c r="I129" s="124">
        <v>2341.1233074699999</v>
      </c>
      <c r="J129" s="124">
        <v>380.29328238999994</v>
      </c>
      <c r="K129" s="124">
        <v>1960.8300250799998</v>
      </c>
      <c r="L129" s="124">
        <v>7280.64802126</v>
      </c>
      <c r="M129" s="124">
        <v>6920.1296427800007</v>
      </c>
      <c r="N129" s="124">
        <v>360.51837848000002</v>
      </c>
      <c r="O129" s="124">
        <v>-17.226666740000002</v>
      </c>
      <c r="P129" s="124">
        <v>54.797008580000004</v>
      </c>
      <c r="Q129" s="50"/>
      <c r="R129" s="50"/>
      <c r="S129" s="50"/>
      <c r="T129" s="50"/>
      <c r="U129" s="50"/>
      <c r="V129" s="50"/>
    </row>
    <row r="130" spans="1:22" hidden="1" outlineLevel="1">
      <c r="A130" s="12">
        <v>44166</v>
      </c>
      <c r="B130" s="124">
        <v>10910.0324413</v>
      </c>
      <c r="C130" s="50">
        <v>67.50793741999999</v>
      </c>
      <c r="D130" s="124">
        <v>56.810127880000003</v>
      </c>
      <c r="E130" s="124">
        <v>10.69780954</v>
      </c>
      <c r="F130" s="124">
        <v>260.28166913999996</v>
      </c>
      <c r="G130" s="124">
        <v>176.51147524999999</v>
      </c>
      <c r="H130" s="124">
        <v>83.770193890000002</v>
      </c>
      <c r="I130" s="124">
        <v>2669.5967294500001</v>
      </c>
      <c r="J130" s="124">
        <v>532.08169079999993</v>
      </c>
      <c r="K130" s="124">
        <v>2137.51503865</v>
      </c>
      <c r="L130" s="124">
        <v>7912.6461052900004</v>
      </c>
      <c r="M130" s="124">
        <v>7465.4951847899993</v>
      </c>
      <c r="N130" s="124">
        <v>447.15092050000004</v>
      </c>
      <c r="O130" s="124">
        <v>-10.37591072</v>
      </c>
      <c r="P130" s="124">
        <v>46.413899450000002</v>
      </c>
      <c r="Q130" s="50"/>
      <c r="R130" s="50"/>
      <c r="S130" s="50"/>
      <c r="T130" s="50"/>
      <c r="U130" s="50"/>
      <c r="V130" s="50"/>
    </row>
    <row r="131" spans="1:22" hidden="1" outlineLevel="1">
      <c r="A131" s="12">
        <v>44197</v>
      </c>
      <c r="B131" s="124">
        <v>10512.150821970001</v>
      </c>
      <c r="C131" s="50">
        <v>80.122736759999995</v>
      </c>
      <c r="D131" s="124">
        <v>68.231548720000006</v>
      </c>
      <c r="E131" s="124">
        <v>11.891188039999999</v>
      </c>
      <c r="F131" s="124">
        <v>310.55642305999999</v>
      </c>
      <c r="G131" s="124">
        <v>204.15810618</v>
      </c>
      <c r="H131" s="124">
        <v>106.39831688000001</v>
      </c>
      <c r="I131" s="124">
        <v>2531.8393349100002</v>
      </c>
      <c r="J131" s="124">
        <v>437.58062543999995</v>
      </c>
      <c r="K131" s="124">
        <v>2094.2587094700002</v>
      </c>
      <c r="L131" s="124">
        <v>7589.6323272400004</v>
      </c>
      <c r="M131" s="124">
        <v>7225.8726868499998</v>
      </c>
      <c r="N131" s="124">
        <v>363.75964039000002</v>
      </c>
      <c r="O131" s="124">
        <v>3.2904340999999997</v>
      </c>
      <c r="P131" s="124">
        <v>44.420542820000001</v>
      </c>
      <c r="Q131" s="50"/>
      <c r="R131" s="50"/>
      <c r="S131" s="50"/>
      <c r="T131" s="50"/>
      <c r="U131" s="50"/>
      <c r="V131" s="50"/>
    </row>
    <row r="132" spans="1:22" hidden="1" outlineLevel="1">
      <c r="A132" s="12">
        <v>44228</v>
      </c>
      <c r="B132" s="124">
        <v>10901.66697923</v>
      </c>
      <c r="C132" s="50">
        <v>81.330358190000013</v>
      </c>
      <c r="D132" s="124">
        <v>66.605036380000001</v>
      </c>
      <c r="E132" s="124">
        <v>14.725321810000001</v>
      </c>
      <c r="F132" s="124">
        <v>370.39587787000005</v>
      </c>
      <c r="G132" s="124">
        <v>215.35033176000002</v>
      </c>
      <c r="H132" s="124">
        <v>155.04554611</v>
      </c>
      <c r="I132" s="124">
        <v>2854.1251259199998</v>
      </c>
      <c r="J132" s="124">
        <v>445.08784811999999</v>
      </c>
      <c r="K132" s="124">
        <v>2409.0372778000001</v>
      </c>
      <c r="L132" s="124">
        <v>7595.8156172499994</v>
      </c>
      <c r="M132" s="124">
        <v>7221.2204911199997</v>
      </c>
      <c r="N132" s="124">
        <v>374.59512612999998</v>
      </c>
      <c r="O132" s="124">
        <v>0.11754697999999997</v>
      </c>
      <c r="P132" s="124">
        <v>45.749554930000002</v>
      </c>
      <c r="Q132" s="50"/>
      <c r="R132" s="50"/>
      <c r="S132" s="50"/>
      <c r="T132" s="50"/>
      <c r="U132" s="50"/>
      <c r="V132" s="50"/>
    </row>
    <row r="133" spans="1:22" hidden="1" outlineLevel="1">
      <c r="A133" s="12">
        <v>44256</v>
      </c>
      <c r="B133" s="124">
        <v>10557.622971590001</v>
      </c>
      <c r="C133" s="50">
        <v>72.789896330000005</v>
      </c>
      <c r="D133" s="124">
        <v>49.238216340000001</v>
      </c>
      <c r="E133" s="124">
        <v>23.55167999</v>
      </c>
      <c r="F133" s="124">
        <v>328.50105766000001</v>
      </c>
      <c r="G133" s="124">
        <v>213.64048122</v>
      </c>
      <c r="H133" s="124">
        <v>114.86057643999999</v>
      </c>
      <c r="I133" s="124">
        <v>2654.2020605999996</v>
      </c>
      <c r="J133" s="124">
        <v>365.18242994000002</v>
      </c>
      <c r="K133" s="124">
        <v>2289.0196306600001</v>
      </c>
      <c r="L133" s="124">
        <v>7502.129957000001</v>
      </c>
      <c r="M133" s="124">
        <v>7122.0008299800011</v>
      </c>
      <c r="N133" s="124">
        <v>380.12912702</v>
      </c>
      <c r="O133" s="124">
        <v>0.40301758999999998</v>
      </c>
      <c r="P133" s="124">
        <v>43.67601303</v>
      </c>
      <c r="Q133" s="50"/>
      <c r="R133" s="50"/>
      <c r="S133" s="50"/>
      <c r="T133" s="50"/>
      <c r="U133" s="50"/>
      <c r="V133" s="50"/>
    </row>
    <row r="134" spans="1:22" hidden="1" outlineLevel="1">
      <c r="A134" s="12">
        <v>44287</v>
      </c>
      <c r="B134" s="124">
        <v>10320.128483619999</v>
      </c>
      <c r="C134" s="50">
        <v>78.636355979999976</v>
      </c>
      <c r="D134" s="124">
        <v>61.146213779999997</v>
      </c>
      <c r="E134" s="124">
        <v>17.490142200000001</v>
      </c>
      <c r="F134" s="124">
        <v>365.08975805</v>
      </c>
      <c r="G134" s="124">
        <v>251.10273217000002</v>
      </c>
      <c r="H134" s="124">
        <v>113.98702588</v>
      </c>
      <c r="I134" s="124">
        <v>2361.7292134699996</v>
      </c>
      <c r="J134" s="124">
        <v>341.50260305</v>
      </c>
      <c r="K134" s="124">
        <v>2020.2266104200003</v>
      </c>
      <c r="L134" s="124">
        <v>7514.6731561200004</v>
      </c>
      <c r="M134" s="124">
        <v>7161.5501981700008</v>
      </c>
      <c r="N134" s="124">
        <v>353.12295795</v>
      </c>
      <c r="O134" s="124">
        <v>-0.48742005999999999</v>
      </c>
      <c r="P134" s="124">
        <v>47.095411470000002</v>
      </c>
      <c r="Q134" s="50"/>
      <c r="R134" s="50"/>
      <c r="S134" s="50"/>
      <c r="T134" s="50"/>
      <c r="U134" s="50"/>
      <c r="V134" s="50"/>
    </row>
    <row r="135" spans="1:22" hidden="1" outlineLevel="1">
      <c r="A135" s="12">
        <v>44317</v>
      </c>
      <c r="B135" s="124">
        <v>10548.39836626</v>
      </c>
      <c r="C135" s="50">
        <v>77.255199469999994</v>
      </c>
      <c r="D135" s="124">
        <v>58.126201459999997</v>
      </c>
      <c r="E135" s="124">
        <v>19.12899801</v>
      </c>
      <c r="F135" s="124">
        <v>387.42221923</v>
      </c>
      <c r="G135" s="124">
        <v>222.01992609999999</v>
      </c>
      <c r="H135" s="124">
        <v>165.40229313</v>
      </c>
      <c r="I135" s="124">
        <v>2524.8563599399999</v>
      </c>
      <c r="J135" s="124">
        <v>352.93667930000004</v>
      </c>
      <c r="K135" s="124">
        <v>2171.91968064</v>
      </c>
      <c r="L135" s="124">
        <v>7558.8645876200007</v>
      </c>
      <c r="M135" s="124">
        <v>7157.8432950900005</v>
      </c>
      <c r="N135" s="124">
        <v>401.02129252999998</v>
      </c>
      <c r="O135" s="124">
        <v>-2.3884939799999998</v>
      </c>
      <c r="P135" s="124">
        <v>47.017898259999996</v>
      </c>
      <c r="Q135" s="50"/>
      <c r="R135" s="50"/>
      <c r="S135" s="50"/>
      <c r="T135" s="50"/>
      <c r="U135" s="50"/>
      <c r="V135" s="50"/>
    </row>
    <row r="136" spans="1:22" hidden="1" outlineLevel="1">
      <c r="A136" s="12">
        <v>44348</v>
      </c>
      <c r="B136" s="124">
        <v>10803.25957475</v>
      </c>
      <c r="C136" s="50">
        <v>75.743492219999993</v>
      </c>
      <c r="D136" s="124">
        <v>43.183499720000007</v>
      </c>
      <c r="E136" s="124">
        <v>32.5599925</v>
      </c>
      <c r="F136" s="124">
        <v>313.16428203999999</v>
      </c>
      <c r="G136" s="124">
        <v>168.07756154</v>
      </c>
      <c r="H136" s="124">
        <v>145.08672050000001</v>
      </c>
      <c r="I136" s="124">
        <v>2494.8653202400001</v>
      </c>
      <c r="J136" s="124">
        <v>347.39679568000003</v>
      </c>
      <c r="K136" s="124">
        <v>2147.4685245599999</v>
      </c>
      <c r="L136" s="124">
        <v>7919.4864802500006</v>
      </c>
      <c r="M136" s="124">
        <v>7480.0646800199993</v>
      </c>
      <c r="N136" s="124">
        <v>439.42180022999997</v>
      </c>
      <c r="O136" s="124">
        <v>0.28649945999999998</v>
      </c>
      <c r="P136" s="124">
        <v>43.895241849999998</v>
      </c>
      <c r="Q136" s="50"/>
      <c r="R136" s="50"/>
      <c r="S136" s="50"/>
      <c r="T136" s="50"/>
      <c r="U136" s="50"/>
      <c r="V136" s="50"/>
    </row>
    <row r="137" spans="1:22" hidden="1" outlineLevel="1">
      <c r="A137" s="12">
        <v>44378</v>
      </c>
      <c r="B137" s="124">
        <v>10796.96763967</v>
      </c>
      <c r="C137" s="50">
        <v>56.697051499999993</v>
      </c>
      <c r="D137" s="124">
        <v>39.522128529999996</v>
      </c>
      <c r="E137" s="124">
        <v>17.174922970000001</v>
      </c>
      <c r="F137" s="124">
        <v>357.91840093999997</v>
      </c>
      <c r="G137" s="124">
        <v>196.69923265</v>
      </c>
      <c r="H137" s="124">
        <v>161.21916829</v>
      </c>
      <c r="I137" s="124">
        <v>2712.1919287400005</v>
      </c>
      <c r="J137" s="124">
        <v>344.81604063999993</v>
      </c>
      <c r="K137" s="124">
        <v>2367.3758881000003</v>
      </c>
      <c r="L137" s="124">
        <v>7670.1602584899993</v>
      </c>
      <c r="M137" s="124">
        <v>7248.7232941299999</v>
      </c>
      <c r="N137" s="124">
        <v>421.43696435999999</v>
      </c>
      <c r="O137" s="124">
        <v>0.26739579000000002</v>
      </c>
      <c r="P137" s="124">
        <v>41.556581649999998</v>
      </c>
      <c r="Q137" s="50"/>
      <c r="R137" s="50"/>
      <c r="S137" s="50"/>
      <c r="T137" s="50"/>
      <c r="U137" s="50"/>
      <c r="V137" s="50"/>
    </row>
    <row r="138" spans="1:22" hidden="1" outlineLevel="1">
      <c r="A138" s="12">
        <v>44409</v>
      </c>
      <c r="B138" s="124">
        <v>10629.35283109</v>
      </c>
      <c r="C138" s="50">
        <v>49.067641309999992</v>
      </c>
      <c r="D138" s="124">
        <v>33.434020760000003</v>
      </c>
      <c r="E138" s="124">
        <v>15.63362055</v>
      </c>
      <c r="F138" s="124">
        <v>366.13037427</v>
      </c>
      <c r="G138" s="124">
        <v>152.07288662000002</v>
      </c>
      <c r="H138" s="124">
        <v>214.05748764999998</v>
      </c>
      <c r="I138" s="124">
        <v>2665.61948725</v>
      </c>
      <c r="J138" s="124">
        <v>332.22945349000003</v>
      </c>
      <c r="K138" s="124">
        <v>2333.3900337599998</v>
      </c>
      <c r="L138" s="124">
        <v>7548.535328259999</v>
      </c>
      <c r="M138" s="124">
        <v>7161.71620687</v>
      </c>
      <c r="N138" s="124">
        <v>386.81912138999996</v>
      </c>
      <c r="O138" s="124">
        <v>0.37133791999999993</v>
      </c>
      <c r="P138" s="124">
        <v>46.595051300000002</v>
      </c>
      <c r="Q138" s="50"/>
      <c r="R138" s="50"/>
      <c r="S138" s="50"/>
      <c r="T138" s="50"/>
      <c r="U138" s="50"/>
      <c r="V138" s="50"/>
    </row>
    <row r="139" spans="1:22" hidden="1" outlineLevel="1">
      <c r="A139" s="12">
        <v>44440</v>
      </c>
      <c r="B139" s="124">
        <v>11354.72016162</v>
      </c>
      <c r="C139" s="50">
        <v>50.746739590000004</v>
      </c>
      <c r="D139" s="124">
        <v>35.973561270000005</v>
      </c>
      <c r="E139" s="124">
        <v>14.773178320000001</v>
      </c>
      <c r="F139" s="124">
        <v>371.30204322999998</v>
      </c>
      <c r="G139" s="124">
        <v>181.41414302999999</v>
      </c>
      <c r="H139" s="124">
        <v>189.88790019999999</v>
      </c>
      <c r="I139" s="124">
        <v>3233.3658538699997</v>
      </c>
      <c r="J139" s="124">
        <v>378.64894379000003</v>
      </c>
      <c r="K139" s="124">
        <v>2854.7169100799997</v>
      </c>
      <c r="L139" s="124">
        <v>7699.3055249300005</v>
      </c>
      <c r="M139" s="124">
        <v>7295.0410151399992</v>
      </c>
      <c r="N139" s="124">
        <v>404.26450979000003</v>
      </c>
      <c r="O139" s="124">
        <v>-4.2832949200000003</v>
      </c>
      <c r="P139" s="124">
        <v>48.396134750000002</v>
      </c>
      <c r="Q139" s="50"/>
      <c r="R139" s="50"/>
      <c r="S139" s="50"/>
      <c r="T139" s="50"/>
      <c r="U139" s="50"/>
      <c r="V139" s="50"/>
    </row>
    <row r="140" spans="1:22" hidden="1" outlineLevel="1">
      <c r="A140" s="12">
        <v>44470</v>
      </c>
      <c r="B140" s="124">
        <v>10949.63955614</v>
      </c>
      <c r="C140" s="50">
        <v>46.683704159999991</v>
      </c>
      <c r="D140" s="124">
        <v>34.088580659999998</v>
      </c>
      <c r="E140" s="124">
        <v>12.5951235</v>
      </c>
      <c r="F140" s="124">
        <v>315.82458617999998</v>
      </c>
      <c r="G140" s="124">
        <v>185.22807284999999</v>
      </c>
      <c r="H140" s="124">
        <v>130.59651332999999</v>
      </c>
      <c r="I140" s="124">
        <v>3067.5794089700003</v>
      </c>
      <c r="J140" s="124">
        <v>402.52878070999998</v>
      </c>
      <c r="K140" s="124">
        <v>2665.0506282599999</v>
      </c>
      <c r="L140" s="124">
        <v>7519.5518568300013</v>
      </c>
      <c r="M140" s="124">
        <v>7156.5167223600001</v>
      </c>
      <c r="N140" s="124">
        <v>363.03513447</v>
      </c>
      <c r="O140" s="124">
        <v>0.79026383</v>
      </c>
      <c r="P140" s="124">
        <v>51.240871349999999</v>
      </c>
      <c r="Q140" s="50"/>
      <c r="R140" s="50"/>
      <c r="S140" s="50"/>
      <c r="T140" s="50"/>
      <c r="U140" s="50"/>
      <c r="V140" s="50"/>
    </row>
    <row r="141" spans="1:22" hidden="1" outlineLevel="1">
      <c r="A141" s="12">
        <v>44501</v>
      </c>
      <c r="B141" s="124">
        <v>10921.555167209999</v>
      </c>
      <c r="C141" s="50">
        <v>53.046484480000004</v>
      </c>
      <c r="D141" s="124">
        <v>26.636174479999998</v>
      </c>
      <c r="E141" s="124">
        <v>26.410309999999999</v>
      </c>
      <c r="F141" s="124">
        <v>321.49711857</v>
      </c>
      <c r="G141" s="124">
        <v>185.6967775</v>
      </c>
      <c r="H141" s="124">
        <v>135.80034107</v>
      </c>
      <c r="I141" s="124">
        <v>2858.5150132899998</v>
      </c>
      <c r="J141" s="124">
        <v>407.54934615999997</v>
      </c>
      <c r="K141" s="124">
        <v>2450.9656671299999</v>
      </c>
      <c r="L141" s="124">
        <v>7688.4965508700006</v>
      </c>
      <c r="M141" s="124">
        <v>7327.3153879900001</v>
      </c>
      <c r="N141" s="124">
        <v>361.18116287999999</v>
      </c>
      <c r="O141" s="124">
        <v>-0.99375468</v>
      </c>
      <c r="P141" s="124">
        <v>44.315732310000001</v>
      </c>
      <c r="Q141" s="50"/>
      <c r="R141" s="50"/>
      <c r="S141" s="50"/>
      <c r="T141" s="50"/>
      <c r="U141" s="50"/>
      <c r="V141" s="50"/>
    </row>
    <row r="142" spans="1:22" hidden="1" outlineLevel="1">
      <c r="A142" s="12">
        <v>44531</v>
      </c>
      <c r="B142" s="124">
        <v>11726.54217862</v>
      </c>
      <c r="C142" s="50">
        <v>34.680023920000004</v>
      </c>
      <c r="D142" s="124">
        <v>26.437581629999997</v>
      </c>
      <c r="E142" s="124">
        <v>8.2424422900000014</v>
      </c>
      <c r="F142" s="124">
        <v>276.33512585</v>
      </c>
      <c r="G142" s="124">
        <v>158.13294716000001</v>
      </c>
      <c r="H142" s="124">
        <v>118.20217869000001</v>
      </c>
      <c r="I142" s="124">
        <v>3386.6688832300006</v>
      </c>
      <c r="J142" s="124">
        <v>473.47528414000004</v>
      </c>
      <c r="K142" s="124">
        <v>2913.1935990899997</v>
      </c>
      <c r="L142" s="124">
        <v>8028.85814562</v>
      </c>
      <c r="M142" s="124">
        <v>7694.7412550099998</v>
      </c>
      <c r="N142" s="124">
        <v>334.11689061000004</v>
      </c>
      <c r="O142" s="124">
        <v>27.808802199999999</v>
      </c>
      <c r="P142" s="124">
        <v>70.170300859999998</v>
      </c>
      <c r="Q142" s="50"/>
      <c r="R142" s="50"/>
      <c r="S142" s="50"/>
      <c r="T142" s="50"/>
      <c r="U142" s="50"/>
      <c r="V142" s="50"/>
    </row>
    <row r="143" spans="1:22" hidden="1" outlineLevel="1">
      <c r="A143" s="12">
        <v>44562</v>
      </c>
      <c r="B143" s="124">
        <v>11022.93828328</v>
      </c>
      <c r="C143" s="50">
        <v>34.851782409999998</v>
      </c>
      <c r="D143" s="124">
        <v>26.487286730000001</v>
      </c>
      <c r="E143" s="124">
        <v>8.364495680000001</v>
      </c>
      <c r="F143" s="124">
        <v>319.09706573000005</v>
      </c>
      <c r="G143" s="124">
        <v>151.87126338000002</v>
      </c>
      <c r="H143" s="124">
        <v>167.22580235000001</v>
      </c>
      <c r="I143" s="124">
        <v>2842.55728451</v>
      </c>
      <c r="J143" s="124">
        <v>362.18976753999999</v>
      </c>
      <c r="K143" s="124">
        <v>2480.36751697</v>
      </c>
      <c r="L143" s="124">
        <v>7826.4321506300003</v>
      </c>
      <c r="M143" s="124">
        <v>7431.8652448400007</v>
      </c>
      <c r="N143" s="124">
        <v>394.56690579000002</v>
      </c>
      <c r="O143" s="124">
        <v>-0.18431684000000001</v>
      </c>
      <c r="P143" s="124">
        <v>72.744432700000004</v>
      </c>
      <c r="Q143" s="50"/>
      <c r="R143" s="50"/>
      <c r="S143" s="50"/>
      <c r="T143" s="50"/>
      <c r="U143" s="50"/>
      <c r="V143" s="50"/>
    </row>
    <row r="144" spans="1:22" hidden="1" outlineLevel="1">
      <c r="A144" s="12">
        <v>44593</v>
      </c>
      <c r="B144" s="124">
        <v>10660.88324825</v>
      </c>
      <c r="C144" s="50">
        <v>33.762096380000003</v>
      </c>
      <c r="D144" s="124">
        <v>23.09965223</v>
      </c>
      <c r="E144" s="124">
        <v>10.662444150000002</v>
      </c>
      <c r="F144" s="124">
        <v>348.19831681999995</v>
      </c>
      <c r="G144" s="124">
        <v>179.80053069999997</v>
      </c>
      <c r="H144" s="124">
        <v>168.39778611999998</v>
      </c>
      <c r="I144" s="124">
        <v>3057.2785119499999</v>
      </c>
      <c r="J144" s="124">
        <v>450.71991117000005</v>
      </c>
      <c r="K144" s="124">
        <v>2606.5586007800002</v>
      </c>
      <c r="L144" s="124">
        <v>7221.6443231000003</v>
      </c>
      <c r="M144" s="124">
        <v>6857.2701993900009</v>
      </c>
      <c r="N144" s="124">
        <v>364.37412370999999</v>
      </c>
      <c r="O144" s="124">
        <v>-0.18674693000000003</v>
      </c>
      <c r="P144" s="124">
        <v>68.991949500000004</v>
      </c>
      <c r="Q144" s="50"/>
      <c r="R144" s="50"/>
      <c r="S144" s="50"/>
      <c r="T144" s="50"/>
      <c r="U144" s="50"/>
      <c r="V144" s="50"/>
    </row>
    <row r="145" spans="1:22" hidden="1" outlineLevel="1">
      <c r="A145" s="12">
        <v>44621</v>
      </c>
      <c r="B145" s="124">
        <v>10927.340724</v>
      </c>
      <c r="C145" s="50">
        <v>27.231274350000003</v>
      </c>
      <c r="D145" s="124">
        <v>20.135703759999998</v>
      </c>
      <c r="E145" s="124">
        <v>7.0955705899999995</v>
      </c>
      <c r="F145" s="124">
        <v>366.55032191999999</v>
      </c>
      <c r="G145" s="124">
        <v>192.28432015000001</v>
      </c>
      <c r="H145" s="124">
        <v>174.26600177</v>
      </c>
      <c r="I145" s="124">
        <v>2733.66227093</v>
      </c>
      <c r="J145" s="124">
        <v>502.54238781999993</v>
      </c>
      <c r="K145" s="124">
        <v>2231.11988311</v>
      </c>
      <c r="L145" s="124">
        <v>7799.8968568</v>
      </c>
      <c r="M145" s="124">
        <v>7459.3220701200007</v>
      </c>
      <c r="N145" s="124">
        <v>340.57478667999999</v>
      </c>
      <c r="O145" s="124">
        <v>-23.85943052</v>
      </c>
      <c r="P145" s="124">
        <v>63.803961509999993</v>
      </c>
      <c r="Q145" s="50"/>
      <c r="R145" s="50"/>
      <c r="S145" s="50"/>
      <c r="T145" s="50"/>
      <c r="U145" s="50"/>
      <c r="V145" s="50"/>
    </row>
    <row r="146" spans="1:22" hidden="1" outlineLevel="1">
      <c r="A146" s="12">
        <v>44652</v>
      </c>
      <c r="B146" s="124">
        <v>11504.48021713</v>
      </c>
      <c r="C146" s="50">
        <v>25.929615479999999</v>
      </c>
      <c r="D146" s="124">
        <v>17.853028170000002</v>
      </c>
      <c r="E146" s="124">
        <v>8.0765873100000007</v>
      </c>
      <c r="F146" s="124">
        <v>386.89311594000003</v>
      </c>
      <c r="G146" s="124">
        <v>204.08347975999999</v>
      </c>
      <c r="H146" s="124">
        <v>182.80963617999998</v>
      </c>
      <c r="I146" s="124">
        <v>2726.8067367499998</v>
      </c>
      <c r="J146" s="124">
        <v>524.92224495000005</v>
      </c>
      <c r="K146" s="124">
        <v>2201.8844918</v>
      </c>
      <c r="L146" s="124">
        <v>8364.8507489600015</v>
      </c>
      <c r="M146" s="124">
        <v>7954.1419045900002</v>
      </c>
      <c r="N146" s="124">
        <v>410.70884436999995</v>
      </c>
      <c r="O146" s="124">
        <v>-0.28583977999999999</v>
      </c>
      <c r="P146" s="124">
        <v>61.705067130000003</v>
      </c>
      <c r="Q146" s="50"/>
      <c r="R146" s="50"/>
      <c r="S146" s="50"/>
      <c r="T146" s="50"/>
      <c r="U146" s="50"/>
      <c r="V146" s="50"/>
    </row>
    <row r="147" spans="1:22" hidden="1" outlineLevel="1">
      <c r="A147" s="12">
        <v>44682</v>
      </c>
      <c r="B147" s="124">
        <v>11753.82592856</v>
      </c>
      <c r="C147" s="50">
        <v>25.973130829999995</v>
      </c>
      <c r="D147" s="124">
        <v>18.109539999999999</v>
      </c>
      <c r="E147" s="124">
        <v>7.8635908299999997</v>
      </c>
      <c r="F147" s="124">
        <v>376.78688982999995</v>
      </c>
      <c r="G147" s="124">
        <v>209.84730012999998</v>
      </c>
      <c r="H147" s="124">
        <v>166.9395897</v>
      </c>
      <c r="I147" s="124">
        <v>2775.3249840099998</v>
      </c>
      <c r="J147" s="124">
        <v>527.67754467999998</v>
      </c>
      <c r="K147" s="124">
        <v>2247.64743933</v>
      </c>
      <c r="L147" s="124">
        <v>8575.74092389</v>
      </c>
      <c r="M147" s="124">
        <v>8159.3191188700002</v>
      </c>
      <c r="N147" s="124">
        <v>416.42180502000008</v>
      </c>
      <c r="O147" s="124">
        <v>5.6706041999999997</v>
      </c>
      <c r="P147" s="124">
        <v>57.820837089999998</v>
      </c>
      <c r="Q147" s="50"/>
      <c r="R147" s="50"/>
      <c r="S147" s="50"/>
      <c r="T147" s="50"/>
      <c r="U147" s="50"/>
      <c r="V147" s="50"/>
    </row>
    <row r="148" spans="1:22" hidden="1" outlineLevel="1">
      <c r="A148" s="12">
        <v>44713</v>
      </c>
      <c r="B148" s="124">
        <v>12595.15328038</v>
      </c>
      <c r="C148" s="50">
        <v>26.787745619999999</v>
      </c>
      <c r="D148" s="124">
        <v>17.234600870000001</v>
      </c>
      <c r="E148" s="124">
        <v>9.5531447500000013</v>
      </c>
      <c r="F148" s="124">
        <v>354.66176567999997</v>
      </c>
      <c r="G148" s="124">
        <v>188.58283612</v>
      </c>
      <c r="H148" s="124">
        <v>166.07892956000001</v>
      </c>
      <c r="I148" s="124">
        <v>2926.0267062899998</v>
      </c>
      <c r="J148" s="124">
        <v>516.20918229999995</v>
      </c>
      <c r="K148" s="124">
        <v>2409.8175239900002</v>
      </c>
      <c r="L148" s="124">
        <v>9287.6770627900005</v>
      </c>
      <c r="M148" s="124">
        <v>8820.5237112899995</v>
      </c>
      <c r="N148" s="124">
        <v>467.15335149999999</v>
      </c>
      <c r="O148" s="124">
        <v>4.1950633399999999</v>
      </c>
      <c r="P148" s="124">
        <v>50.394262260000005</v>
      </c>
      <c r="Q148" s="50"/>
      <c r="R148" s="50"/>
      <c r="S148" s="50"/>
      <c r="T148" s="50"/>
      <c r="U148" s="50"/>
      <c r="V148" s="50"/>
    </row>
    <row r="149" spans="1:22" hidden="1" outlineLevel="1">
      <c r="A149" s="12">
        <v>44743</v>
      </c>
      <c r="B149" s="124">
        <v>13186.82726065</v>
      </c>
      <c r="C149" s="50">
        <v>28.055331159999998</v>
      </c>
      <c r="D149" s="124">
        <v>18.304426580000001</v>
      </c>
      <c r="E149" s="124">
        <v>9.7509045800000003</v>
      </c>
      <c r="F149" s="124">
        <v>374.50312908000001</v>
      </c>
      <c r="G149" s="124">
        <v>216.91257419999999</v>
      </c>
      <c r="H149" s="124">
        <v>157.59055488000001</v>
      </c>
      <c r="I149" s="124">
        <v>3024.3437248</v>
      </c>
      <c r="J149" s="124">
        <v>484.64529726000001</v>
      </c>
      <c r="K149" s="124">
        <v>2539.69842754</v>
      </c>
      <c r="L149" s="124">
        <v>9759.9250756100009</v>
      </c>
      <c r="M149" s="124">
        <v>9252.9531695700007</v>
      </c>
      <c r="N149" s="124">
        <v>506.97190604000002</v>
      </c>
      <c r="O149" s="124">
        <v>0.66489127000000003</v>
      </c>
      <c r="P149" s="124">
        <v>61.107946930000004</v>
      </c>
      <c r="Q149" s="50"/>
      <c r="R149" s="50"/>
      <c r="S149" s="50"/>
      <c r="T149" s="50"/>
      <c r="U149" s="50"/>
      <c r="V149" s="50"/>
    </row>
    <row r="150" spans="1:22" hidden="1" outlineLevel="1">
      <c r="A150" s="12">
        <v>44774</v>
      </c>
      <c r="B150" s="124">
        <v>13421.15060252</v>
      </c>
      <c r="C150" s="50">
        <v>26.88735784</v>
      </c>
      <c r="D150" s="124">
        <v>18.19616001</v>
      </c>
      <c r="E150" s="124">
        <v>8.6911978299999983</v>
      </c>
      <c r="F150" s="124">
        <v>397.11065199000001</v>
      </c>
      <c r="G150" s="124">
        <v>241.37735321</v>
      </c>
      <c r="H150" s="124">
        <v>155.73329878000001</v>
      </c>
      <c r="I150" s="124">
        <v>3143.3688355699996</v>
      </c>
      <c r="J150" s="124">
        <v>499.73055264999994</v>
      </c>
      <c r="K150" s="124">
        <v>2643.6382829199997</v>
      </c>
      <c r="L150" s="124">
        <v>9853.7837571199998</v>
      </c>
      <c r="M150" s="124">
        <v>9362.3179648300011</v>
      </c>
      <c r="N150" s="124">
        <v>491.46579228999997</v>
      </c>
      <c r="O150" s="124">
        <v>-5.3778434700000002</v>
      </c>
      <c r="P150" s="124">
        <v>72.154209710000003</v>
      </c>
      <c r="Q150" s="50"/>
      <c r="R150" s="50"/>
      <c r="S150" s="50"/>
      <c r="T150" s="50"/>
      <c r="U150" s="50"/>
      <c r="V150" s="50"/>
    </row>
    <row r="151" spans="1:22" hidden="1" outlineLevel="1">
      <c r="A151" s="12">
        <v>44805</v>
      </c>
      <c r="B151" s="124">
        <v>14194.13316026</v>
      </c>
      <c r="C151" s="50">
        <v>28.310230510000004</v>
      </c>
      <c r="D151" s="124">
        <v>18.331985500000002</v>
      </c>
      <c r="E151" s="124">
        <v>9.9782450100000002</v>
      </c>
      <c r="F151" s="124">
        <v>378.96884130000001</v>
      </c>
      <c r="G151" s="124">
        <v>227.79327809</v>
      </c>
      <c r="H151" s="124">
        <v>151.17556321000001</v>
      </c>
      <c r="I151" s="124">
        <v>3258.7724441600003</v>
      </c>
      <c r="J151" s="124">
        <v>456.71618027</v>
      </c>
      <c r="K151" s="124">
        <v>2802.0562638900001</v>
      </c>
      <c r="L151" s="124">
        <v>10528.08164429</v>
      </c>
      <c r="M151" s="124">
        <v>10022.29906209</v>
      </c>
      <c r="N151" s="124">
        <v>505.78258219999998</v>
      </c>
      <c r="O151" s="124">
        <v>-1.1213425400000001</v>
      </c>
      <c r="P151" s="124">
        <v>61.320409689999998</v>
      </c>
      <c r="Q151" s="50"/>
      <c r="R151" s="50"/>
      <c r="S151" s="50"/>
      <c r="T151" s="50"/>
      <c r="U151" s="50"/>
      <c r="V151" s="50"/>
    </row>
    <row r="152" spans="1:22" hidden="1" outlineLevel="1">
      <c r="A152" s="12">
        <v>44835</v>
      </c>
      <c r="B152" s="124">
        <v>14506.222155760001</v>
      </c>
      <c r="C152" s="50">
        <v>30.443458100000001</v>
      </c>
      <c r="D152" s="124">
        <v>20.154865149999999</v>
      </c>
      <c r="E152" s="124">
        <v>10.28859295</v>
      </c>
      <c r="F152" s="124">
        <v>383.34522500000003</v>
      </c>
      <c r="G152" s="124">
        <v>233.52754389</v>
      </c>
      <c r="H152" s="124">
        <v>149.81768111</v>
      </c>
      <c r="I152" s="124">
        <v>3528.2962142400002</v>
      </c>
      <c r="J152" s="124">
        <v>526.30418009000005</v>
      </c>
      <c r="K152" s="124">
        <v>3001.9920341500001</v>
      </c>
      <c r="L152" s="124">
        <v>10564.13725842</v>
      </c>
      <c r="M152" s="124">
        <v>9987.6378186400016</v>
      </c>
      <c r="N152" s="124">
        <v>576.4994397800001</v>
      </c>
      <c r="O152" s="124">
        <v>-0.14553641</v>
      </c>
      <c r="P152" s="124">
        <v>104.43862684</v>
      </c>
      <c r="Q152" s="50"/>
      <c r="R152" s="50"/>
      <c r="S152" s="50"/>
      <c r="T152" s="50"/>
      <c r="U152" s="50"/>
      <c r="V152" s="50"/>
    </row>
    <row r="153" spans="1:22" hidden="1" outlineLevel="1">
      <c r="A153" s="12">
        <v>44866</v>
      </c>
      <c r="B153" s="124">
        <v>14882.27781483</v>
      </c>
      <c r="C153" s="50">
        <v>26.645192020000003</v>
      </c>
      <c r="D153" s="124">
        <v>18.149884960000001</v>
      </c>
      <c r="E153" s="124">
        <v>8.4953070599999982</v>
      </c>
      <c r="F153" s="124">
        <v>414.00509762000002</v>
      </c>
      <c r="G153" s="124">
        <v>263.4383952</v>
      </c>
      <c r="H153" s="124">
        <v>150.56670242000001</v>
      </c>
      <c r="I153" s="124">
        <v>3542.8033347199998</v>
      </c>
      <c r="J153" s="124">
        <v>587.70972843999994</v>
      </c>
      <c r="K153" s="124">
        <v>2955.0936062800001</v>
      </c>
      <c r="L153" s="124">
        <v>10898.824190470001</v>
      </c>
      <c r="M153" s="124">
        <v>10386.134697579999</v>
      </c>
      <c r="N153" s="124">
        <v>512.68949289</v>
      </c>
      <c r="O153" s="124">
        <v>6.1653302699999992</v>
      </c>
      <c r="P153" s="124">
        <v>63.490807400000001</v>
      </c>
      <c r="Q153" s="50"/>
      <c r="R153" s="50"/>
      <c r="S153" s="50"/>
      <c r="T153" s="50"/>
      <c r="U153" s="50"/>
      <c r="V153" s="50"/>
    </row>
    <row r="154" spans="1:22" hidden="1" outlineLevel="1">
      <c r="A154" s="12">
        <v>44896</v>
      </c>
      <c r="B154" s="124">
        <v>15696.90362856</v>
      </c>
      <c r="C154" s="50">
        <v>27.994616100000002</v>
      </c>
      <c r="D154" s="124">
        <v>17.851782700000001</v>
      </c>
      <c r="E154" s="124">
        <v>10.142833400000001</v>
      </c>
      <c r="F154" s="124">
        <v>376.34885091000001</v>
      </c>
      <c r="G154" s="124">
        <v>248.77758855999997</v>
      </c>
      <c r="H154" s="124">
        <v>127.57126235000001</v>
      </c>
      <c r="I154" s="124">
        <v>3589.235350240001</v>
      </c>
      <c r="J154" s="124">
        <v>494.72003283000004</v>
      </c>
      <c r="K154" s="124">
        <v>3094.5153174100001</v>
      </c>
      <c r="L154" s="124">
        <v>11703.32481131</v>
      </c>
      <c r="M154" s="124">
        <v>11205.955512590001</v>
      </c>
      <c r="N154" s="124">
        <v>497.36929871999996</v>
      </c>
      <c r="O154" s="124">
        <v>0.26770552999999997</v>
      </c>
      <c r="P154" s="124">
        <v>75.696066830000007</v>
      </c>
      <c r="Q154" s="50"/>
      <c r="R154" s="50"/>
      <c r="S154" s="50"/>
      <c r="T154" s="50"/>
      <c r="U154" s="50"/>
      <c r="V154" s="50"/>
    </row>
    <row r="155" spans="1:22" hidden="1" outlineLevel="1">
      <c r="A155" s="12">
        <v>44927</v>
      </c>
      <c r="B155" s="124">
        <v>15503.23955461</v>
      </c>
      <c r="C155" s="50">
        <v>28.118187929999998</v>
      </c>
      <c r="D155" s="124">
        <v>18.08502506</v>
      </c>
      <c r="E155" s="124">
        <v>10.03316287</v>
      </c>
      <c r="F155" s="124">
        <v>344.98576794999997</v>
      </c>
      <c r="G155" s="124">
        <v>224.86210331999999</v>
      </c>
      <c r="H155" s="124">
        <v>120.12366463000001</v>
      </c>
      <c r="I155" s="124">
        <v>3384.0158287200002</v>
      </c>
      <c r="J155" s="124">
        <v>424.71209616999994</v>
      </c>
      <c r="K155" s="124">
        <v>2959.3037325499999</v>
      </c>
      <c r="L155" s="124">
        <v>11746.11977001</v>
      </c>
      <c r="M155" s="124">
        <v>11158.50595947</v>
      </c>
      <c r="N155" s="124">
        <v>587.61381054000003</v>
      </c>
      <c r="O155" s="124">
        <v>5.0296398900000003</v>
      </c>
      <c r="P155" s="124">
        <v>80.184670260000004</v>
      </c>
      <c r="Q155" s="50"/>
      <c r="R155" s="50"/>
      <c r="S155" s="50"/>
      <c r="T155" s="50"/>
      <c r="U155" s="50"/>
      <c r="V155" s="50"/>
    </row>
    <row r="156" spans="1:22" hidden="1" outlineLevel="1">
      <c r="A156" s="12">
        <v>44958</v>
      </c>
      <c r="B156" s="124">
        <v>15419.638946880001</v>
      </c>
      <c r="C156" s="50">
        <v>33.3818755</v>
      </c>
      <c r="D156" s="124">
        <v>22.902497070000003</v>
      </c>
      <c r="E156" s="124">
        <v>10.479378429999999</v>
      </c>
      <c r="F156" s="124">
        <v>369.00079801000004</v>
      </c>
      <c r="G156" s="124">
        <v>230.14575325999999</v>
      </c>
      <c r="H156" s="124">
        <v>138.85504474999999</v>
      </c>
      <c r="I156" s="124">
        <v>3699.2205735399998</v>
      </c>
      <c r="J156" s="124">
        <v>567.08860883999989</v>
      </c>
      <c r="K156" s="124">
        <v>3132.1319647</v>
      </c>
      <c r="L156" s="124">
        <v>11318.035699830001</v>
      </c>
      <c r="M156" s="124">
        <v>10723.082892750001</v>
      </c>
      <c r="N156" s="124">
        <v>594.95280707999996</v>
      </c>
      <c r="O156" s="124">
        <v>-5.67504235</v>
      </c>
      <c r="P156" s="124">
        <v>63.97363154</v>
      </c>
      <c r="Q156" s="50"/>
      <c r="R156" s="50"/>
      <c r="S156" s="50"/>
      <c r="T156" s="50"/>
      <c r="U156" s="50"/>
      <c r="V156" s="50"/>
    </row>
    <row r="157" spans="1:22" hidden="1" outlineLevel="1">
      <c r="A157" s="12">
        <v>44986</v>
      </c>
      <c r="B157" s="124">
        <v>15449.782716510001</v>
      </c>
      <c r="C157" s="50">
        <v>31.651771579999998</v>
      </c>
      <c r="D157" s="124">
        <v>21.816757259999999</v>
      </c>
      <c r="E157" s="124">
        <v>9.8350143200000009</v>
      </c>
      <c r="F157" s="124">
        <v>378.16964981000001</v>
      </c>
      <c r="G157" s="124">
        <v>249.85273491999999</v>
      </c>
      <c r="H157" s="124">
        <v>128.31691488999999</v>
      </c>
      <c r="I157" s="124">
        <v>3923.0580625800003</v>
      </c>
      <c r="J157" s="124">
        <v>566.81260743000007</v>
      </c>
      <c r="K157" s="124">
        <v>3356.24545515</v>
      </c>
      <c r="L157" s="124">
        <v>11116.90323254</v>
      </c>
      <c r="M157" s="124">
        <v>10552.928367889999</v>
      </c>
      <c r="N157" s="124">
        <v>563.97486464999997</v>
      </c>
      <c r="O157" s="124">
        <v>0.77641208000000006</v>
      </c>
      <c r="P157" s="124">
        <v>75.150974699999992</v>
      </c>
      <c r="Q157" s="50"/>
      <c r="R157" s="50"/>
      <c r="S157" s="50"/>
      <c r="T157" s="50"/>
      <c r="U157" s="50"/>
      <c r="V157" s="50"/>
    </row>
    <row r="158" spans="1:22" hidden="1" outlineLevel="1">
      <c r="A158" s="12">
        <v>45017</v>
      </c>
      <c r="B158" s="124">
        <v>15610.913279709999</v>
      </c>
      <c r="C158" s="50">
        <v>29.768331440000001</v>
      </c>
      <c r="D158" s="124">
        <v>21.479248649999999</v>
      </c>
      <c r="E158" s="124">
        <v>8.2890827900000001</v>
      </c>
      <c r="F158" s="124">
        <v>364.93840051000001</v>
      </c>
      <c r="G158" s="124">
        <v>242.35762108</v>
      </c>
      <c r="H158" s="124">
        <v>122.58077943000001</v>
      </c>
      <c r="I158" s="124">
        <v>4120.6394446900003</v>
      </c>
      <c r="J158" s="124">
        <v>615.06891933999998</v>
      </c>
      <c r="K158" s="124">
        <v>3505.57052535</v>
      </c>
      <c r="L158" s="124">
        <v>11095.56710307</v>
      </c>
      <c r="M158" s="124">
        <v>10557.98022471</v>
      </c>
      <c r="N158" s="124">
        <v>537.5868783599999</v>
      </c>
      <c r="O158" s="124">
        <v>5.0852554999999997</v>
      </c>
      <c r="P158" s="124">
        <v>68.745404530000002</v>
      </c>
      <c r="Q158" s="50"/>
      <c r="R158" s="50"/>
      <c r="S158" s="50"/>
      <c r="T158" s="50"/>
      <c r="U158" s="50"/>
      <c r="V158" s="50"/>
    </row>
    <row r="159" spans="1:22" hidden="1" outlineLevel="1">
      <c r="A159" s="12">
        <v>45047</v>
      </c>
      <c r="B159" s="124">
        <v>15698.569718889999</v>
      </c>
      <c r="C159" s="50">
        <v>28.5169712</v>
      </c>
      <c r="D159" s="124">
        <v>20.743670659999999</v>
      </c>
      <c r="E159" s="124">
        <v>7.7733005399999993</v>
      </c>
      <c r="F159" s="124">
        <v>356.92698688999997</v>
      </c>
      <c r="G159" s="124">
        <v>233.13015064000001</v>
      </c>
      <c r="H159" s="124">
        <v>123.79683625</v>
      </c>
      <c r="I159" s="124">
        <v>4243.6254586400009</v>
      </c>
      <c r="J159" s="124">
        <v>615.61527961000002</v>
      </c>
      <c r="K159" s="124">
        <v>3628.0101790300005</v>
      </c>
      <c r="L159" s="124">
        <v>11069.500302160001</v>
      </c>
      <c r="M159" s="124">
        <v>10565.18046211</v>
      </c>
      <c r="N159" s="124">
        <v>504.31984004999998</v>
      </c>
      <c r="O159" s="124">
        <v>0.38656638999999998</v>
      </c>
      <c r="P159" s="124">
        <v>90.135839989999994</v>
      </c>
      <c r="Q159" s="50"/>
      <c r="R159" s="50"/>
      <c r="S159" s="50"/>
      <c r="T159" s="50"/>
      <c r="U159" s="50"/>
      <c r="V159" s="50"/>
    </row>
    <row r="160" spans="1:22" hidden="1" outlineLevel="1">
      <c r="A160" s="12">
        <v>45078</v>
      </c>
      <c r="B160" s="124">
        <v>16342.39760108</v>
      </c>
      <c r="C160" s="50">
        <v>34.711075799999996</v>
      </c>
      <c r="D160" s="124">
        <v>20.677957329999998</v>
      </c>
      <c r="E160" s="124">
        <v>14.03311847</v>
      </c>
      <c r="F160" s="124">
        <v>281.37952015000002</v>
      </c>
      <c r="G160" s="124">
        <v>205.27877207</v>
      </c>
      <c r="H160" s="124">
        <v>76.100748080000002</v>
      </c>
      <c r="I160" s="124">
        <v>4311.3202803900003</v>
      </c>
      <c r="J160" s="124">
        <v>594.32575510999993</v>
      </c>
      <c r="K160" s="124">
        <v>3716.9945252799998</v>
      </c>
      <c r="L160" s="124">
        <v>11714.98672474</v>
      </c>
      <c r="M160" s="124">
        <v>11102.783228820001</v>
      </c>
      <c r="N160" s="124">
        <v>612.20349592000002</v>
      </c>
      <c r="O160" s="124">
        <v>1.03339761</v>
      </c>
      <c r="P160" s="124">
        <v>80.462057340000001</v>
      </c>
      <c r="Q160" s="50"/>
      <c r="R160" s="50"/>
      <c r="S160" s="50"/>
      <c r="T160" s="50"/>
      <c r="U160" s="50"/>
      <c r="V160" s="50"/>
    </row>
    <row r="161" spans="1:22" hidden="1" outlineLevel="1">
      <c r="A161" s="12">
        <v>45108</v>
      </c>
      <c r="B161" s="124">
        <v>17013.331574759999</v>
      </c>
      <c r="C161" s="50">
        <v>34.814549719999995</v>
      </c>
      <c r="D161" s="124">
        <v>22.01209609</v>
      </c>
      <c r="E161" s="124">
        <v>12.80245363</v>
      </c>
      <c r="F161" s="124">
        <v>287.36632479000002</v>
      </c>
      <c r="G161" s="124">
        <v>212.28360090000001</v>
      </c>
      <c r="H161" s="124">
        <v>75.082723889999997</v>
      </c>
      <c r="I161" s="124">
        <v>4550.3488762899997</v>
      </c>
      <c r="J161" s="124">
        <v>572.28641459999994</v>
      </c>
      <c r="K161" s="124">
        <v>3978.06246169</v>
      </c>
      <c r="L161" s="124">
        <v>12140.801823960001</v>
      </c>
      <c r="M161" s="124">
        <v>11518.581118829999</v>
      </c>
      <c r="N161" s="124">
        <v>622.22070512999994</v>
      </c>
      <c r="O161" s="124">
        <v>-0.91570225999999999</v>
      </c>
      <c r="P161" s="124">
        <v>78.850047759999995</v>
      </c>
      <c r="Q161" s="50"/>
      <c r="R161" s="50"/>
      <c r="S161" s="50"/>
      <c r="T161" s="50"/>
      <c r="U161" s="50"/>
      <c r="V161" s="50"/>
    </row>
    <row r="162" spans="1:22" hidden="1" outlineLevel="1">
      <c r="A162" s="12">
        <v>45139</v>
      </c>
      <c r="B162" s="124">
        <v>16908.858215939999</v>
      </c>
      <c r="C162" s="50">
        <v>45.252876759999992</v>
      </c>
      <c r="D162" s="124">
        <v>21.399524809999999</v>
      </c>
      <c r="E162" s="124">
        <v>23.853351950000004</v>
      </c>
      <c r="F162" s="124">
        <v>280.32026306</v>
      </c>
      <c r="G162" s="124">
        <v>206.22454279000002</v>
      </c>
      <c r="H162" s="124">
        <v>74.095720270000001</v>
      </c>
      <c r="I162" s="124">
        <v>4505.91587918</v>
      </c>
      <c r="J162" s="124">
        <v>585.14614028000005</v>
      </c>
      <c r="K162" s="124">
        <v>3920.7697388999995</v>
      </c>
      <c r="L162" s="124">
        <v>12077.369196939999</v>
      </c>
      <c r="M162" s="124">
        <v>11413.602586679999</v>
      </c>
      <c r="N162" s="124">
        <v>663.76661025999988</v>
      </c>
      <c r="O162" s="124">
        <v>2.0382585300000002</v>
      </c>
      <c r="P162" s="124">
        <v>88.325677619999993</v>
      </c>
      <c r="Q162" s="50"/>
      <c r="R162" s="50"/>
      <c r="S162" s="50"/>
      <c r="T162" s="50"/>
      <c r="U162" s="50"/>
      <c r="V162" s="50"/>
    </row>
    <row r="163" spans="1:22" hidden="1" outlineLevel="1">
      <c r="A163" s="12">
        <v>45170</v>
      </c>
      <c r="B163" s="124">
        <v>16989.82262639</v>
      </c>
      <c r="C163" s="50">
        <v>37.843821160000005</v>
      </c>
      <c r="D163" s="124">
        <v>21.22166051</v>
      </c>
      <c r="E163" s="124">
        <v>16.622160649999998</v>
      </c>
      <c r="F163" s="124">
        <v>271.61954175</v>
      </c>
      <c r="G163" s="124">
        <v>202.38433642000001</v>
      </c>
      <c r="H163" s="124">
        <v>69.235205329999999</v>
      </c>
      <c r="I163" s="124">
        <v>4398.2078461999999</v>
      </c>
      <c r="J163" s="124">
        <v>616.17266960999996</v>
      </c>
      <c r="K163" s="124">
        <v>3782.0351765900004</v>
      </c>
      <c r="L163" s="124">
        <v>12282.151417279998</v>
      </c>
      <c r="M163" s="124">
        <v>11670.88394322</v>
      </c>
      <c r="N163" s="124">
        <v>611.26747406000004</v>
      </c>
      <c r="O163" s="124">
        <v>3.0969622499999998</v>
      </c>
      <c r="P163" s="124">
        <v>96.584379200000001</v>
      </c>
      <c r="Q163" s="50"/>
      <c r="R163" s="50"/>
      <c r="S163" s="50"/>
      <c r="T163" s="50"/>
      <c r="U163" s="50"/>
      <c r="V163" s="50"/>
    </row>
    <row r="164" spans="1:22" hidden="1" outlineLevel="1">
      <c r="A164" s="12">
        <v>45200</v>
      </c>
      <c r="B164" s="124">
        <v>16714.496029260001</v>
      </c>
      <c r="C164" s="50">
        <v>35.703286430000006</v>
      </c>
      <c r="D164" s="124">
        <v>21.167592980000002</v>
      </c>
      <c r="E164" s="124">
        <v>14.53569345</v>
      </c>
      <c r="F164" s="124">
        <v>289.35805957000002</v>
      </c>
      <c r="G164" s="124">
        <v>216.00564308</v>
      </c>
      <c r="H164" s="124">
        <v>73.352416489999996</v>
      </c>
      <c r="I164" s="124">
        <v>4250.7921547900005</v>
      </c>
      <c r="J164" s="124">
        <v>544.76349121999999</v>
      </c>
      <c r="K164" s="124">
        <v>3706.0286635700004</v>
      </c>
      <c r="L164" s="124">
        <v>12138.64252847</v>
      </c>
      <c r="M164" s="124">
        <v>11568.86978142</v>
      </c>
      <c r="N164" s="124">
        <v>569.77274705000002</v>
      </c>
      <c r="O164" s="124">
        <v>3.7683273599999998</v>
      </c>
      <c r="P164" s="124">
        <v>96.675129580000004</v>
      </c>
      <c r="Q164" s="50"/>
      <c r="R164" s="50"/>
      <c r="S164" s="50"/>
      <c r="T164" s="50"/>
      <c r="U164" s="50"/>
      <c r="V164" s="50"/>
    </row>
    <row r="165" spans="1:22" hidden="1" outlineLevel="1">
      <c r="A165" s="12">
        <v>45231</v>
      </c>
      <c r="B165" s="124">
        <v>17228.61069885</v>
      </c>
      <c r="C165" s="50">
        <v>77.948676790000007</v>
      </c>
      <c r="D165" s="124">
        <v>31.138797269999998</v>
      </c>
      <c r="E165" s="124">
        <v>46.809879520000003</v>
      </c>
      <c r="F165" s="124">
        <v>281.47232738999998</v>
      </c>
      <c r="G165" s="124">
        <v>204.13978850000001</v>
      </c>
      <c r="H165" s="124">
        <v>77.332538890000009</v>
      </c>
      <c r="I165" s="124">
        <v>4619.1542023800002</v>
      </c>
      <c r="J165" s="124">
        <v>588.97715811</v>
      </c>
      <c r="K165" s="124">
        <v>4030.1770442700004</v>
      </c>
      <c r="L165" s="124">
        <v>12250.035492289999</v>
      </c>
      <c r="M165" s="124">
        <v>11698.88373453</v>
      </c>
      <c r="N165" s="124">
        <v>551.15175776000001</v>
      </c>
      <c r="O165" s="124">
        <v>51.140231710000002</v>
      </c>
      <c r="P165" s="124">
        <v>110.47400081000001</v>
      </c>
      <c r="Q165" s="50"/>
      <c r="R165" s="50"/>
      <c r="S165" s="50"/>
      <c r="T165" s="50"/>
      <c r="U165" s="50"/>
      <c r="V165" s="50"/>
    </row>
    <row r="166" spans="1:22" hidden="1" outlineLevel="1">
      <c r="A166" s="12">
        <v>45261</v>
      </c>
      <c r="B166" s="124">
        <v>18328.20981525</v>
      </c>
      <c r="C166" s="50">
        <v>46.365586329999999</v>
      </c>
      <c r="D166" s="124">
        <v>31.81488169</v>
      </c>
      <c r="E166" s="124">
        <v>14.550704640000001</v>
      </c>
      <c r="F166" s="124">
        <v>287.18968338000002</v>
      </c>
      <c r="G166" s="124">
        <v>198.88315335000001</v>
      </c>
      <c r="H166" s="124">
        <v>88.306530030000005</v>
      </c>
      <c r="I166" s="124">
        <v>5038.5026996300003</v>
      </c>
      <c r="J166" s="124">
        <v>528.88993434999998</v>
      </c>
      <c r="K166" s="124">
        <v>4509.6127652800005</v>
      </c>
      <c r="L166" s="124">
        <v>12956.151845910001</v>
      </c>
      <c r="M166" s="124">
        <v>12403.85758174</v>
      </c>
      <c r="N166" s="124">
        <v>552.29426417000002</v>
      </c>
      <c r="O166" s="124">
        <v>50.812055710000003</v>
      </c>
      <c r="P166" s="124">
        <v>105.12082448999999</v>
      </c>
      <c r="Q166" s="50"/>
      <c r="R166" s="50"/>
      <c r="S166" s="50"/>
      <c r="T166" s="50"/>
      <c r="U166" s="50"/>
      <c r="V166" s="50"/>
    </row>
    <row r="167" spans="1:22" hidden="1" outlineLevel="1">
      <c r="A167" s="12">
        <v>45292</v>
      </c>
      <c r="B167" s="124">
        <v>17813.728704370002</v>
      </c>
      <c r="C167" s="50">
        <v>59.031181580000002</v>
      </c>
      <c r="D167" s="124">
        <v>33.27924204</v>
      </c>
      <c r="E167" s="124">
        <v>25.751939539999999</v>
      </c>
      <c r="F167" s="124">
        <v>288.71537108999996</v>
      </c>
      <c r="G167" s="124">
        <v>218.49683239000001</v>
      </c>
      <c r="H167" s="124">
        <v>70.218538699999996</v>
      </c>
      <c r="I167" s="124">
        <v>4933.6106621100007</v>
      </c>
      <c r="J167" s="124">
        <v>444.81922635999996</v>
      </c>
      <c r="K167" s="124">
        <v>4488.7914357500003</v>
      </c>
      <c r="L167" s="124">
        <v>12532.371489590001</v>
      </c>
      <c r="M167" s="124">
        <v>11828.514515519999</v>
      </c>
      <c r="N167" s="124">
        <v>703.85697406999998</v>
      </c>
      <c r="O167" s="124">
        <v>49.769872640000003</v>
      </c>
      <c r="P167" s="124">
        <v>157.05942572999999</v>
      </c>
      <c r="Q167" s="50"/>
      <c r="R167" s="50"/>
      <c r="S167" s="50"/>
      <c r="T167" s="50"/>
      <c r="U167" s="50"/>
      <c r="V167" s="50"/>
    </row>
    <row r="168" spans="1:22" hidden="1" outlineLevel="1">
      <c r="A168" s="12">
        <v>45323</v>
      </c>
      <c r="B168" s="124">
        <v>17571.969153769998</v>
      </c>
      <c r="C168" s="50">
        <v>64.486001130000005</v>
      </c>
      <c r="D168" s="124">
        <v>29.523940149999998</v>
      </c>
      <c r="E168" s="124">
        <v>34.962060980000004</v>
      </c>
      <c r="F168" s="124">
        <v>312.6193859</v>
      </c>
      <c r="G168" s="124">
        <v>238.19154499000001</v>
      </c>
      <c r="H168" s="124">
        <v>74.42784091</v>
      </c>
      <c r="I168" s="124">
        <v>4705.2269282100006</v>
      </c>
      <c r="J168" s="124">
        <v>533.04079246000003</v>
      </c>
      <c r="K168" s="124">
        <v>4172.1861357500002</v>
      </c>
      <c r="L168" s="124">
        <v>12489.636838529999</v>
      </c>
      <c r="M168" s="124">
        <v>11800.851953780002</v>
      </c>
      <c r="N168" s="124">
        <v>688.78488474999995</v>
      </c>
      <c r="O168" s="124">
        <v>49.507161629999999</v>
      </c>
      <c r="P168" s="124">
        <v>107.87098821000001</v>
      </c>
      <c r="Q168" s="50"/>
      <c r="R168" s="50"/>
      <c r="S168" s="50"/>
      <c r="T168" s="50"/>
      <c r="U168" s="50"/>
      <c r="V168" s="50"/>
    </row>
    <row r="169" spans="1:22">
      <c r="A169" s="12">
        <v>45352</v>
      </c>
      <c r="B169" s="124">
        <v>17719.498448580001</v>
      </c>
      <c r="C169" s="50">
        <v>39.893330990000003</v>
      </c>
      <c r="D169" s="124">
        <v>28.402730949999999</v>
      </c>
      <c r="E169" s="124">
        <v>11.49060004</v>
      </c>
      <c r="F169" s="124">
        <v>330.59679152000001</v>
      </c>
      <c r="G169" s="124">
        <v>251.51686353000002</v>
      </c>
      <c r="H169" s="124">
        <v>79.079927990000002</v>
      </c>
      <c r="I169" s="124">
        <v>4787.97728207</v>
      </c>
      <c r="J169" s="124">
        <v>568.46003124000003</v>
      </c>
      <c r="K169" s="124">
        <v>4219.5172508300002</v>
      </c>
      <c r="L169" s="124">
        <v>12561.031043999999</v>
      </c>
      <c r="M169" s="124">
        <v>11958.921421129999</v>
      </c>
      <c r="N169" s="124">
        <v>602.10962286999995</v>
      </c>
      <c r="O169" s="124">
        <v>50.746505069999998</v>
      </c>
      <c r="P169" s="124">
        <v>112.79177547</v>
      </c>
      <c r="Q169" s="50"/>
      <c r="R169" s="50"/>
      <c r="S169" s="50"/>
      <c r="T169" s="50"/>
      <c r="U169" s="50"/>
      <c r="V169" s="50"/>
    </row>
    <row r="170" spans="1:22">
      <c r="A170" s="12">
        <v>45383</v>
      </c>
      <c r="B170" s="124">
        <v>18088.166895949998</v>
      </c>
      <c r="C170" s="50">
        <v>39.222414629999996</v>
      </c>
      <c r="D170" s="124">
        <v>26.779777069999998</v>
      </c>
      <c r="E170" s="124">
        <v>12.44263756</v>
      </c>
      <c r="F170" s="124">
        <v>328.45159204000004</v>
      </c>
      <c r="G170" s="124">
        <v>252.02758347000002</v>
      </c>
      <c r="H170" s="124">
        <v>76.424008569999998</v>
      </c>
      <c r="I170" s="124">
        <v>4866.9951879400005</v>
      </c>
      <c r="J170" s="124">
        <v>536.76498341999991</v>
      </c>
      <c r="K170" s="124">
        <v>4330.2302045200013</v>
      </c>
      <c r="L170" s="124">
        <v>12853.497701339998</v>
      </c>
      <c r="M170" s="124">
        <v>12182.827148979999</v>
      </c>
      <c r="N170" s="124">
        <v>670.67055235999999</v>
      </c>
      <c r="O170" s="124">
        <v>48.904686359999999</v>
      </c>
      <c r="P170" s="124">
        <v>176.14788534000002</v>
      </c>
      <c r="Q170" s="50"/>
      <c r="R170" s="50"/>
      <c r="S170" s="50"/>
      <c r="T170" s="50"/>
      <c r="U170" s="50"/>
      <c r="V170" s="50"/>
    </row>
    <row r="171" spans="1:22">
      <c r="A171" s="12">
        <v>45413</v>
      </c>
      <c r="B171" s="124">
        <v>18857.030529200001</v>
      </c>
      <c r="C171" s="50">
        <v>42.563321670000001</v>
      </c>
      <c r="D171" s="124">
        <v>29.386847749999998</v>
      </c>
      <c r="E171" s="124">
        <v>13.176473919999999</v>
      </c>
      <c r="F171" s="124">
        <v>328.01546801000001</v>
      </c>
      <c r="G171" s="124">
        <v>258.51471004000001</v>
      </c>
      <c r="H171" s="124">
        <v>69.500757969999995</v>
      </c>
      <c r="I171" s="124">
        <v>5270.4787854700007</v>
      </c>
      <c r="J171" s="124">
        <v>541.88448024000002</v>
      </c>
      <c r="K171" s="124">
        <v>4728.5943052299999</v>
      </c>
      <c r="L171" s="124">
        <v>13215.972954050001</v>
      </c>
      <c r="M171" s="124">
        <v>12460.157250749999</v>
      </c>
      <c r="N171" s="124">
        <v>755.8157033</v>
      </c>
      <c r="O171" s="124">
        <v>51.530931189999997</v>
      </c>
      <c r="P171" s="124">
        <v>144.63200109000002</v>
      </c>
      <c r="Q171" s="50"/>
      <c r="R171" s="50"/>
      <c r="S171" s="50"/>
      <c r="T171" s="50"/>
      <c r="U171" s="50"/>
      <c r="V171" s="50"/>
    </row>
    <row r="172" spans="1:22">
      <c r="A172" s="12">
        <v>45444</v>
      </c>
      <c r="B172" s="124">
        <v>19753.508657779999</v>
      </c>
      <c r="C172" s="50">
        <v>35.730564800000003</v>
      </c>
      <c r="D172" s="124">
        <v>29.183667279999998</v>
      </c>
      <c r="E172" s="124">
        <v>6.5468975199999999</v>
      </c>
      <c r="F172" s="124">
        <v>349.27805905000002</v>
      </c>
      <c r="G172" s="124">
        <v>250.83986363</v>
      </c>
      <c r="H172" s="124">
        <v>98.43819542</v>
      </c>
      <c r="I172" s="124">
        <v>5581.7266550600007</v>
      </c>
      <c r="J172" s="124">
        <v>600.31937369000002</v>
      </c>
      <c r="K172" s="124">
        <v>4981.4072813700004</v>
      </c>
      <c r="L172" s="124">
        <v>13786.773378869999</v>
      </c>
      <c r="M172" s="124">
        <v>13072.528389950001</v>
      </c>
      <c r="N172" s="124">
        <v>714.24498891999997</v>
      </c>
      <c r="O172" s="124">
        <v>49.485806259999997</v>
      </c>
      <c r="P172" s="124">
        <v>178.27404631000002</v>
      </c>
      <c r="Q172" s="50"/>
      <c r="R172" s="50"/>
      <c r="S172" s="50"/>
      <c r="T172" s="50"/>
      <c r="U172" s="50"/>
      <c r="V172" s="50"/>
    </row>
    <row r="173" spans="1:22">
      <c r="A173" s="12">
        <v>45474</v>
      </c>
      <c r="B173" s="124">
        <v>19549.472102569998</v>
      </c>
      <c r="C173" s="50">
        <v>43.806659840000002</v>
      </c>
      <c r="D173" s="124">
        <v>30.232161159999997</v>
      </c>
      <c r="E173" s="124">
        <v>13.574498680000001</v>
      </c>
      <c r="F173" s="124">
        <v>362.55699855</v>
      </c>
      <c r="G173" s="124">
        <v>266.08157921999998</v>
      </c>
      <c r="H173" s="124">
        <v>96.475419329999994</v>
      </c>
      <c r="I173" s="124">
        <v>5387.8565832699996</v>
      </c>
      <c r="J173" s="124">
        <v>574.36909913</v>
      </c>
      <c r="K173" s="124">
        <v>4813.4874841399997</v>
      </c>
      <c r="L173" s="124">
        <v>13755.251860910001</v>
      </c>
      <c r="M173" s="124">
        <v>12999.312577370001</v>
      </c>
      <c r="N173" s="124">
        <v>755.93928354000002</v>
      </c>
      <c r="O173" s="124">
        <v>49.828219859999997</v>
      </c>
      <c r="P173" s="124">
        <v>163.37750808999999</v>
      </c>
      <c r="Q173" s="50"/>
      <c r="R173" s="50"/>
      <c r="S173" s="50"/>
      <c r="T173" s="50"/>
      <c r="U173" s="50"/>
      <c r="V173" s="50"/>
    </row>
    <row r="174" spans="1:22">
      <c r="A174" s="12">
        <v>45505</v>
      </c>
      <c r="B174" s="124">
        <v>19660.04606122</v>
      </c>
      <c r="C174" s="50">
        <v>45.243825460000004</v>
      </c>
      <c r="D174" s="124">
        <v>30.787481009999997</v>
      </c>
      <c r="E174" s="124">
        <v>14.456344450000001</v>
      </c>
      <c r="F174" s="124">
        <v>383.10344017</v>
      </c>
      <c r="G174" s="124">
        <v>279.64785066000002</v>
      </c>
      <c r="H174" s="124">
        <v>103.45558951</v>
      </c>
      <c r="I174" s="124">
        <v>5498.9102661400002</v>
      </c>
      <c r="J174" s="124">
        <v>621.58091258000002</v>
      </c>
      <c r="K174" s="124">
        <v>4877.3293535599996</v>
      </c>
      <c r="L174" s="124">
        <v>13732.788529450001</v>
      </c>
      <c r="M174" s="124">
        <v>12898.957907610002</v>
      </c>
      <c r="N174" s="124">
        <v>833.83062184000005</v>
      </c>
      <c r="O174" s="124">
        <v>49.223533540000005</v>
      </c>
      <c r="P174" s="124">
        <v>161.44259442999999</v>
      </c>
      <c r="Q174" s="50"/>
      <c r="R174" s="50"/>
      <c r="S174" s="50"/>
      <c r="T174" s="50"/>
      <c r="U174" s="50"/>
      <c r="V174" s="50"/>
    </row>
    <row r="175" spans="1:22">
      <c r="A175" s="12">
        <v>45536</v>
      </c>
      <c r="B175" s="124">
        <v>20033.812037700001</v>
      </c>
      <c r="C175" s="50">
        <v>42.361640800000004</v>
      </c>
      <c r="D175" s="124">
        <v>28.169748550000001</v>
      </c>
      <c r="E175" s="124">
        <v>14.19189225</v>
      </c>
      <c r="F175" s="124">
        <v>367.91021273000001</v>
      </c>
      <c r="G175" s="124">
        <v>286.94332885</v>
      </c>
      <c r="H175" s="124">
        <v>80.966883879999997</v>
      </c>
      <c r="I175" s="124">
        <v>5596.637090440001</v>
      </c>
      <c r="J175" s="124">
        <v>656.54854325000008</v>
      </c>
      <c r="K175" s="124">
        <v>4940.0885471900001</v>
      </c>
      <c r="L175" s="124">
        <v>14026.903093730001</v>
      </c>
      <c r="M175" s="124">
        <v>13192.914366140001</v>
      </c>
      <c r="N175" s="124">
        <v>833.98872758999994</v>
      </c>
      <c r="O175" s="124">
        <v>49.191217479999999</v>
      </c>
      <c r="P175" s="124">
        <v>165.75620312000001</v>
      </c>
      <c r="Q175" s="50"/>
      <c r="R175" s="50"/>
      <c r="S175" s="50"/>
      <c r="T175" s="50"/>
      <c r="U175" s="50"/>
      <c r="V175" s="50"/>
    </row>
    <row r="176" spans="1:22">
      <c r="A176" s="12">
        <v>45566</v>
      </c>
      <c r="B176" s="124">
        <v>19928.27413844</v>
      </c>
      <c r="C176" s="50">
        <v>47.271183969999996</v>
      </c>
      <c r="D176" s="124">
        <v>28.379676449999998</v>
      </c>
      <c r="E176" s="124">
        <v>18.891507519999998</v>
      </c>
      <c r="F176" s="124">
        <v>437.28008694000005</v>
      </c>
      <c r="G176" s="124">
        <v>360.90206670999999</v>
      </c>
      <c r="H176" s="124">
        <v>76.378020230000004</v>
      </c>
      <c r="I176" s="124">
        <v>5531.3136934699996</v>
      </c>
      <c r="J176" s="124">
        <v>701.36419811999997</v>
      </c>
      <c r="K176" s="124">
        <v>4829.9494953499998</v>
      </c>
      <c r="L176" s="124">
        <v>13912.409174060002</v>
      </c>
      <c r="M176" s="124">
        <v>13169.56270174</v>
      </c>
      <c r="N176" s="124">
        <v>742.84647231999998</v>
      </c>
      <c r="O176" s="124">
        <v>48.6278796</v>
      </c>
      <c r="P176" s="124">
        <v>179.19062044</v>
      </c>
      <c r="Q176" s="50"/>
      <c r="R176" s="50"/>
      <c r="S176" s="50"/>
      <c r="T176" s="50"/>
      <c r="U176" s="50"/>
      <c r="V176" s="50"/>
    </row>
    <row r="177" spans="1:22">
      <c r="A177" s="12">
        <v>45597</v>
      </c>
      <c r="B177" s="124">
        <v>19443.1492473</v>
      </c>
      <c r="C177" s="50">
        <v>40.092705469999999</v>
      </c>
      <c r="D177" s="124">
        <v>29.078838339999997</v>
      </c>
      <c r="E177" s="124">
        <v>11.01386713</v>
      </c>
      <c r="F177" s="124">
        <v>442.78144710000004</v>
      </c>
      <c r="G177" s="124">
        <v>366.44627229999998</v>
      </c>
      <c r="H177" s="124">
        <v>76.335174800000004</v>
      </c>
      <c r="I177" s="124">
        <v>5050.8056620699999</v>
      </c>
      <c r="J177" s="124">
        <v>673.12953611</v>
      </c>
      <c r="K177" s="124">
        <v>4377.6761259599998</v>
      </c>
      <c r="L177" s="124">
        <v>13909.46943266</v>
      </c>
      <c r="M177" s="124">
        <v>13149.298320739998</v>
      </c>
      <c r="N177" s="124">
        <v>760.17111191999993</v>
      </c>
      <c r="O177" s="124">
        <v>49.040315030000002</v>
      </c>
      <c r="P177" s="124">
        <v>157.81271838999999</v>
      </c>
      <c r="Q177" s="50"/>
      <c r="R177" s="50"/>
      <c r="S177" s="50"/>
      <c r="T177" s="50"/>
      <c r="U177" s="50"/>
      <c r="V177" s="50"/>
    </row>
    <row r="178" spans="1:22">
      <c r="A178" s="12">
        <v>45627</v>
      </c>
      <c r="B178" s="124">
        <v>20195.226741909999</v>
      </c>
      <c r="C178" s="50">
        <v>36.197883480000002</v>
      </c>
      <c r="D178" s="124">
        <v>29.349250339999998</v>
      </c>
      <c r="E178" s="124">
        <v>6.8486331399999996</v>
      </c>
      <c r="F178" s="124">
        <v>450.33548767999997</v>
      </c>
      <c r="G178" s="124">
        <v>367.57555509999997</v>
      </c>
      <c r="H178" s="124">
        <v>82.759932579999997</v>
      </c>
      <c r="I178" s="124">
        <v>5442.4454170099998</v>
      </c>
      <c r="J178" s="124">
        <v>599.81460387000004</v>
      </c>
      <c r="K178" s="124">
        <v>4842.6308131400001</v>
      </c>
      <c r="L178" s="124">
        <v>14266.24795374</v>
      </c>
      <c r="M178" s="124">
        <v>13560.184291040001</v>
      </c>
      <c r="N178" s="124">
        <v>706.06366270000001</v>
      </c>
      <c r="O178" s="124">
        <v>3.7071247299999999</v>
      </c>
      <c r="P178" s="124">
        <v>144.90429649999999</v>
      </c>
      <c r="Q178" s="50"/>
      <c r="R178" s="50"/>
      <c r="S178" s="50"/>
      <c r="T178" s="50"/>
      <c r="U178" s="50"/>
      <c r="V178" s="50"/>
    </row>
    <row r="179" spans="1:22">
      <c r="A179" s="12">
        <v>45658</v>
      </c>
      <c r="B179" s="124">
        <v>19187.618782639998</v>
      </c>
      <c r="C179" s="50">
        <v>39.522534360000002</v>
      </c>
      <c r="D179" s="124">
        <v>30.03217686</v>
      </c>
      <c r="E179" s="124">
        <v>9.4903575</v>
      </c>
      <c r="F179" s="124">
        <v>433.18029224999998</v>
      </c>
      <c r="G179" s="124">
        <v>358.68670506000001</v>
      </c>
      <c r="H179" s="124">
        <v>74.49358719</v>
      </c>
      <c r="I179" s="124">
        <v>4932.25155309</v>
      </c>
      <c r="J179" s="124">
        <v>433.71562136</v>
      </c>
      <c r="K179" s="124">
        <v>4498.5359317299999</v>
      </c>
      <c r="L179" s="124">
        <v>13782.664402940001</v>
      </c>
      <c r="M179" s="124">
        <v>13030.47220916</v>
      </c>
      <c r="N179" s="124">
        <v>752.19219378000003</v>
      </c>
      <c r="O179" s="124">
        <v>5.3630187300000003</v>
      </c>
      <c r="P179" s="124">
        <v>131.88096002999998</v>
      </c>
      <c r="Q179" s="50"/>
      <c r="R179" s="50"/>
      <c r="S179" s="50"/>
      <c r="T179" s="50"/>
      <c r="U179" s="50"/>
      <c r="V179" s="50"/>
    </row>
    <row r="180" spans="1:22">
      <c r="A180" s="12">
        <v>45689</v>
      </c>
      <c r="B180" s="124">
        <v>19060.782245859999</v>
      </c>
      <c r="C180" s="50">
        <v>39.066302780000001</v>
      </c>
      <c r="D180" s="124">
        <v>30.110441559999998</v>
      </c>
      <c r="E180" s="124">
        <v>8.9558612199999992</v>
      </c>
      <c r="F180" s="124">
        <v>470.03937994</v>
      </c>
      <c r="G180" s="124">
        <v>379.29778325000001</v>
      </c>
      <c r="H180" s="124">
        <v>90.741596689999994</v>
      </c>
      <c r="I180" s="124">
        <v>4762.0158742900003</v>
      </c>
      <c r="J180" s="124">
        <v>605.83537593999995</v>
      </c>
      <c r="K180" s="124">
        <v>4156.1804983500006</v>
      </c>
      <c r="L180" s="124">
        <v>13789.660688850001</v>
      </c>
      <c r="M180" s="124">
        <v>13039.495105620001</v>
      </c>
      <c r="N180" s="124">
        <v>750.16558323000004</v>
      </c>
      <c r="O180" s="124">
        <v>2.3158987099999999</v>
      </c>
      <c r="P180" s="124">
        <v>118.20810291000001</v>
      </c>
      <c r="Q180" s="50"/>
      <c r="R180" s="50"/>
      <c r="S180" s="50"/>
      <c r="T180" s="50"/>
      <c r="U180" s="50"/>
      <c r="V180" s="50"/>
    </row>
    <row r="181" spans="1:22">
      <c r="A181" s="12">
        <v>45717</v>
      </c>
      <c r="B181" s="124">
        <v>19034.53815602</v>
      </c>
      <c r="C181" s="50">
        <v>38.747443629999999</v>
      </c>
      <c r="D181" s="124">
        <v>30.889835690000002</v>
      </c>
      <c r="E181" s="124">
        <v>7.8576079399999994</v>
      </c>
      <c r="F181" s="124">
        <v>467.1035273</v>
      </c>
      <c r="G181" s="124">
        <v>383.70327737000002</v>
      </c>
      <c r="H181" s="124">
        <v>83.400249930000001</v>
      </c>
      <c r="I181" s="124">
        <v>4822.3449416200001</v>
      </c>
      <c r="J181" s="124">
        <v>545.62090140999999</v>
      </c>
      <c r="K181" s="124">
        <v>4276.7240402099997</v>
      </c>
      <c r="L181" s="124">
        <v>13706.342243469999</v>
      </c>
      <c r="M181" s="124">
        <v>12922.85726561</v>
      </c>
      <c r="N181" s="124">
        <v>783.48497786000007</v>
      </c>
      <c r="O181" s="124">
        <v>2.5823211599999998</v>
      </c>
      <c r="P181" s="124">
        <v>211.82270252999999</v>
      </c>
      <c r="Q181" s="50"/>
      <c r="R181" s="50"/>
      <c r="S181" s="50"/>
      <c r="T181" s="50"/>
      <c r="U181" s="50"/>
      <c r="V181" s="50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9.109375" style="25" customWidth="1"/>
    <col min="3" max="3" width="7.109375" style="25" customWidth="1"/>
    <col min="4" max="4" width="8.88671875" style="25" customWidth="1"/>
    <col min="5" max="9" width="7.109375" style="25" customWidth="1"/>
    <col min="10" max="10" width="8.33203125" style="25" customWidth="1"/>
    <col min="11" max="15" width="7.109375" style="25" customWidth="1"/>
    <col min="16" max="16" width="8.44140625" style="25" customWidth="1"/>
    <col min="17" max="19" width="7.109375" style="25" customWidth="1"/>
    <col min="20" max="16384" width="9.109375" style="25"/>
  </cols>
  <sheetData>
    <row r="1" spans="1:24">
      <c r="A1" s="36" t="s">
        <v>157</v>
      </c>
    </row>
    <row r="2" spans="1:24" ht="5.25" customHeight="1"/>
    <row r="3" spans="1:24" ht="27" customHeight="1">
      <c r="A3" s="233" t="s">
        <v>81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4" ht="12.75" customHeight="1">
      <c r="A4" s="219" t="s">
        <v>130</v>
      </c>
      <c r="B4" s="231"/>
      <c r="C4" s="231"/>
      <c r="D4" s="231"/>
      <c r="E4" s="231"/>
      <c r="F4" s="231"/>
    </row>
    <row r="5" spans="1:24" ht="12.75" customHeight="1">
      <c r="A5" s="47" t="s">
        <v>230</v>
      </c>
      <c r="B5" s="47"/>
      <c r="C5" s="47"/>
      <c r="D5" s="45"/>
      <c r="E5" s="45"/>
      <c r="F5" s="45"/>
    </row>
    <row r="6" spans="1:24" s="28" customFormat="1" ht="12.75" customHeight="1">
      <c r="A6" s="203" t="s">
        <v>0</v>
      </c>
      <c r="B6" s="192" t="s">
        <v>15</v>
      </c>
      <c r="C6" s="206" t="s">
        <v>7</v>
      </c>
      <c r="D6" s="206"/>
      <c r="E6" s="206"/>
      <c r="F6" s="206"/>
      <c r="G6" s="206"/>
      <c r="H6" s="29"/>
      <c r="I6" s="206" t="s">
        <v>2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</row>
    <row r="7" spans="1:24" s="28" customFormat="1" ht="12.75" customHeight="1">
      <c r="A7" s="204"/>
      <c r="B7" s="192"/>
      <c r="C7" s="206"/>
      <c r="D7" s="206"/>
      <c r="E7" s="206"/>
      <c r="F7" s="206"/>
      <c r="G7" s="206"/>
      <c r="H7" s="234" t="s">
        <v>13</v>
      </c>
      <c r="I7" s="208" t="s">
        <v>17</v>
      </c>
      <c r="J7" s="209"/>
      <c r="K7" s="209"/>
      <c r="L7" s="209"/>
      <c r="M7" s="210"/>
      <c r="N7" s="234" t="s">
        <v>13</v>
      </c>
      <c r="O7" s="208" t="s">
        <v>9</v>
      </c>
      <c r="P7" s="209"/>
      <c r="Q7" s="209"/>
      <c r="R7" s="209"/>
      <c r="S7" s="210"/>
    </row>
    <row r="8" spans="1:24" s="28" customFormat="1" ht="88.5" customHeight="1">
      <c r="A8" s="205"/>
      <c r="B8" s="192"/>
      <c r="C8" s="24" t="s">
        <v>18</v>
      </c>
      <c r="D8" s="24" t="s">
        <v>19</v>
      </c>
      <c r="E8" s="29" t="s">
        <v>10</v>
      </c>
      <c r="F8" s="29" t="s">
        <v>20</v>
      </c>
      <c r="G8" s="29" t="s">
        <v>21</v>
      </c>
      <c r="H8" s="235"/>
      <c r="I8" s="29" t="s">
        <v>18</v>
      </c>
      <c r="J8" s="29" t="s">
        <v>19</v>
      </c>
      <c r="K8" s="29" t="s">
        <v>10</v>
      </c>
      <c r="L8" s="29" t="s">
        <v>20</v>
      </c>
      <c r="M8" s="29" t="s">
        <v>21</v>
      </c>
      <c r="N8" s="235"/>
      <c r="O8" s="29" t="s">
        <v>18</v>
      </c>
      <c r="P8" s="29" t="s">
        <v>19</v>
      </c>
      <c r="Q8" s="29" t="s">
        <v>10</v>
      </c>
      <c r="R8" s="29" t="s">
        <v>20</v>
      </c>
      <c r="S8" s="29" t="s">
        <v>21</v>
      </c>
    </row>
    <row r="9" spans="1:24" s="28" customFormat="1" hidden="1">
      <c r="A9" s="134"/>
      <c r="B9" s="136"/>
      <c r="C9" s="136"/>
      <c r="D9" s="136"/>
      <c r="E9" s="135"/>
      <c r="F9" s="135"/>
      <c r="G9" s="135"/>
      <c r="H9" s="141"/>
      <c r="I9" s="135"/>
      <c r="J9" s="135"/>
      <c r="K9" s="135"/>
      <c r="L9" s="135"/>
      <c r="M9" s="135"/>
      <c r="N9" s="141"/>
      <c r="O9" s="135"/>
      <c r="P9" s="135"/>
      <c r="Q9" s="135"/>
      <c r="R9" s="135"/>
      <c r="S9" s="135"/>
    </row>
    <row r="10" spans="1:24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24" hidden="1" outlineLevel="1">
      <c r="A11" s="12">
        <v>40544</v>
      </c>
      <c r="B11" s="52">
        <v>392.27186253999997</v>
      </c>
      <c r="C11" s="52">
        <f>I11+O11</f>
        <v>332.87971247000002</v>
      </c>
      <c r="D11" s="52">
        <f>J11+P11</f>
        <v>59.39215007</v>
      </c>
      <c r="E11" s="52">
        <f>K11+Q11</f>
        <v>34.79409879</v>
      </c>
      <c r="F11" s="52">
        <f>L11+R11</f>
        <v>21.864651509999998</v>
      </c>
      <c r="G11" s="52">
        <f>M11+S11</f>
        <v>2.7333997699999997</v>
      </c>
      <c r="H11" s="52">
        <f>SUM(I11:J11)</f>
        <v>280.48999201999999</v>
      </c>
      <c r="I11" s="52">
        <v>231.95969355</v>
      </c>
      <c r="J11" s="52">
        <f t="shared" ref="J11:J42" si="0">SUM(K11:M11)</f>
        <v>48.530298469999998</v>
      </c>
      <c r="K11" s="52">
        <v>30.30254618</v>
      </c>
      <c r="L11" s="52">
        <v>15.577628429999999</v>
      </c>
      <c r="M11" s="52">
        <v>2.6501238599999999</v>
      </c>
      <c r="N11" s="52">
        <f>SUM(O11:P11)</f>
        <v>111.78187052</v>
      </c>
      <c r="O11" s="52">
        <v>100.92001892</v>
      </c>
      <c r="P11" s="52">
        <f>SUM(Q11:S11)</f>
        <v>10.8618516</v>
      </c>
      <c r="Q11" s="52">
        <v>4.4915526100000003</v>
      </c>
      <c r="R11" s="52">
        <v>6.28702308</v>
      </c>
      <c r="S11" s="52">
        <v>8.3275909999999995E-2</v>
      </c>
      <c r="T11" s="52"/>
      <c r="U11" s="52"/>
      <c r="V11" s="52"/>
      <c r="W11" s="52"/>
      <c r="X11" s="52"/>
    </row>
    <row r="12" spans="1:24" hidden="1" outlineLevel="1">
      <c r="A12" s="12">
        <v>40575</v>
      </c>
      <c r="B12" s="52">
        <v>367.48180297000005</v>
      </c>
      <c r="C12" s="52">
        <f t="shared" ref="C12:C43" si="1">I12+O12</f>
        <v>310.54958915999998</v>
      </c>
      <c r="D12" s="52">
        <f t="shared" ref="D12:D43" si="2">J12+P12</f>
        <v>56.932213809999993</v>
      </c>
      <c r="E12" s="52">
        <f t="shared" ref="E12:E43" si="3">K12+Q12</f>
        <v>31.55846936</v>
      </c>
      <c r="F12" s="52">
        <f t="shared" ref="F12:F43" si="4">L12+R12</f>
        <v>21.32354437</v>
      </c>
      <c r="G12" s="52">
        <f t="shared" ref="G12:G67" si="5">M12+S12</f>
        <v>4.0502000799999998</v>
      </c>
      <c r="H12" s="52">
        <f t="shared" ref="H12:H67" si="6">SUM(I12:J12)</f>
        <v>270.32629308000003</v>
      </c>
      <c r="I12" s="52">
        <v>223.65182894</v>
      </c>
      <c r="J12" s="52">
        <f t="shared" si="0"/>
        <v>46.674464139999998</v>
      </c>
      <c r="K12" s="52">
        <v>29.042163779999999</v>
      </c>
      <c r="L12" s="52">
        <v>14.93393403</v>
      </c>
      <c r="M12" s="52">
        <v>2.6983663299999998</v>
      </c>
      <c r="N12" s="52">
        <f t="shared" ref="N12:N67" si="7">SUM(O12:P12)</f>
        <v>97.155509890000005</v>
      </c>
      <c r="O12" s="52">
        <v>86.897760220000009</v>
      </c>
      <c r="P12" s="52">
        <f t="shared" ref="P12:P67" si="8">SUM(Q12:S12)</f>
        <v>10.257749669999999</v>
      </c>
      <c r="Q12" s="52">
        <v>2.51630558</v>
      </c>
      <c r="R12" s="52">
        <v>6.3896103399999999</v>
      </c>
      <c r="S12" s="52">
        <v>1.3518337499999999</v>
      </c>
      <c r="T12" s="52"/>
      <c r="U12" s="52"/>
      <c r="V12" s="52"/>
      <c r="W12" s="52"/>
      <c r="X12" s="52"/>
    </row>
    <row r="13" spans="1:24" hidden="1" outlineLevel="1">
      <c r="A13" s="12">
        <v>40603</v>
      </c>
      <c r="B13" s="52">
        <v>384.95842250999999</v>
      </c>
      <c r="C13" s="52">
        <f t="shared" si="1"/>
        <v>323.20026741999999</v>
      </c>
      <c r="D13" s="52">
        <f t="shared" si="2"/>
        <v>61.758155090000002</v>
      </c>
      <c r="E13" s="52">
        <f t="shared" si="3"/>
        <v>36.137990520000002</v>
      </c>
      <c r="F13" s="52">
        <f t="shared" si="4"/>
        <v>20.99790497</v>
      </c>
      <c r="G13" s="52">
        <f t="shared" si="5"/>
        <v>4.6222595999999996</v>
      </c>
      <c r="H13" s="52">
        <f t="shared" si="6"/>
        <v>286.84926631999997</v>
      </c>
      <c r="I13" s="52">
        <v>236.79611446999999</v>
      </c>
      <c r="J13" s="52">
        <f t="shared" si="0"/>
        <v>50.053151850000006</v>
      </c>
      <c r="K13" s="52">
        <v>33.31873298</v>
      </c>
      <c r="L13" s="52">
        <v>14.48886422</v>
      </c>
      <c r="M13" s="52">
        <v>2.2455546499999999</v>
      </c>
      <c r="N13" s="52">
        <f t="shared" si="7"/>
        <v>98.109156190000007</v>
      </c>
      <c r="O13" s="52">
        <v>86.404152950000011</v>
      </c>
      <c r="P13" s="52">
        <f t="shared" si="8"/>
        <v>11.70500324</v>
      </c>
      <c r="Q13" s="52">
        <v>2.8192575400000002</v>
      </c>
      <c r="R13" s="52">
        <v>6.5090407499999996</v>
      </c>
      <c r="S13" s="52">
        <v>2.3767049500000001</v>
      </c>
      <c r="T13" s="52"/>
      <c r="U13" s="52"/>
      <c r="V13" s="52"/>
      <c r="W13" s="52"/>
      <c r="X13" s="52"/>
    </row>
    <row r="14" spans="1:24" hidden="1" outlineLevel="1">
      <c r="A14" s="12">
        <v>40634</v>
      </c>
      <c r="B14" s="52">
        <v>409.29143497000007</v>
      </c>
      <c r="C14" s="52">
        <f t="shared" si="1"/>
        <v>351.10726599999998</v>
      </c>
      <c r="D14" s="52">
        <f t="shared" si="2"/>
        <v>58.184168970000002</v>
      </c>
      <c r="E14" s="52">
        <f t="shared" si="3"/>
        <v>29.74502833</v>
      </c>
      <c r="F14" s="52">
        <f t="shared" si="4"/>
        <v>24.424368870000002</v>
      </c>
      <c r="G14" s="52">
        <f t="shared" si="5"/>
        <v>4.0147717700000003</v>
      </c>
      <c r="H14" s="52">
        <f t="shared" si="6"/>
        <v>291.33653437000004</v>
      </c>
      <c r="I14" s="52">
        <v>245.57575514000001</v>
      </c>
      <c r="J14" s="52">
        <f t="shared" si="0"/>
        <v>45.760779230000004</v>
      </c>
      <c r="K14" s="52">
        <v>27.626628960000001</v>
      </c>
      <c r="L14" s="52">
        <v>15.84847083</v>
      </c>
      <c r="M14" s="52">
        <v>2.28567944</v>
      </c>
      <c r="N14" s="52">
        <f t="shared" si="7"/>
        <v>117.9549006</v>
      </c>
      <c r="O14" s="52">
        <v>105.53151086</v>
      </c>
      <c r="P14" s="52">
        <f t="shared" si="8"/>
        <v>12.423389740000001</v>
      </c>
      <c r="Q14" s="52">
        <v>2.1183993700000001</v>
      </c>
      <c r="R14" s="52">
        <v>8.5758980400000002</v>
      </c>
      <c r="S14" s="52">
        <v>1.7290923300000001</v>
      </c>
      <c r="T14" s="52"/>
      <c r="U14" s="52"/>
      <c r="V14" s="52"/>
      <c r="W14" s="52"/>
      <c r="X14" s="52"/>
    </row>
    <row r="15" spans="1:24" hidden="1" outlineLevel="1">
      <c r="A15" s="12">
        <v>40664</v>
      </c>
      <c r="B15" s="52">
        <v>406.92883169000004</v>
      </c>
      <c r="C15" s="52">
        <f t="shared" si="1"/>
        <v>353.28203919999999</v>
      </c>
      <c r="D15" s="52">
        <f t="shared" si="2"/>
        <v>53.646792489999996</v>
      </c>
      <c r="E15" s="52">
        <f t="shared" si="3"/>
        <v>29.126593029999999</v>
      </c>
      <c r="F15" s="52">
        <f t="shared" si="4"/>
        <v>20.790048970000001</v>
      </c>
      <c r="G15" s="52">
        <f t="shared" si="5"/>
        <v>3.7301504900000002</v>
      </c>
      <c r="H15" s="52">
        <f t="shared" si="6"/>
        <v>286.11448683999998</v>
      </c>
      <c r="I15" s="52">
        <v>245.05635203</v>
      </c>
      <c r="J15" s="52">
        <f t="shared" si="0"/>
        <v>41.058134809999999</v>
      </c>
      <c r="K15" s="52">
        <v>25.565719259999998</v>
      </c>
      <c r="L15" s="52">
        <v>13.345509659999999</v>
      </c>
      <c r="M15" s="52">
        <v>2.1469058900000002</v>
      </c>
      <c r="N15" s="52">
        <f t="shared" si="7"/>
        <v>120.81434485</v>
      </c>
      <c r="O15" s="52">
        <v>108.22568717</v>
      </c>
      <c r="P15" s="52">
        <f t="shared" si="8"/>
        <v>12.588657680000001</v>
      </c>
      <c r="Q15" s="52">
        <v>3.5608737699999997</v>
      </c>
      <c r="R15" s="52">
        <v>7.4445393099999997</v>
      </c>
      <c r="S15" s="52">
        <v>1.5832446</v>
      </c>
      <c r="T15" s="52"/>
      <c r="U15" s="52"/>
      <c r="V15" s="52"/>
      <c r="W15" s="52"/>
      <c r="X15" s="52"/>
    </row>
    <row r="16" spans="1:24" hidden="1" outlineLevel="1">
      <c r="A16" s="12">
        <v>40695</v>
      </c>
      <c r="B16" s="52">
        <v>432.39505713000005</v>
      </c>
      <c r="C16" s="52">
        <f t="shared" si="1"/>
        <v>372.41303417</v>
      </c>
      <c r="D16" s="52">
        <f t="shared" si="2"/>
        <v>59.982022960000002</v>
      </c>
      <c r="E16" s="52">
        <f t="shared" si="3"/>
        <v>33.869241850000002</v>
      </c>
      <c r="F16" s="52">
        <f t="shared" si="4"/>
        <v>22.120253089999999</v>
      </c>
      <c r="G16" s="52">
        <f t="shared" si="5"/>
        <v>3.99252802</v>
      </c>
      <c r="H16" s="52">
        <f t="shared" si="6"/>
        <v>303.19808168999998</v>
      </c>
      <c r="I16" s="52">
        <v>255.27442963999999</v>
      </c>
      <c r="J16" s="52">
        <f t="shared" si="0"/>
        <v>47.923652050000001</v>
      </c>
      <c r="K16" s="52">
        <v>31.193295060000001</v>
      </c>
      <c r="L16" s="52">
        <v>14.58355461</v>
      </c>
      <c r="M16" s="52">
        <v>2.14680238</v>
      </c>
      <c r="N16" s="52">
        <f t="shared" si="7"/>
        <v>129.19697544000002</v>
      </c>
      <c r="O16" s="52">
        <v>117.13860453000001</v>
      </c>
      <c r="P16" s="52">
        <f t="shared" si="8"/>
        <v>12.058370909999999</v>
      </c>
      <c r="Q16" s="52">
        <v>2.6759467900000002</v>
      </c>
      <c r="R16" s="52">
        <v>7.5366984800000001</v>
      </c>
      <c r="S16" s="52">
        <v>1.8457256399999999</v>
      </c>
      <c r="T16" s="52"/>
      <c r="U16" s="52"/>
      <c r="V16" s="52"/>
      <c r="W16" s="52"/>
      <c r="X16" s="52"/>
    </row>
    <row r="17" spans="1:24" hidden="1" outlineLevel="1">
      <c r="A17" s="12">
        <v>40725</v>
      </c>
      <c r="B17" s="52">
        <v>432.59568585999989</v>
      </c>
      <c r="C17" s="52">
        <f t="shared" si="1"/>
        <v>369.34301418999996</v>
      </c>
      <c r="D17" s="52">
        <f t="shared" si="2"/>
        <v>63.252671670000005</v>
      </c>
      <c r="E17" s="52">
        <f t="shared" si="3"/>
        <v>38.827194399999996</v>
      </c>
      <c r="F17" s="52">
        <f t="shared" si="4"/>
        <v>18.31520905</v>
      </c>
      <c r="G17" s="52">
        <f t="shared" si="5"/>
        <v>6.11026822</v>
      </c>
      <c r="H17" s="52">
        <f t="shared" si="6"/>
        <v>304.25561649999997</v>
      </c>
      <c r="I17" s="52">
        <v>257.78908172999996</v>
      </c>
      <c r="J17" s="52">
        <f t="shared" si="0"/>
        <v>46.466534770000003</v>
      </c>
      <c r="K17" s="52">
        <v>33.27416624</v>
      </c>
      <c r="L17" s="52">
        <v>11.04354577</v>
      </c>
      <c r="M17" s="52">
        <v>2.1488227599999998</v>
      </c>
      <c r="N17" s="52">
        <f t="shared" si="7"/>
        <v>128.34006936</v>
      </c>
      <c r="O17" s="52">
        <v>111.55393246</v>
      </c>
      <c r="P17" s="52">
        <f t="shared" si="8"/>
        <v>16.786136900000002</v>
      </c>
      <c r="Q17" s="52">
        <v>5.5530281600000002</v>
      </c>
      <c r="R17" s="52">
        <v>7.2716632800000003</v>
      </c>
      <c r="S17" s="52">
        <v>3.9614454600000002</v>
      </c>
      <c r="T17" s="52"/>
      <c r="U17" s="52"/>
      <c r="V17" s="52"/>
      <c r="W17" s="52"/>
      <c r="X17" s="52"/>
    </row>
    <row r="18" spans="1:24" hidden="1" outlineLevel="1">
      <c r="A18" s="12">
        <v>40756</v>
      </c>
      <c r="B18" s="52">
        <v>442.67949659999999</v>
      </c>
      <c r="C18" s="52">
        <f t="shared" si="1"/>
        <v>381.39946119000001</v>
      </c>
      <c r="D18" s="52">
        <f t="shared" si="2"/>
        <v>61.280035409999996</v>
      </c>
      <c r="E18" s="52">
        <f t="shared" si="3"/>
        <v>39.854200040000002</v>
      </c>
      <c r="F18" s="52">
        <f t="shared" si="4"/>
        <v>18.76468942</v>
      </c>
      <c r="G18" s="52">
        <f t="shared" si="5"/>
        <v>2.6611459499999999</v>
      </c>
      <c r="H18" s="52">
        <f t="shared" si="6"/>
        <v>312.62744378000002</v>
      </c>
      <c r="I18" s="52">
        <v>265.63591377</v>
      </c>
      <c r="J18" s="52">
        <f t="shared" si="0"/>
        <v>46.991530009999998</v>
      </c>
      <c r="K18" s="52">
        <v>34.225860279999999</v>
      </c>
      <c r="L18" s="52">
        <v>11.20864686</v>
      </c>
      <c r="M18" s="52">
        <v>1.5570228699999999</v>
      </c>
      <c r="N18" s="52">
        <f t="shared" si="7"/>
        <v>130.05205282</v>
      </c>
      <c r="O18" s="52">
        <v>115.76354742000001</v>
      </c>
      <c r="P18" s="52">
        <f t="shared" si="8"/>
        <v>14.288505400000002</v>
      </c>
      <c r="Q18" s="52">
        <v>5.6283397600000002</v>
      </c>
      <c r="R18" s="52">
        <v>7.5560425599999999</v>
      </c>
      <c r="S18" s="52">
        <v>1.1041230799999999</v>
      </c>
      <c r="T18" s="52"/>
      <c r="U18" s="52"/>
      <c r="V18" s="52"/>
      <c r="W18" s="52"/>
      <c r="X18" s="52"/>
    </row>
    <row r="19" spans="1:24" hidden="1" outlineLevel="1">
      <c r="A19" s="12">
        <v>40787</v>
      </c>
      <c r="B19" s="52">
        <v>391.75452615</v>
      </c>
      <c r="C19" s="52">
        <f t="shared" si="1"/>
        <v>325.96501526999998</v>
      </c>
      <c r="D19" s="52">
        <f t="shared" si="2"/>
        <v>65.789510879999995</v>
      </c>
      <c r="E19" s="52">
        <f t="shared" si="3"/>
        <v>48.581309350000005</v>
      </c>
      <c r="F19" s="52">
        <f t="shared" si="4"/>
        <v>15.48479695</v>
      </c>
      <c r="G19" s="52">
        <f t="shared" si="5"/>
        <v>1.72340458</v>
      </c>
      <c r="H19" s="52">
        <f t="shared" si="6"/>
        <v>246.27771558000001</v>
      </c>
      <c r="I19" s="52">
        <v>194.17982934</v>
      </c>
      <c r="J19" s="52">
        <f t="shared" si="0"/>
        <v>52.097886240000001</v>
      </c>
      <c r="K19" s="52">
        <v>43.393269500000002</v>
      </c>
      <c r="L19" s="52">
        <v>8.1651194499999988</v>
      </c>
      <c r="M19" s="52">
        <v>0.53949729000000002</v>
      </c>
      <c r="N19" s="52">
        <f t="shared" si="7"/>
        <v>145.47681057</v>
      </c>
      <c r="O19" s="52">
        <v>131.78518592999998</v>
      </c>
      <c r="P19" s="52">
        <f t="shared" si="8"/>
        <v>13.691624640000001</v>
      </c>
      <c r="Q19" s="52">
        <v>5.18803985</v>
      </c>
      <c r="R19" s="52">
        <v>7.3196775000000001</v>
      </c>
      <c r="S19" s="52">
        <v>1.1839072900000001</v>
      </c>
      <c r="T19" s="52"/>
      <c r="U19" s="52"/>
      <c r="V19" s="52"/>
      <c r="W19" s="52"/>
      <c r="X19" s="52"/>
    </row>
    <row r="20" spans="1:24" hidden="1" outlineLevel="1">
      <c r="A20" s="12">
        <v>40817</v>
      </c>
      <c r="B20" s="52">
        <v>466.14530839999998</v>
      </c>
      <c r="C20" s="52">
        <f t="shared" si="1"/>
        <v>398.46589155000004</v>
      </c>
      <c r="D20" s="52">
        <f t="shared" si="2"/>
        <v>67.679416849999996</v>
      </c>
      <c r="E20" s="52">
        <f t="shared" si="3"/>
        <v>50.315142209999998</v>
      </c>
      <c r="F20" s="52">
        <f t="shared" si="4"/>
        <v>15.27032619</v>
      </c>
      <c r="G20" s="52">
        <f t="shared" si="5"/>
        <v>2.0939484500000001</v>
      </c>
      <c r="H20" s="52">
        <f t="shared" si="6"/>
        <v>319.01324615999999</v>
      </c>
      <c r="I20" s="52">
        <v>267.53497485000003</v>
      </c>
      <c r="J20" s="52">
        <f t="shared" si="0"/>
        <v>51.47827130999999</v>
      </c>
      <c r="K20" s="52">
        <v>43.162810889999996</v>
      </c>
      <c r="L20" s="52">
        <v>7.8861358700000004</v>
      </c>
      <c r="M20" s="52">
        <v>0.42932455000000003</v>
      </c>
      <c r="N20" s="52">
        <f t="shared" si="7"/>
        <v>147.13206224000001</v>
      </c>
      <c r="O20" s="52">
        <v>130.93091670000001</v>
      </c>
      <c r="P20" s="52">
        <f t="shared" si="8"/>
        <v>16.201145539999999</v>
      </c>
      <c r="Q20" s="52">
        <v>7.15233132</v>
      </c>
      <c r="R20" s="52">
        <v>7.3841903200000001</v>
      </c>
      <c r="S20" s="52">
        <v>1.6646239</v>
      </c>
      <c r="T20" s="52"/>
      <c r="U20" s="52"/>
      <c r="V20" s="52"/>
      <c r="W20" s="52"/>
      <c r="X20" s="52"/>
    </row>
    <row r="21" spans="1:24" hidden="1" outlineLevel="1">
      <c r="A21" s="12">
        <v>40848</v>
      </c>
      <c r="B21" s="52">
        <v>464.73834303000007</v>
      </c>
      <c r="C21" s="52">
        <f t="shared" si="1"/>
        <v>362.00171047000003</v>
      </c>
      <c r="D21" s="52">
        <f t="shared" si="2"/>
        <v>102.73663255999999</v>
      </c>
      <c r="E21" s="52">
        <f t="shared" si="3"/>
        <v>48.271710579999997</v>
      </c>
      <c r="F21" s="52">
        <f t="shared" si="4"/>
        <v>14.39329369</v>
      </c>
      <c r="G21" s="52">
        <f t="shared" si="5"/>
        <v>40.07162829</v>
      </c>
      <c r="H21" s="52">
        <f t="shared" si="6"/>
        <v>340.78847274999998</v>
      </c>
      <c r="I21" s="52">
        <v>251.11887161999999</v>
      </c>
      <c r="J21" s="52">
        <f t="shared" si="0"/>
        <v>89.66960112999999</v>
      </c>
      <c r="K21" s="52">
        <v>43.406088449999999</v>
      </c>
      <c r="L21" s="52">
        <v>7.1245425499999993</v>
      </c>
      <c r="M21" s="52">
        <v>39.138970129999997</v>
      </c>
      <c r="N21" s="52">
        <f t="shared" si="7"/>
        <v>123.94987028000001</v>
      </c>
      <c r="O21" s="52">
        <v>110.88283885000001</v>
      </c>
      <c r="P21" s="52">
        <f t="shared" si="8"/>
        <v>13.067031430000002</v>
      </c>
      <c r="Q21" s="52">
        <v>4.8656221300000002</v>
      </c>
      <c r="R21" s="52">
        <v>7.26875114</v>
      </c>
      <c r="S21" s="52">
        <v>0.93265816000000001</v>
      </c>
      <c r="T21" s="52"/>
      <c r="U21" s="52"/>
      <c r="V21" s="52"/>
      <c r="W21" s="52"/>
      <c r="X21" s="52"/>
    </row>
    <row r="22" spans="1:24" hidden="1" outlineLevel="1">
      <c r="A22" s="12">
        <v>40878</v>
      </c>
      <c r="B22" s="52">
        <v>436.69446885000002</v>
      </c>
      <c r="C22" s="52">
        <f t="shared" si="1"/>
        <v>321.69899143999999</v>
      </c>
      <c r="D22" s="52">
        <f t="shared" si="2"/>
        <v>114.99547741000001</v>
      </c>
      <c r="E22" s="52">
        <f t="shared" si="3"/>
        <v>62.515044510000003</v>
      </c>
      <c r="F22" s="52">
        <f t="shared" si="4"/>
        <v>12.73654719</v>
      </c>
      <c r="G22" s="52">
        <f t="shared" si="5"/>
        <v>39.743885710000001</v>
      </c>
      <c r="H22" s="52">
        <f t="shared" si="6"/>
        <v>307.60625455000002</v>
      </c>
      <c r="I22" s="52">
        <v>207.32304752000002</v>
      </c>
      <c r="J22" s="52">
        <f t="shared" si="0"/>
        <v>100.28320703</v>
      </c>
      <c r="K22" s="52">
        <v>53.884674400000002</v>
      </c>
      <c r="L22" s="52">
        <v>7.1330064699999998</v>
      </c>
      <c r="M22" s="52">
        <v>39.26552616</v>
      </c>
      <c r="N22" s="52">
        <f t="shared" si="7"/>
        <v>129.0882143</v>
      </c>
      <c r="O22" s="52">
        <v>114.37594392</v>
      </c>
      <c r="P22" s="52">
        <f t="shared" si="8"/>
        <v>14.71227038</v>
      </c>
      <c r="Q22" s="52">
        <v>8.6303701099999994</v>
      </c>
      <c r="R22" s="52">
        <v>5.6035407199999998</v>
      </c>
      <c r="S22" s="52">
        <v>0.47835955000000002</v>
      </c>
      <c r="T22" s="52"/>
      <c r="U22" s="52"/>
      <c r="V22" s="52"/>
      <c r="W22" s="52"/>
      <c r="X22" s="52"/>
    </row>
    <row r="23" spans="1:24" hidden="1" outlineLevel="1">
      <c r="A23" s="12">
        <v>40909</v>
      </c>
      <c r="B23" s="52">
        <v>455.08863297999994</v>
      </c>
      <c r="C23" s="52">
        <f t="shared" si="1"/>
        <v>356.75733001999998</v>
      </c>
      <c r="D23" s="52">
        <f t="shared" si="2"/>
        <v>98.331302959999988</v>
      </c>
      <c r="E23" s="52">
        <f t="shared" si="3"/>
        <v>47.816058589999997</v>
      </c>
      <c r="F23" s="52">
        <f t="shared" si="4"/>
        <v>10.76906894</v>
      </c>
      <c r="G23" s="52">
        <f t="shared" si="5"/>
        <v>39.746175430000001</v>
      </c>
      <c r="H23" s="52">
        <f t="shared" si="6"/>
        <v>317.06415274999995</v>
      </c>
      <c r="I23" s="52">
        <v>236.94037258999998</v>
      </c>
      <c r="J23" s="52">
        <f t="shared" si="0"/>
        <v>80.123780159999995</v>
      </c>
      <c r="K23" s="52">
        <v>32.601339369999998</v>
      </c>
      <c r="L23" s="52">
        <v>8.25677591</v>
      </c>
      <c r="M23" s="52">
        <v>39.265664880000003</v>
      </c>
      <c r="N23" s="52">
        <f t="shared" si="7"/>
        <v>138.02448022999999</v>
      </c>
      <c r="O23" s="52">
        <v>119.81695743</v>
      </c>
      <c r="P23" s="52">
        <f t="shared" si="8"/>
        <v>18.2075228</v>
      </c>
      <c r="Q23" s="52">
        <v>15.214719220000001</v>
      </c>
      <c r="R23" s="52">
        <v>2.5122930299999999</v>
      </c>
      <c r="S23" s="52">
        <v>0.48051054999999998</v>
      </c>
      <c r="T23" s="52"/>
      <c r="U23" s="52"/>
      <c r="V23" s="52"/>
      <c r="W23" s="52"/>
      <c r="X23" s="52"/>
    </row>
    <row r="24" spans="1:24" hidden="1" outlineLevel="1">
      <c r="A24" s="12">
        <v>40940</v>
      </c>
      <c r="B24" s="52">
        <v>397.07634311000004</v>
      </c>
      <c r="C24" s="52">
        <f t="shared" si="1"/>
        <v>301.70661282999998</v>
      </c>
      <c r="D24" s="52">
        <f t="shared" si="2"/>
        <v>95.369730279999999</v>
      </c>
      <c r="E24" s="52">
        <f t="shared" si="3"/>
        <v>45.329405199999997</v>
      </c>
      <c r="F24" s="52">
        <f t="shared" si="4"/>
        <v>10.337013049999999</v>
      </c>
      <c r="G24" s="52">
        <f t="shared" si="5"/>
        <v>39.703312029999999</v>
      </c>
      <c r="H24" s="52">
        <f t="shared" si="6"/>
        <v>284.04565557000001</v>
      </c>
      <c r="I24" s="52">
        <v>202.26781481</v>
      </c>
      <c r="J24" s="52">
        <f t="shared" si="0"/>
        <v>81.777840760000004</v>
      </c>
      <c r="K24" s="52">
        <v>34.79495223</v>
      </c>
      <c r="L24" s="52">
        <v>7.7619015400000002</v>
      </c>
      <c r="M24" s="52">
        <v>39.22098699</v>
      </c>
      <c r="N24" s="52">
        <f t="shared" si="7"/>
        <v>113.03068753999999</v>
      </c>
      <c r="O24" s="52">
        <v>99.438798019999993</v>
      </c>
      <c r="P24" s="52">
        <f t="shared" si="8"/>
        <v>13.591889519999999</v>
      </c>
      <c r="Q24" s="52">
        <v>10.534452969999998</v>
      </c>
      <c r="R24" s="52">
        <v>2.5751115100000002</v>
      </c>
      <c r="S24" s="52">
        <v>0.48232503999999998</v>
      </c>
      <c r="T24" s="52"/>
      <c r="U24" s="52"/>
      <c r="V24" s="52"/>
      <c r="W24" s="52"/>
      <c r="X24" s="52"/>
    </row>
    <row r="25" spans="1:24" hidden="1" outlineLevel="1">
      <c r="A25" s="12">
        <v>40969</v>
      </c>
      <c r="B25" s="52">
        <v>418.58262921000005</v>
      </c>
      <c r="C25" s="52">
        <f t="shared" si="1"/>
        <v>317.50972073000003</v>
      </c>
      <c r="D25" s="52">
        <f t="shared" si="2"/>
        <v>101.07290848000001</v>
      </c>
      <c r="E25" s="52">
        <f t="shared" si="3"/>
        <v>51.383966180000002</v>
      </c>
      <c r="F25" s="52">
        <f t="shared" si="4"/>
        <v>10.26061322</v>
      </c>
      <c r="G25" s="52">
        <f t="shared" si="5"/>
        <v>39.428329080000005</v>
      </c>
      <c r="H25" s="52">
        <f t="shared" si="6"/>
        <v>288.30401496000002</v>
      </c>
      <c r="I25" s="52">
        <v>207.11304607</v>
      </c>
      <c r="J25" s="52">
        <f t="shared" si="0"/>
        <v>81.190968890000008</v>
      </c>
      <c r="K25" s="52">
        <v>34.519374300000003</v>
      </c>
      <c r="L25" s="52">
        <v>7.7166908899999997</v>
      </c>
      <c r="M25" s="52">
        <v>38.954903700000003</v>
      </c>
      <c r="N25" s="52">
        <f t="shared" si="7"/>
        <v>130.27861425</v>
      </c>
      <c r="O25" s="52">
        <v>110.39667466</v>
      </c>
      <c r="P25" s="52">
        <f t="shared" si="8"/>
        <v>19.881939589999998</v>
      </c>
      <c r="Q25" s="52">
        <v>16.864591879999999</v>
      </c>
      <c r="R25" s="52">
        <v>2.54392233</v>
      </c>
      <c r="S25" s="52">
        <v>0.47342538000000001</v>
      </c>
      <c r="T25" s="52"/>
      <c r="U25" s="52"/>
      <c r="V25" s="52"/>
      <c r="W25" s="52"/>
      <c r="X25" s="52"/>
    </row>
    <row r="26" spans="1:24" hidden="1" outlineLevel="1">
      <c r="A26" s="12">
        <v>41000</v>
      </c>
      <c r="B26" s="52">
        <v>478.80312466000004</v>
      </c>
      <c r="C26" s="52">
        <f t="shared" si="1"/>
        <v>342.17771600000003</v>
      </c>
      <c r="D26" s="52">
        <f t="shared" si="2"/>
        <v>136.62540866000001</v>
      </c>
      <c r="E26" s="52">
        <f t="shared" si="3"/>
        <v>86.106153519999992</v>
      </c>
      <c r="F26" s="52">
        <f t="shared" si="4"/>
        <v>11.123265889999999</v>
      </c>
      <c r="G26" s="52">
        <f t="shared" si="5"/>
        <v>39.39598925</v>
      </c>
      <c r="H26" s="52">
        <f t="shared" si="6"/>
        <v>350.64402086999996</v>
      </c>
      <c r="I26" s="52">
        <v>235.13350801999999</v>
      </c>
      <c r="J26" s="52">
        <f t="shared" si="0"/>
        <v>115.51051285</v>
      </c>
      <c r="K26" s="52">
        <v>69.01589645</v>
      </c>
      <c r="L26" s="52">
        <v>7.5702322799999999</v>
      </c>
      <c r="M26" s="52">
        <v>38.924384119999999</v>
      </c>
      <c r="N26" s="52">
        <f t="shared" si="7"/>
        <v>128.15910379000002</v>
      </c>
      <c r="O26" s="52">
        <v>107.04420798000001</v>
      </c>
      <c r="P26" s="52">
        <f t="shared" si="8"/>
        <v>21.11489581</v>
      </c>
      <c r="Q26" s="52">
        <v>17.09025707</v>
      </c>
      <c r="R26" s="52">
        <v>3.55303361</v>
      </c>
      <c r="S26" s="52">
        <v>0.47160512999999998</v>
      </c>
      <c r="T26" s="52"/>
      <c r="U26" s="52"/>
      <c r="V26" s="52"/>
      <c r="W26" s="52"/>
      <c r="X26" s="52"/>
    </row>
    <row r="27" spans="1:24" hidden="1" outlineLevel="1">
      <c r="A27" s="12">
        <v>41030</v>
      </c>
      <c r="B27" s="52">
        <v>414.41360269999996</v>
      </c>
      <c r="C27" s="52">
        <f t="shared" si="1"/>
        <v>303.83207665999998</v>
      </c>
      <c r="D27" s="52">
        <f t="shared" si="2"/>
        <v>110.58152604</v>
      </c>
      <c r="E27" s="52">
        <f t="shared" si="3"/>
        <v>61.299075889999997</v>
      </c>
      <c r="F27" s="52">
        <f t="shared" si="4"/>
        <v>9.8758801199999997</v>
      </c>
      <c r="G27" s="52">
        <f t="shared" si="5"/>
        <v>39.406570029999997</v>
      </c>
      <c r="H27" s="52">
        <f t="shared" si="6"/>
        <v>307.90557827999999</v>
      </c>
      <c r="I27" s="52">
        <v>210.68590738</v>
      </c>
      <c r="J27" s="52">
        <f t="shared" si="0"/>
        <v>97.219670899999997</v>
      </c>
      <c r="K27" s="52">
        <v>50.75273129</v>
      </c>
      <c r="L27" s="52">
        <v>7.5276776299999995</v>
      </c>
      <c r="M27" s="52">
        <v>38.939261979999998</v>
      </c>
      <c r="N27" s="52">
        <f t="shared" si="7"/>
        <v>106.50802442</v>
      </c>
      <c r="O27" s="52">
        <v>93.146169279999995</v>
      </c>
      <c r="P27" s="52">
        <f t="shared" si="8"/>
        <v>13.361855139999999</v>
      </c>
      <c r="Q27" s="52">
        <v>10.546344599999999</v>
      </c>
      <c r="R27" s="52">
        <v>2.3482024899999998</v>
      </c>
      <c r="S27" s="52">
        <v>0.46730804999999997</v>
      </c>
      <c r="T27" s="52"/>
      <c r="U27" s="52"/>
      <c r="V27" s="52"/>
      <c r="W27" s="52"/>
      <c r="X27" s="52"/>
    </row>
    <row r="28" spans="1:24" hidden="1" outlineLevel="1">
      <c r="A28" s="12">
        <v>41061</v>
      </c>
      <c r="B28" s="52">
        <v>379.77044737000006</v>
      </c>
      <c r="C28" s="52">
        <f t="shared" si="1"/>
        <v>276.00837240999999</v>
      </c>
      <c r="D28" s="52">
        <f t="shared" si="2"/>
        <v>103.76207495999999</v>
      </c>
      <c r="E28" s="52">
        <f t="shared" si="3"/>
        <v>54.527323019999997</v>
      </c>
      <c r="F28" s="52">
        <f t="shared" si="4"/>
        <v>9.8416718500000009</v>
      </c>
      <c r="G28" s="52">
        <f t="shared" si="5"/>
        <v>39.393080090000005</v>
      </c>
      <c r="H28" s="52">
        <f t="shared" si="6"/>
        <v>272.12040087000003</v>
      </c>
      <c r="I28" s="52">
        <v>182.07281319000001</v>
      </c>
      <c r="J28" s="52">
        <f t="shared" si="0"/>
        <v>90.047587679999992</v>
      </c>
      <c r="K28" s="52">
        <v>43.637956449999997</v>
      </c>
      <c r="L28" s="52">
        <v>7.4858677</v>
      </c>
      <c r="M28" s="52">
        <v>38.923763530000002</v>
      </c>
      <c r="N28" s="52">
        <f t="shared" si="7"/>
        <v>107.6500465</v>
      </c>
      <c r="O28" s="52">
        <v>93.935559220000002</v>
      </c>
      <c r="P28" s="52">
        <f t="shared" si="8"/>
        <v>13.71448728</v>
      </c>
      <c r="Q28" s="52">
        <v>10.88936657</v>
      </c>
      <c r="R28" s="52">
        <v>2.35580415</v>
      </c>
      <c r="S28" s="52">
        <v>0.46931655999999999</v>
      </c>
      <c r="T28" s="52"/>
      <c r="U28" s="52"/>
      <c r="V28" s="52"/>
      <c r="W28" s="52"/>
      <c r="X28" s="52"/>
    </row>
    <row r="29" spans="1:24" hidden="1" outlineLevel="1">
      <c r="A29" s="12">
        <v>41091</v>
      </c>
      <c r="B29" s="52">
        <v>431.81706423999992</v>
      </c>
      <c r="C29" s="52">
        <f t="shared" si="1"/>
        <v>335.45937430999999</v>
      </c>
      <c r="D29" s="52">
        <f t="shared" si="2"/>
        <v>96.357689930000006</v>
      </c>
      <c r="E29" s="52">
        <f t="shared" si="3"/>
        <v>47.032657200000003</v>
      </c>
      <c r="F29" s="52">
        <f t="shared" si="4"/>
        <v>9.9140891900000003</v>
      </c>
      <c r="G29" s="52">
        <f t="shared" si="5"/>
        <v>39.410943539999998</v>
      </c>
      <c r="H29" s="52">
        <f t="shared" si="6"/>
        <v>290.86757367999996</v>
      </c>
      <c r="I29" s="52">
        <v>207.41569709999999</v>
      </c>
      <c r="J29" s="52">
        <f t="shared" si="0"/>
        <v>83.451876580000004</v>
      </c>
      <c r="K29" s="52">
        <v>36.911660300000001</v>
      </c>
      <c r="L29" s="52">
        <v>7.6007599199999998</v>
      </c>
      <c r="M29" s="52">
        <v>38.939456360000001</v>
      </c>
      <c r="N29" s="52">
        <f t="shared" si="7"/>
        <v>140.94949055999999</v>
      </c>
      <c r="O29" s="52">
        <v>128.04367721</v>
      </c>
      <c r="P29" s="52">
        <f t="shared" si="8"/>
        <v>12.905813350000001</v>
      </c>
      <c r="Q29" s="52">
        <v>10.1209969</v>
      </c>
      <c r="R29" s="52">
        <v>2.3133292700000001</v>
      </c>
      <c r="S29" s="52">
        <v>0.47148718000000001</v>
      </c>
      <c r="T29" s="52"/>
      <c r="U29" s="52"/>
      <c r="V29" s="52"/>
      <c r="W29" s="52"/>
      <c r="X29" s="52"/>
    </row>
    <row r="30" spans="1:24" hidden="1" outlineLevel="1">
      <c r="A30" s="12">
        <v>41122</v>
      </c>
      <c r="B30" s="52">
        <v>441.70392264000003</v>
      </c>
      <c r="C30" s="52">
        <f t="shared" si="1"/>
        <v>325.24607083000001</v>
      </c>
      <c r="D30" s="52">
        <f t="shared" si="2"/>
        <v>116.45785181000001</v>
      </c>
      <c r="E30" s="52">
        <f t="shared" si="3"/>
        <v>67.250958600000004</v>
      </c>
      <c r="F30" s="52">
        <f t="shared" si="4"/>
        <v>9.7870980299999992</v>
      </c>
      <c r="G30" s="52">
        <f t="shared" si="5"/>
        <v>39.419795180000001</v>
      </c>
      <c r="H30" s="52">
        <f t="shared" si="6"/>
        <v>314.01626653000005</v>
      </c>
      <c r="I30" s="52">
        <v>211.14431566000002</v>
      </c>
      <c r="J30" s="52">
        <f t="shared" si="0"/>
        <v>102.87195087000001</v>
      </c>
      <c r="K30" s="52">
        <v>56.137334520000003</v>
      </c>
      <c r="L30" s="52">
        <v>7.7884312800000002</v>
      </c>
      <c r="M30" s="52">
        <v>38.946185069999999</v>
      </c>
      <c r="N30" s="52">
        <f t="shared" si="7"/>
        <v>127.68765610999999</v>
      </c>
      <c r="O30" s="52">
        <v>114.10175516999999</v>
      </c>
      <c r="P30" s="52">
        <f t="shared" si="8"/>
        <v>13.585900939999998</v>
      </c>
      <c r="Q30" s="52">
        <v>11.113624079999999</v>
      </c>
      <c r="R30" s="52">
        <v>1.9986667499999999</v>
      </c>
      <c r="S30" s="52">
        <v>0.47361010999999997</v>
      </c>
      <c r="T30" s="52"/>
      <c r="U30" s="52"/>
      <c r="V30" s="52"/>
      <c r="W30" s="52"/>
      <c r="X30" s="52"/>
    </row>
    <row r="31" spans="1:24" hidden="1" outlineLevel="1">
      <c r="A31" s="12">
        <v>41153</v>
      </c>
      <c r="B31" s="52">
        <v>469.55215414999998</v>
      </c>
      <c r="C31" s="52">
        <f t="shared" si="1"/>
        <v>348.58457043999999</v>
      </c>
      <c r="D31" s="52">
        <f t="shared" si="2"/>
        <v>120.96758370999999</v>
      </c>
      <c r="E31" s="52">
        <f t="shared" si="3"/>
        <v>74.555351340000001</v>
      </c>
      <c r="F31" s="52">
        <f t="shared" si="4"/>
        <v>7.0058061399999998</v>
      </c>
      <c r="G31" s="52">
        <f t="shared" si="5"/>
        <v>39.406426230000001</v>
      </c>
      <c r="H31" s="52">
        <f t="shared" si="6"/>
        <v>310.37882464999996</v>
      </c>
      <c r="I31" s="52">
        <v>202.96462654999999</v>
      </c>
      <c r="J31" s="52">
        <f t="shared" si="0"/>
        <v>107.41419809999999</v>
      </c>
      <c r="K31" s="52">
        <v>64.629960760000003</v>
      </c>
      <c r="L31" s="52">
        <v>3.8534647999999998</v>
      </c>
      <c r="M31" s="52">
        <v>38.93077254</v>
      </c>
      <c r="N31" s="52">
        <f t="shared" si="7"/>
        <v>159.17332949999999</v>
      </c>
      <c r="O31" s="52">
        <v>145.61994389</v>
      </c>
      <c r="P31" s="52">
        <f t="shared" si="8"/>
        <v>13.553385609999999</v>
      </c>
      <c r="Q31" s="52">
        <v>9.9253905800000002</v>
      </c>
      <c r="R31" s="52">
        <v>3.15234134</v>
      </c>
      <c r="S31" s="52">
        <v>0.47565369000000002</v>
      </c>
      <c r="T31" s="52"/>
      <c r="U31" s="52"/>
      <c r="V31" s="52"/>
      <c r="W31" s="52"/>
      <c r="X31" s="52"/>
    </row>
    <row r="32" spans="1:24" hidden="1" outlineLevel="1">
      <c r="A32" s="12">
        <v>41183</v>
      </c>
      <c r="B32" s="52">
        <v>491.46426920000005</v>
      </c>
      <c r="C32" s="52">
        <f t="shared" si="1"/>
        <v>361.66431096999997</v>
      </c>
      <c r="D32" s="52">
        <f t="shared" si="2"/>
        <v>129.79995822999999</v>
      </c>
      <c r="E32" s="52">
        <f t="shared" si="3"/>
        <v>83.029226930000007</v>
      </c>
      <c r="F32" s="52">
        <f t="shared" si="4"/>
        <v>7.4601785100000004</v>
      </c>
      <c r="G32" s="52">
        <f t="shared" si="5"/>
        <v>39.310552790000003</v>
      </c>
      <c r="H32" s="52">
        <f t="shared" si="6"/>
        <v>333.14230211</v>
      </c>
      <c r="I32" s="52">
        <v>217.22582553000001</v>
      </c>
      <c r="J32" s="52">
        <f t="shared" si="0"/>
        <v>115.91647657999999</v>
      </c>
      <c r="K32" s="52">
        <v>73.320395360000006</v>
      </c>
      <c r="L32" s="52">
        <v>3.76334422</v>
      </c>
      <c r="M32" s="52">
        <v>38.832737000000002</v>
      </c>
      <c r="N32" s="52">
        <f t="shared" si="7"/>
        <v>158.32196708999999</v>
      </c>
      <c r="O32" s="52">
        <v>144.43848543999999</v>
      </c>
      <c r="P32" s="52">
        <f t="shared" si="8"/>
        <v>13.883481649999998</v>
      </c>
      <c r="Q32" s="52">
        <v>9.7088315699999992</v>
      </c>
      <c r="R32" s="52">
        <v>3.69683429</v>
      </c>
      <c r="S32" s="52">
        <v>0.47781579000000002</v>
      </c>
      <c r="T32" s="52"/>
      <c r="U32" s="52"/>
      <c r="V32" s="52"/>
      <c r="W32" s="52"/>
      <c r="X32" s="52"/>
    </row>
    <row r="33" spans="1:24" hidden="1" outlineLevel="1">
      <c r="A33" s="12">
        <v>41214</v>
      </c>
      <c r="B33" s="52">
        <v>509.03735992999998</v>
      </c>
      <c r="C33" s="52">
        <f t="shared" si="1"/>
        <v>380.17097403999998</v>
      </c>
      <c r="D33" s="52">
        <f t="shared" si="2"/>
        <v>128.86638589</v>
      </c>
      <c r="E33" s="52">
        <f t="shared" si="3"/>
        <v>81.943921500000002</v>
      </c>
      <c r="F33" s="52">
        <f t="shared" si="4"/>
        <v>7.6252262200000001</v>
      </c>
      <c r="G33" s="52">
        <f t="shared" si="5"/>
        <v>39.29723817</v>
      </c>
      <c r="H33" s="52">
        <f t="shared" si="6"/>
        <v>347.81232961000001</v>
      </c>
      <c r="I33" s="52">
        <v>234.41738040999999</v>
      </c>
      <c r="J33" s="52">
        <f t="shared" si="0"/>
        <v>113.39494920000001</v>
      </c>
      <c r="K33" s="52">
        <v>70.655910160000005</v>
      </c>
      <c r="L33" s="52">
        <v>3.9216985100000001</v>
      </c>
      <c r="M33" s="52">
        <v>38.817340530000003</v>
      </c>
      <c r="N33" s="52">
        <f t="shared" si="7"/>
        <v>161.22503031999997</v>
      </c>
      <c r="O33" s="52">
        <v>145.75359362999998</v>
      </c>
      <c r="P33" s="52">
        <f t="shared" si="8"/>
        <v>15.471436690000001</v>
      </c>
      <c r="Q33" s="52">
        <v>11.288011340000001</v>
      </c>
      <c r="R33" s="52">
        <v>3.7035277099999999</v>
      </c>
      <c r="S33" s="52">
        <v>0.47989764000000001</v>
      </c>
      <c r="T33" s="52"/>
      <c r="U33" s="52"/>
      <c r="V33" s="52"/>
      <c r="W33" s="52"/>
      <c r="X33" s="52"/>
    </row>
    <row r="34" spans="1:24" hidden="1" outlineLevel="1">
      <c r="A34" s="12">
        <v>41244</v>
      </c>
      <c r="B34" s="52">
        <v>581.46548288999998</v>
      </c>
      <c r="C34" s="52">
        <f t="shared" si="1"/>
        <v>449.39367661999995</v>
      </c>
      <c r="D34" s="52">
        <f t="shared" si="2"/>
        <v>132.07180626999997</v>
      </c>
      <c r="E34" s="52">
        <f t="shared" si="3"/>
        <v>84.576259779999987</v>
      </c>
      <c r="F34" s="52">
        <f t="shared" si="4"/>
        <v>8.1767176700000004</v>
      </c>
      <c r="G34" s="52">
        <f t="shared" si="5"/>
        <v>39.318828819999993</v>
      </c>
      <c r="H34" s="52">
        <f t="shared" si="6"/>
        <v>432.86314706999997</v>
      </c>
      <c r="I34" s="52">
        <v>317.93184681999998</v>
      </c>
      <c r="J34" s="52">
        <f t="shared" si="0"/>
        <v>114.93130024999998</v>
      </c>
      <c r="K34" s="52">
        <v>71.703827339999989</v>
      </c>
      <c r="L34" s="52">
        <v>4.3906804199999998</v>
      </c>
      <c r="M34" s="52">
        <v>38.836792489999993</v>
      </c>
      <c r="N34" s="52">
        <f t="shared" si="7"/>
        <v>148.60233582000001</v>
      </c>
      <c r="O34" s="52">
        <v>131.4618298</v>
      </c>
      <c r="P34" s="52">
        <f t="shared" si="8"/>
        <v>17.14050602</v>
      </c>
      <c r="Q34" s="52">
        <v>12.872432440000001</v>
      </c>
      <c r="R34" s="52">
        <v>3.7860372500000001</v>
      </c>
      <c r="S34" s="52">
        <v>0.48203633000000001</v>
      </c>
      <c r="T34" s="52"/>
      <c r="U34" s="52"/>
      <c r="V34" s="52"/>
      <c r="W34" s="52"/>
      <c r="X34" s="52"/>
    </row>
    <row r="35" spans="1:24" hidden="1" outlineLevel="1">
      <c r="A35" s="12">
        <v>41275</v>
      </c>
      <c r="B35" s="52">
        <v>626.37919121000004</v>
      </c>
      <c r="C35" s="52">
        <f t="shared" si="1"/>
        <v>510.21839813999998</v>
      </c>
      <c r="D35" s="52">
        <f t="shared" si="2"/>
        <v>116.16079307</v>
      </c>
      <c r="E35" s="52">
        <f t="shared" si="3"/>
        <v>61.043323239999999</v>
      </c>
      <c r="F35" s="52">
        <f t="shared" si="4"/>
        <v>15.784417299999999</v>
      </c>
      <c r="G35" s="52">
        <f t="shared" si="5"/>
        <v>39.333052529999996</v>
      </c>
      <c r="H35" s="52">
        <f t="shared" si="6"/>
        <v>459.87171326999999</v>
      </c>
      <c r="I35" s="52">
        <v>362.03887772000002</v>
      </c>
      <c r="J35" s="52">
        <f t="shared" si="0"/>
        <v>97.832835549999999</v>
      </c>
      <c r="K35" s="52">
        <v>54.740055470000001</v>
      </c>
      <c r="L35" s="52">
        <v>4.2439568300000001</v>
      </c>
      <c r="M35" s="52">
        <v>38.848823249999995</v>
      </c>
      <c r="N35" s="52">
        <f t="shared" si="7"/>
        <v>166.50747794</v>
      </c>
      <c r="O35" s="52">
        <v>148.17952041999999</v>
      </c>
      <c r="P35" s="52">
        <f t="shared" si="8"/>
        <v>18.327957519999998</v>
      </c>
      <c r="Q35" s="52">
        <v>6.3032677699999997</v>
      </c>
      <c r="R35" s="52">
        <v>11.540460469999999</v>
      </c>
      <c r="S35" s="52">
        <v>0.48422927999999998</v>
      </c>
      <c r="T35" s="52"/>
      <c r="U35" s="52"/>
      <c r="V35" s="52"/>
      <c r="W35" s="52"/>
      <c r="X35" s="52"/>
    </row>
    <row r="36" spans="1:24" hidden="1" outlineLevel="1">
      <c r="A36" s="12">
        <v>41306</v>
      </c>
      <c r="B36" s="52">
        <v>574.41795151999997</v>
      </c>
      <c r="C36" s="52">
        <f t="shared" si="1"/>
        <v>466.02799329000004</v>
      </c>
      <c r="D36" s="52">
        <f t="shared" si="2"/>
        <v>108.38995822999999</v>
      </c>
      <c r="E36" s="52">
        <f t="shared" si="3"/>
        <v>63.226083869999997</v>
      </c>
      <c r="F36" s="52">
        <f t="shared" si="4"/>
        <v>5.8679014199999999</v>
      </c>
      <c r="G36" s="52">
        <f t="shared" si="5"/>
        <v>39.295972939999992</v>
      </c>
      <c r="H36" s="52">
        <f t="shared" si="6"/>
        <v>430.94997713999999</v>
      </c>
      <c r="I36" s="52">
        <v>332.00984842000003</v>
      </c>
      <c r="J36" s="52">
        <f t="shared" si="0"/>
        <v>98.94012871999999</v>
      </c>
      <c r="K36" s="52">
        <v>56.643513069999997</v>
      </c>
      <c r="L36" s="52">
        <v>3.4868200499999999</v>
      </c>
      <c r="M36" s="52">
        <v>38.809795599999994</v>
      </c>
      <c r="N36" s="52">
        <f t="shared" si="7"/>
        <v>143.46797437999999</v>
      </c>
      <c r="O36" s="52">
        <v>134.01814486999999</v>
      </c>
      <c r="P36" s="52">
        <f t="shared" si="8"/>
        <v>9.4498295099999989</v>
      </c>
      <c r="Q36" s="52">
        <v>6.5825708000000001</v>
      </c>
      <c r="R36" s="52">
        <v>2.38108137</v>
      </c>
      <c r="S36" s="52">
        <v>0.48617734000000001</v>
      </c>
      <c r="T36" s="52"/>
      <c r="U36" s="52"/>
      <c r="V36" s="52"/>
      <c r="W36" s="52"/>
      <c r="X36" s="52"/>
    </row>
    <row r="37" spans="1:24" hidden="1" outlineLevel="1">
      <c r="A37" s="12">
        <v>41334</v>
      </c>
      <c r="B37" s="52">
        <v>536.63337479999996</v>
      </c>
      <c r="C37" s="52">
        <f t="shared" si="1"/>
        <v>387.845798</v>
      </c>
      <c r="D37" s="52">
        <f t="shared" si="2"/>
        <v>148.78757680000001</v>
      </c>
      <c r="E37" s="52">
        <f t="shared" si="3"/>
        <v>102.61159162</v>
      </c>
      <c r="F37" s="52">
        <f t="shared" si="4"/>
        <v>6.8415533100000001</v>
      </c>
      <c r="G37" s="52">
        <f t="shared" si="5"/>
        <v>39.334431869999996</v>
      </c>
      <c r="H37" s="52">
        <f t="shared" si="6"/>
        <v>404.22894577</v>
      </c>
      <c r="I37" s="52">
        <v>270.23936029999999</v>
      </c>
      <c r="J37" s="52">
        <f t="shared" si="0"/>
        <v>133.98958547000001</v>
      </c>
      <c r="K37" s="52">
        <v>90.653068410000003</v>
      </c>
      <c r="L37" s="52">
        <v>4.4794246800000002</v>
      </c>
      <c r="M37" s="52">
        <v>38.857092379999997</v>
      </c>
      <c r="N37" s="52">
        <f t="shared" si="7"/>
        <v>132.40442902999999</v>
      </c>
      <c r="O37" s="52">
        <v>117.6064377</v>
      </c>
      <c r="P37" s="52">
        <f t="shared" si="8"/>
        <v>14.79799133</v>
      </c>
      <c r="Q37" s="52">
        <v>11.958523210000001</v>
      </c>
      <c r="R37" s="52">
        <v>2.36212863</v>
      </c>
      <c r="S37" s="52">
        <v>0.47733948999999998</v>
      </c>
      <c r="T37" s="52"/>
      <c r="U37" s="52"/>
      <c r="V37" s="52"/>
      <c r="W37" s="52"/>
      <c r="X37" s="52"/>
    </row>
    <row r="38" spans="1:24" hidden="1" outlineLevel="1">
      <c r="A38" s="12">
        <v>41365</v>
      </c>
      <c r="B38" s="52">
        <v>563.82908582999994</v>
      </c>
      <c r="C38" s="52">
        <f t="shared" si="1"/>
        <v>398.47292521999998</v>
      </c>
      <c r="D38" s="52">
        <f t="shared" si="2"/>
        <v>165.35616061000002</v>
      </c>
      <c r="E38" s="52">
        <f t="shared" si="3"/>
        <v>111.67399854000001</v>
      </c>
      <c r="F38" s="52">
        <f t="shared" si="4"/>
        <v>14.57663277</v>
      </c>
      <c r="G38" s="52">
        <f t="shared" si="5"/>
        <v>39.105529300000008</v>
      </c>
      <c r="H38" s="52">
        <f t="shared" si="6"/>
        <v>423.92172467</v>
      </c>
      <c r="I38" s="52">
        <v>271.60749283999996</v>
      </c>
      <c r="J38" s="52">
        <f t="shared" si="0"/>
        <v>152.31423183000001</v>
      </c>
      <c r="K38" s="52">
        <v>101.47398725000001</v>
      </c>
      <c r="L38" s="52">
        <v>12.210123810000001</v>
      </c>
      <c r="M38" s="52">
        <v>38.630120770000005</v>
      </c>
      <c r="N38" s="52">
        <f t="shared" si="7"/>
        <v>139.90736115999999</v>
      </c>
      <c r="O38" s="52">
        <v>126.86543237999999</v>
      </c>
      <c r="P38" s="52">
        <f t="shared" si="8"/>
        <v>13.041928779999999</v>
      </c>
      <c r="Q38" s="52">
        <v>10.200011289999999</v>
      </c>
      <c r="R38" s="52">
        <v>2.36650896</v>
      </c>
      <c r="S38" s="52">
        <v>0.47540853</v>
      </c>
      <c r="T38" s="52"/>
      <c r="U38" s="52"/>
      <c r="V38" s="52"/>
      <c r="W38" s="52"/>
      <c r="X38" s="52"/>
    </row>
    <row r="39" spans="1:24" hidden="1" outlineLevel="1">
      <c r="A39" s="12">
        <v>41395</v>
      </c>
      <c r="B39" s="52">
        <v>616.81159527</v>
      </c>
      <c r="C39" s="52">
        <f t="shared" si="1"/>
        <v>453.86960952000004</v>
      </c>
      <c r="D39" s="52">
        <f t="shared" si="2"/>
        <v>162.94198574999999</v>
      </c>
      <c r="E39" s="52">
        <f t="shared" si="3"/>
        <v>109.71126351999999</v>
      </c>
      <c r="F39" s="52">
        <f t="shared" si="4"/>
        <v>14.12078206</v>
      </c>
      <c r="G39" s="52">
        <f t="shared" si="5"/>
        <v>39.109940169999994</v>
      </c>
      <c r="H39" s="52">
        <f t="shared" si="6"/>
        <v>493.69255443999998</v>
      </c>
      <c r="I39" s="52">
        <v>342.63322862000001</v>
      </c>
      <c r="J39" s="52">
        <f t="shared" si="0"/>
        <v>151.05932582</v>
      </c>
      <c r="K39" s="52">
        <v>100.65189233</v>
      </c>
      <c r="L39" s="52">
        <v>11.76848723</v>
      </c>
      <c r="M39" s="52">
        <v>38.638946259999997</v>
      </c>
      <c r="N39" s="52">
        <f t="shared" si="7"/>
        <v>123.11904083</v>
      </c>
      <c r="O39" s="52">
        <v>111.2363809</v>
      </c>
      <c r="P39" s="52">
        <f t="shared" si="8"/>
        <v>11.882659930000001</v>
      </c>
      <c r="Q39" s="52">
        <v>9.0593711900000002</v>
      </c>
      <c r="R39" s="52">
        <v>2.3522948299999999</v>
      </c>
      <c r="S39" s="52">
        <v>0.47099391000000002</v>
      </c>
      <c r="T39" s="52"/>
      <c r="U39" s="52"/>
      <c r="V39" s="52"/>
      <c r="W39" s="52"/>
      <c r="X39" s="52"/>
    </row>
    <row r="40" spans="1:24" hidden="1" outlineLevel="1">
      <c r="A40" s="12">
        <v>41426</v>
      </c>
      <c r="B40" s="52">
        <v>548.67639153999994</v>
      </c>
      <c r="C40" s="52">
        <f t="shared" si="1"/>
        <v>372.83822829000002</v>
      </c>
      <c r="D40" s="52">
        <f t="shared" si="2"/>
        <v>175.83816324999998</v>
      </c>
      <c r="E40" s="52">
        <f t="shared" si="3"/>
        <v>117.10016668</v>
      </c>
      <c r="F40" s="52">
        <f t="shared" si="4"/>
        <v>14.42580336</v>
      </c>
      <c r="G40" s="52">
        <f t="shared" si="5"/>
        <v>44.312193210000004</v>
      </c>
      <c r="H40" s="52">
        <f t="shared" si="6"/>
        <v>438.10803153000001</v>
      </c>
      <c r="I40" s="52">
        <v>279.15025579000002</v>
      </c>
      <c r="J40" s="52">
        <f t="shared" si="0"/>
        <v>158.95777573999999</v>
      </c>
      <c r="K40" s="52">
        <v>108.26768165</v>
      </c>
      <c r="L40" s="52">
        <v>12.05952536</v>
      </c>
      <c r="M40" s="52">
        <v>38.63056873</v>
      </c>
      <c r="N40" s="52">
        <f t="shared" si="7"/>
        <v>110.56836000999999</v>
      </c>
      <c r="O40" s="52">
        <v>93.687972500000001</v>
      </c>
      <c r="P40" s="52">
        <f t="shared" si="8"/>
        <v>16.880387509999998</v>
      </c>
      <c r="Q40" s="52">
        <v>8.8324850300000008</v>
      </c>
      <c r="R40" s="52">
        <v>2.3662779999999999</v>
      </c>
      <c r="S40" s="52">
        <v>5.68162448</v>
      </c>
      <c r="T40" s="52"/>
      <c r="U40" s="52"/>
      <c r="V40" s="52"/>
      <c r="W40" s="52"/>
      <c r="X40" s="52"/>
    </row>
    <row r="41" spans="1:24" hidden="1" outlineLevel="1">
      <c r="A41" s="12">
        <v>41456</v>
      </c>
      <c r="B41" s="52">
        <v>575.66580338999995</v>
      </c>
      <c r="C41" s="52">
        <f t="shared" si="1"/>
        <v>396.54596419999996</v>
      </c>
      <c r="D41" s="52">
        <f t="shared" si="2"/>
        <v>179.11983919000002</v>
      </c>
      <c r="E41" s="52">
        <f t="shared" si="3"/>
        <v>124.72142522000001</v>
      </c>
      <c r="F41" s="52">
        <f t="shared" si="4"/>
        <v>15.308163230000002</v>
      </c>
      <c r="G41" s="52">
        <f t="shared" si="5"/>
        <v>39.090250740000002</v>
      </c>
      <c r="H41" s="52">
        <f t="shared" si="6"/>
        <v>473.45961483999997</v>
      </c>
      <c r="I41" s="52">
        <v>307.56208357999998</v>
      </c>
      <c r="J41" s="52">
        <f t="shared" si="0"/>
        <v>165.89753126000002</v>
      </c>
      <c r="K41" s="52">
        <v>114.35593995000001</v>
      </c>
      <c r="L41" s="52">
        <v>12.926518510000001</v>
      </c>
      <c r="M41" s="52">
        <v>38.6150728</v>
      </c>
      <c r="N41" s="52">
        <f t="shared" si="7"/>
        <v>102.20618854999999</v>
      </c>
      <c r="O41" s="52">
        <v>88.983880619999994</v>
      </c>
      <c r="P41" s="52">
        <f t="shared" si="8"/>
        <v>13.222307930000001</v>
      </c>
      <c r="Q41" s="52">
        <v>10.365485270000001</v>
      </c>
      <c r="R41" s="52">
        <v>2.3816447200000002</v>
      </c>
      <c r="S41" s="52">
        <v>0.47517794000000002</v>
      </c>
      <c r="T41" s="52"/>
      <c r="U41" s="52"/>
      <c r="V41" s="52"/>
      <c r="W41" s="52"/>
      <c r="X41" s="52"/>
    </row>
    <row r="42" spans="1:24" hidden="1" outlineLevel="1">
      <c r="A42" s="12">
        <v>41487</v>
      </c>
      <c r="B42" s="52">
        <v>691.12419668999985</v>
      </c>
      <c r="C42" s="52">
        <f t="shared" si="1"/>
        <v>503.93170671999997</v>
      </c>
      <c r="D42" s="52">
        <f t="shared" si="2"/>
        <v>187.19248997</v>
      </c>
      <c r="E42" s="52">
        <f t="shared" si="3"/>
        <v>131.76108826000001</v>
      </c>
      <c r="F42" s="52">
        <f t="shared" si="4"/>
        <v>16.158149869999999</v>
      </c>
      <c r="G42" s="52">
        <f t="shared" si="5"/>
        <v>39.27325184</v>
      </c>
      <c r="H42" s="52">
        <f t="shared" si="6"/>
        <v>573.07335485999999</v>
      </c>
      <c r="I42" s="52">
        <v>398.42374950999999</v>
      </c>
      <c r="J42" s="52">
        <f t="shared" si="0"/>
        <v>174.64960535</v>
      </c>
      <c r="K42" s="52">
        <v>123.13643191</v>
      </c>
      <c r="L42" s="52">
        <v>12.71722903</v>
      </c>
      <c r="M42" s="52">
        <v>38.795944409999997</v>
      </c>
      <c r="N42" s="52">
        <f t="shared" si="7"/>
        <v>118.05084183</v>
      </c>
      <c r="O42" s="52">
        <v>105.50795721</v>
      </c>
      <c r="P42" s="52">
        <f t="shared" si="8"/>
        <v>12.542884620000001</v>
      </c>
      <c r="Q42" s="52">
        <v>8.6246563500000004</v>
      </c>
      <c r="R42" s="52">
        <v>3.44092084</v>
      </c>
      <c r="S42" s="52">
        <v>0.47730742999999998</v>
      </c>
      <c r="T42" s="52"/>
      <c r="U42" s="52"/>
      <c r="V42" s="52"/>
      <c r="W42" s="52"/>
      <c r="X42" s="52"/>
    </row>
    <row r="43" spans="1:24" hidden="1" outlineLevel="1">
      <c r="A43" s="12">
        <v>41518</v>
      </c>
      <c r="B43" s="52">
        <v>587.60562031999996</v>
      </c>
      <c r="C43" s="52">
        <f t="shared" si="1"/>
        <v>388.63991508999993</v>
      </c>
      <c r="D43" s="52">
        <f t="shared" si="2"/>
        <v>198.96570523</v>
      </c>
      <c r="E43" s="52">
        <f t="shared" si="3"/>
        <v>135.34289913000001</v>
      </c>
      <c r="F43" s="52">
        <f t="shared" si="4"/>
        <v>21.118653720000001</v>
      </c>
      <c r="G43" s="52">
        <f t="shared" si="5"/>
        <v>42.504152379999994</v>
      </c>
      <c r="H43" s="52">
        <f t="shared" si="6"/>
        <v>452.94433804999994</v>
      </c>
      <c r="I43" s="52">
        <v>272.55791068999997</v>
      </c>
      <c r="J43" s="52">
        <f t="shared" ref="J43:J67" si="9">SUM(K43:M43)</f>
        <v>180.38642736</v>
      </c>
      <c r="K43" s="52">
        <v>126.79823795</v>
      </c>
      <c r="L43" s="52">
        <v>14.7683278</v>
      </c>
      <c r="M43" s="52">
        <v>38.819861609999997</v>
      </c>
      <c r="N43" s="52">
        <f t="shared" si="7"/>
        <v>134.66128226999999</v>
      </c>
      <c r="O43" s="52">
        <v>116.08200439999999</v>
      </c>
      <c r="P43" s="52">
        <f t="shared" si="8"/>
        <v>18.579277870000002</v>
      </c>
      <c r="Q43" s="52">
        <v>8.5446611800000003</v>
      </c>
      <c r="R43" s="52">
        <v>6.3503259200000004</v>
      </c>
      <c r="S43" s="52">
        <v>3.68429077</v>
      </c>
      <c r="T43" s="52"/>
      <c r="U43" s="52"/>
      <c r="V43" s="52"/>
      <c r="W43" s="52"/>
      <c r="X43" s="52"/>
    </row>
    <row r="44" spans="1:24" hidden="1" outlineLevel="1">
      <c r="A44" s="12">
        <v>41548</v>
      </c>
      <c r="B44" s="52">
        <v>611.42812399000002</v>
      </c>
      <c r="C44" s="52">
        <f t="shared" ref="C44:C67" si="10">I44+O44</f>
        <v>411.93719032000001</v>
      </c>
      <c r="D44" s="52">
        <f t="shared" ref="D44:D67" si="11">J44+P44</f>
        <v>199.49093366999998</v>
      </c>
      <c r="E44" s="52">
        <f t="shared" ref="E44:E67" si="12">K44+Q44</f>
        <v>135.92458901000001</v>
      </c>
      <c r="F44" s="52">
        <f t="shared" ref="F44:F67" si="13">L44+R44</f>
        <v>21.190672710000001</v>
      </c>
      <c r="G44" s="52">
        <f t="shared" si="5"/>
        <v>42.375671949999997</v>
      </c>
      <c r="H44" s="52">
        <f t="shared" si="6"/>
        <v>466.00372847</v>
      </c>
      <c r="I44" s="52">
        <v>286.19786562000002</v>
      </c>
      <c r="J44" s="52">
        <f t="shared" si="9"/>
        <v>179.80586284999998</v>
      </c>
      <c r="K44" s="52">
        <v>126.21387168</v>
      </c>
      <c r="L44" s="52">
        <v>14.953389270000001</v>
      </c>
      <c r="M44" s="52">
        <v>38.638601899999998</v>
      </c>
      <c r="N44" s="52">
        <f t="shared" si="7"/>
        <v>145.42439551999999</v>
      </c>
      <c r="O44" s="52">
        <v>125.7393247</v>
      </c>
      <c r="P44" s="52">
        <f t="shared" si="8"/>
        <v>19.68507082</v>
      </c>
      <c r="Q44" s="52">
        <v>9.7107173299999996</v>
      </c>
      <c r="R44" s="52">
        <v>6.2372834399999997</v>
      </c>
      <c r="S44" s="52">
        <v>3.7370700499999998</v>
      </c>
      <c r="T44" s="52"/>
      <c r="U44" s="52"/>
      <c r="V44" s="52"/>
      <c r="W44" s="52"/>
      <c r="X44" s="52"/>
    </row>
    <row r="45" spans="1:24" hidden="1" outlineLevel="1">
      <c r="A45" s="12">
        <v>41579</v>
      </c>
      <c r="B45" s="52">
        <v>552.34203363999995</v>
      </c>
      <c r="C45" s="52">
        <f t="shared" si="10"/>
        <v>429.98297938000002</v>
      </c>
      <c r="D45" s="52">
        <f t="shared" si="11"/>
        <v>122.35905426000001</v>
      </c>
      <c r="E45" s="52">
        <f t="shared" si="12"/>
        <v>103.34555090000001</v>
      </c>
      <c r="F45" s="52">
        <f t="shared" si="13"/>
        <v>17.251088490000001</v>
      </c>
      <c r="G45" s="52">
        <f t="shared" si="5"/>
        <v>1.76241487</v>
      </c>
      <c r="H45" s="52">
        <f t="shared" si="6"/>
        <v>399.52801934000001</v>
      </c>
      <c r="I45" s="52">
        <v>293.04121507000002</v>
      </c>
      <c r="J45" s="52">
        <f t="shared" si="9"/>
        <v>106.48680427000001</v>
      </c>
      <c r="K45" s="52">
        <v>91.239348300000003</v>
      </c>
      <c r="L45" s="52">
        <v>15.02036955</v>
      </c>
      <c r="M45" s="52">
        <v>0.22708642000000001</v>
      </c>
      <c r="N45" s="52">
        <f t="shared" si="7"/>
        <v>152.8140143</v>
      </c>
      <c r="O45" s="52">
        <v>136.94176431</v>
      </c>
      <c r="P45" s="52">
        <f t="shared" si="8"/>
        <v>15.872249990000002</v>
      </c>
      <c r="Q45" s="52">
        <v>12.106202600000001</v>
      </c>
      <c r="R45" s="52">
        <v>2.23071894</v>
      </c>
      <c r="S45" s="52">
        <v>1.53532845</v>
      </c>
      <c r="T45" s="52"/>
      <c r="U45" s="52"/>
      <c r="V45" s="52"/>
      <c r="W45" s="52"/>
      <c r="X45" s="52"/>
    </row>
    <row r="46" spans="1:24" hidden="1" outlineLevel="1">
      <c r="A46" s="12">
        <v>41609</v>
      </c>
      <c r="B46" s="52">
        <v>610.66879878999998</v>
      </c>
      <c r="C46" s="52">
        <f t="shared" si="10"/>
        <v>484.681353</v>
      </c>
      <c r="D46" s="52">
        <f t="shared" si="11"/>
        <v>125.98744579000001</v>
      </c>
      <c r="E46" s="52">
        <f t="shared" si="12"/>
        <v>106.28757245</v>
      </c>
      <c r="F46" s="52">
        <f t="shared" si="13"/>
        <v>17.81116377</v>
      </c>
      <c r="G46" s="52">
        <f t="shared" si="5"/>
        <v>1.8887095700000001</v>
      </c>
      <c r="H46" s="52">
        <f t="shared" si="6"/>
        <v>468.05206582</v>
      </c>
      <c r="I46" s="52">
        <v>356.24997304999999</v>
      </c>
      <c r="J46" s="52">
        <f t="shared" si="9"/>
        <v>111.80209277</v>
      </c>
      <c r="K46" s="52">
        <v>96.07465062</v>
      </c>
      <c r="L46" s="52">
        <v>15.50319586</v>
      </c>
      <c r="M46" s="52">
        <v>0.22424628999999999</v>
      </c>
      <c r="N46" s="52">
        <f t="shared" si="7"/>
        <v>142.61673297000002</v>
      </c>
      <c r="O46" s="52">
        <v>128.43137995000001</v>
      </c>
      <c r="P46" s="52">
        <f t="shared" si="8"/>
        <v>14.185353020000001</v>
      </c>
      <c r="Q46" s="52">
        <v>10.212921830000001</v>
      </c>
      <c r="R46" s="52">
        <v>2.3079679099999999</v>
      </c>
      <c r="S46" s="52">
        <v>1.6644632800000001</v>
      </c>
      <c r="T46" s="52"/>
      <c r="U46" s="52"/>
      <c r="V46" s="52"/>
      <c r="W46" s="52"/>
      <c r="X46" s="52"/>
    </row>
    <row r="47" spans="1:24" hidden="1" outlineLevel="1">
      <c r="A47" s="12">
        <v>41640</v>
      </c>
      <c r="B47" s="52">
        <v>564.70927846000006</v>
      </c>
      <c r="C47" s="52">
        <f t="shared" si="10"/>
        <v>424.85122699999999</v>
      </c>
      <c r="D47" s="52">
        <f t="shared" si="11"/>
        <v>139.85805146000001</v>
      </c>
      <c r="E47" s="52">
        <f t="shared" si="12"/>
        <v>115.63154576000001</v>
      </c>
      <c r="F47" s="52">
        <f t="shared" si="13"/>
        <v>22.81700859</v>
      </c>
      <c r="G47" s="52">
        <f t="shared" si="5"/>
        <v>1.40949711</v>
      </c>
      <c r="H47" s="52">
        <f t="shared" si="6"/>
        <v>445.72843114000005</v>
      </c>
      <c r="I47" s="52">
        <v>319.22758994000003</v>
      </c>
      <c r="J47" s="52">
        <f t="shared" si="9"/>
        <v>126.50084120000001</v>
      </c>
      <c r="K47" s="52">
        <v>105.69076874000001</v>
      </c>
      <c r="L47" s="52">
        <v>20.585614890000002</v>
      </c>
      <c r="M47" s="52">
        <v>0.22445757</v>
      </c>
      <c r="N47" s="52">
        <f t="shared" si="7"/>
        <v>118.98084732</v>
      </c>
      <c r="O47" s="52">
        <v>105.62363705999999</v>
      </c>
      <c r="P47" s="52">
        <f t="shared" si="8"/>
        <v>13.35721026</v>
      </c>
      <c r="Q47" s="52">
        <v>9.9407770200000005</v>
      </c>
      <c r="R47" s="52">
        <v>2.2313936999999999</v>
      </c>
      <c r="S47" s="52">
        <v>1.18503954</v>
      </c>
      <c r="T47" s="52"/>
      <c r="U47" s="52"/>
      <c r="V47" s="52"/>
      <c r="W47" s="52"/>
      <c r="X47" s="52"/>
    </row>
    <row r="48" spans="1:24" hidden="1" outlineLevel="1">
      <c r="A48" s="12">
        <v>41671</v>
      </c>
      <c r="B48" s="52">
        <v>523.12370265000004</v>
      </c>
      <c r="C48" s="52">
        <f t="shared" si="10"/>
        <v>384.10612528000001</v>
      </c>
      <c r="D48" s="52">
        <f t="shared" si="11"/>
        <v>139.01757737</v>
      </c>
      <c r="E48" s="52">
        <f t="shared" si="12"/>
        <v>118.81064727</v>
      </c>
      <c r="F48" s="52">
        <f t="shared" si="13"/>
        <v>19.833701040000001</v>
      </c>
      <c r="G48" s="52">
        <f t="shared" si="5"/>
        <v>0.37322906</v>
      </c>
      <c r="H48" s="52">
        <f t="shared" si="6"/>
        <v>397.65318073999998</v>
      </c>
      <c r="I48" s="52">
        <v>272.80729461999999</v>
      </c>
      <c r="J48" s="52">
        <f t="shared" si="9"/>
        <v>124.84588612</v>
      </c>
      <c r="K48" s="52">
        <v>106.22844146</v>
      </c>
      <c r="L48" s="52">
        <v>18.394017590000001</v>
      </c>
      <c r="M48" s="52">
        <v>0.22342707000000001</v>
      </c>
      <c r="N48" s="52">
        <f t="shared" si="7"/>
        <v>125.47052190999999</v>
      </c>
      <c r="O48" s="52">
        <v>111.29883065999999</v>
      </c>
      <c r="P48" s="52">
        <f t="shared" si="8"/>
        <v>14.17169125</v>
      </c>
      <c r="Q48" s="52">
        <v>12.58220581</v>
      </c>
      <c r="R48" s="52">
        <v>1.43968345</v>
      </c>
      <c r="S48" s="52">
        <v>0.14980199</v>
      </c>
      <c r="T48" s="52"/>
      <c r="U48" s="52"/>
      <c r="V48" s="52"/>
      <c r="W48" s="52"/>
      <c r="X48" s="52"/>
    </row>
    <row r="49" spans="1:24" hidden="1" outlineLevel="1">
      <c r="A49" s="12">
        <v>41699</v>
      </c>
      <c r="B49" s="52">
        <v>560.46778953</v>
      </c>
      <c r="C49" s="52">
        <f t="shared" si="10"/>
        <v>430.38139712000003</v>
      </c>
      <c r="D49" s="52">
        <f t="shared" si="11"/>
        <v>130.08639241</v>
      </c>
      <c r="E49" s="52">
        <f t="shared" si="12"/>
        <v>112.55541078</v>
      </c>
      <c r="F49" s="52">
        <f t="shared" si="13"/>
        <v>17.142891340000002</v>
      </c>
      <c r="G49" s="52">
        <f t="shared" si="5"/>
        <v>0.38809029</v>
      </c>
      <c r="H49" s="52">
        <f t="shared" si="6"/>
        <v>418.56864694000001</v>
      </c>
      <c r="I49" s="52">
        <v>305.66028246000002</v>
      </c>
      <c r="J49" s="52">
        <f t="shared" si="9"/>
        <v>112.90836447999999</v>
      </c>
      <c r="K49" s="52">
        <v>98.86901159</v>
      </c>
      <c r="L49" s="52">
        <v>13.815589490000001</v>
      </c>
      <c r="M49" s="52">
        <v>0.2237634</v>
      </c>
      <c r="N49" s="52">
        <f t="shared" si="7"/>
        <v>141.89914259000003</v>
      </c>
      <c r="O49" s="52">
        <v>124.72111466000001</v>
      </c>
      <c r="P49" s="52">
        <f t="shared" si="8"/>
        <v>17.178027930000002</v>
      </c>
      <c r="Q49" s="52">
        <v>13.686399190000001</v>
      </c>
      <c r="R49" s="52">
        <v>3.32730185</v>
      </c>
      <c r="S49" s="52">
        <v>0.16432689</v>
      </c>
      <c r="T49" s="52"/>
      <c r="U49" s="52"/>
      <c r="V49" s="52"/>
      <c r="W49" s="52"/>
      <c r="X49" s="52"/>
    </row>
    <row r="50" spans="1:24" hidden="1" outlineLevel="1">
      <c r="A50" s="12">
        <v>41730</v>
      </c>
      <c r="B50" s="52">
        <v>554.96504348999997</v>
      </c>
      <c r="C50" s="52">
        <f t="shared" si="10"/>
        <v>452.73495552999998</v>
      </c>
      <c r="D50" s="52">
        <f t="shared" si="11"/>
        <v>102.23008795999999</v>
      </c>
      <c r="E50" s="52">
        <f t="shared" si="12"/>
        <v>91.787221639999999</v>
      </c>
      <c r="F50" s="52">
        <f t="shared" si="13"/>
        <v>10.04786702</v>
      </c>
      <c r="G50" s="52">
        <f t="shared" si="5"/>
        <v>0.3949993</v>
      </c>
      <c r="H50" s="52">
        <f t="shared" si="6"/>
        <v>379.23657680999997</v>
      </c>
      <c r="I50" s="52">
        <v>294.14045139000001</v>
      </c>
      <c r="J50" s="52">
        <f t="shared" si="9"/>
        <v>85.096125419999993</v>
      </c>
      <c r="K50" s="52">
        <v>78.710206319999998</v>
      </c>
      <c r="L50" s="52">
        <v>6.1619513900000005</v>
      </c>
      <c r="M50" s="52">
        <v>0.22396770999999999</v>
      </c>
      <c r="N50" s="52">
        <f t="shared" si="7"/>
        <v>175.72846668</v>
      </c>
      <c r="O50" s="52">
        <v>158.59450414</v>
      </c>
      <c r="P50" s="52">
        <f t="shared" si="8"/>
        <v>17.133962539999999</v>
      </c>
      <c r="Q50" s="52">
        <v>13.077015319999999</v>
      </c>
      <c r="R50" s="52">
        <v>3.88591563</v>
      </c>
      <c r="S50" s="52">
        <v>0.17103159000000001</v>
      </c>
      <c r="T50" s="52"/>
      <c r="U50" s="52"/>
      <c r="V50" s="52"/>
      <c r="W50" s="52"/>
      <c r="X50" s="52"/>
    </row>
    <row r="51" spans="1:24" hidden="1" outlineLevel="1">
      <c r="A51" s="12">
        <v>41760</v>
      </c>
      <c r="B51" s="52">
        <v>560.72996895000006</v>
      </c>
      <c r="C51" s="52">
        <f t="shared" si="10"/>
        <v>436.44615854999995</v>
      </c>
      <c r="D51" s="52">
        <f t="shared" si="11"/>
        <v>124.28381039999999</v>
      </c>
      <c r="E51" s="52">
        <f t="shared" si="12"/>
        <v>96.763487830000003</v>
      </c>
      <c r="F51" s="52">
        <f t="shared" si="13"/>
        <v>27.135021460000001</v>
      </c>
      <c r="G51" s="52">
        <f t="shared" si="5"/>
        <v>0.38530111</v>
      </c>
      <c r="H51" s="52">
        <f t="shared" si="6"/>
        <v>361.24352932999994</v>
      </c>
      <c r="I51" s="52">
        <v>275.55662494999996</v>
      </c>
      <c r="J51" s="52">
        <f t="shared" si="9"/>
        <v>85.686904380000001</v>
      </c>
      <c r="K51" s="52">
        <v>80.610659749999996</v>
      </c>
      <c r="L51" s="52">
        <v>4.8675762499999999</v>
      </c>
      <c r="M51" s="52">
        <v>0.20866837999999999</v>
      </c>
      <c r="N51" s="52">
        <f t="shared" si="7"/>
        <v>199.48643962</v>
      </c>
      <c r="O51" s="52">
        <v>160.88953359999999</v>
      </c>
      <c r="P51" s="52">
        <f t="shared" si="8"/>
        <v>38.596906019999999</v>
      </c>
      <c r="Q51" s="52">
        <v>16.152828079999999</v>
      </c>
      <c r="R51" s="52">
        <v>22.267445210000002</v>
      </c>
      <c r="S51" s="52">
        <v>0.17663272999999999</v>
      </c>
      <c r="T51" s="52"/>
      <c r="U51" s="52"/>
      <c r="V51" s="52"/>
      <c r="W51" s="52"/>
      <c r="X51" s="52"/>
    </row>
    <row r="52" spans="1:24" hidden="1" outlineLevel="1">
      <c r="A52" s="12">
        <v>41791</v>
      </c>
      <c r="B52" s="52">
        <v>596.34293717999992</v>
      </c>
      <c r="C52" s="52">
        <f t="shared" si="10"/>
        <v>456.05013639999999</v>
      </c>
      <c r="D52" s="52">
        <f t="shared" si="11"/>
        <v>140.29280077999999</v>
      </c>
      <c r="E52" s="52">
        <f t="shared" si="12"/>
        <v>103.46276294999998</v>
      </c>
      <c r="F52" s="52">
        <f t="shared" si="13"/>
        <v>36.444142330000005</v>
      </c>
      <c r="G52" s="52">
        <f t="shared" si="5"/>
        <v>0.3858955</v>
      </c>
      <c r="H52" s="52">
        <f t="shared" si="6"/>
        <v>359.09070928</v>
      </c>
      <c r="I52" s="52">
        <v>260.63862613999999</v>
      </c>
      <c r="J52" s="52">
        <f t="shared" si="9"/>
        <v>98.452083139999999</v>
      </c>
      <c r="K52" s="52">
        <v>85.711382489999991</v>
      </c>
      <c r="L52" s="52">
        <v>12.532162790000001</v>
      </c>
      <c r="M52" s="52">
        <v>0.20853785999999999</v>
      </c>
      <c r="N52" s="52">
        <f t="shared" si="7"/>
        <v>237.25222789999998</v>
      </c>
      <c r="O52" s="52">
        <v>195.41151026</v>
      </c>
      <c r="P52" s="52">
        <f t="shared" si="8"/>
        <v>41.840717639999994</v>
      </c>
      <c r="Q52" s="52">
        <v>17.75138046</v>
      </c>
      <c r="R52" s="52">
        <v>23.911979540000001</v>
      </c>
      <c r="S52" s="52">
        <v>0.17735764000000001</v>
      </c>
      <c r="T52" s="52"/>
      <c r="U52" s="52"/>
      <c r="V52" s="52"/>
      <c r="W52" s="52"/>
      <c r="X52" s="52"/>
    </row>
    <row r="53" spans="1:24" hidden="1" outlineLevel="1">
      <c r="A53" s="12">
        <v>41821</v>
      </c>
      <c r="B53" s="52">
        <v>694.34729205000008</v>
      </c>
      <c r="C53" s="52">
        <f t="shared" si="10"/>
        <v>555.91157599000007</v>
      </c>
      <c r="D53" s="52">
        <f t="shared" si="11"/>
        <v>138.43571606</v>
      </c>
      <c r="E53" s="52">
        <f t="shared" si="12"/>
        <v>107.18811103</v>
      </c>
      <c r="F53" s="52">
        <f t="shared" si="13"/>
        <v>23.31482385</v>
      </c>
      <c r="G53" s="52">
        <f t="shared" si="5"/>
        <v>7.9327811799999992</v>
      </c>
      <c r="H53" s="52">
        <f t="shared" si="6"/>
        <v>444.63473389000001</v>
      </c>
      <c r="I53" s="52">
        <v>336.73668323000004</v>
      </c>
      <c r="J53" s="52">
        <f t="shared" si="9"/>
        <v>107.89805066</v>
      </c>
      <c r="K53" s="52">
        <v>89.99243208</v>
      </c>
      <c r="L53" s="52">
        <v>10.15430338</v>
      </c>
      <c r="M53" s="52">
        <v>7.7513151999999996</v>
      </c>
      <c r="N53" s="52">
        <f t="shared" si="7"/>
        <v>249.71255816000001</v>
      </c>
      <c r="O53" s="52">
        <v>219.17489276000001</v>
      </c>
      <c r="P53" s="52">
        <f t="shared" si="8"/>
        <v>30.537665400000002</v>
      </c>
      <c r="Q53" s="52">
        <v>17.195678950000001</v>
      </c>
      <c r="R53" s="52">
        <v>13.16052047</v>
      </c>
      <c r="S53" s="52">
        <v>0.18146598</v>
      </c>
      <c r="T53" s="52"/>
      <c r="U53" s="52"/>
      <c r="V53" s="52"/>
      <c r="W53" s="52"/>
      <c r="X53" s="52"/>
    </row>
    <row r="54" spans="1:24" hidden="1" outlineLevel="1" collapsed="1">
      <c r="A54" s="12">
        <v>41852</v>
      </c>
      <c r="B54" s="52">
        <v>708.4504450899999</v>
      </c>
      <c r="C54" s="52">
        <f t="shared" si="10"/>
        <v>593.52712869000004</v>
      </c>
      <c r="D54" s="52">
        <f t="shared" si="11"/>
        <v>114.9233164</v>
      </c>
      <c r="E54" s="52">
        <f t="shared" si="12"/>
        <v>99.24937267</v>
      </c>
      <c r="F54" s="52">
        <f t="shared" si="13"/>
        <v>15.462522799999999</v>
      </c>
      <c r="G54" s="52">
        <f t="shared" si="5"/>
        <v>0.21142093000000001</v>
      </c>
      <c r="H54" s="52">
        <f t="shared" si="6"/>
        <v>465.47586066000002</v>
      </c>
      <c r="I54" s="52">
        <v>383.36649806000003</v>
      </c>
      <c r="J54" s="52">
        <f t="shared" si="9"/>
        <v>82.109362599999997</v>
      </c>
      <c r="K54" s="52">
        <v>79.171109540000003</v>
      </c>
      <c r="L54" s="52">
        <v>2.9309265499999997</v>
      </c>
      <c r="M54" s="52">
        <v>7.3265099999999996E-3</v>
      </c>
      <c r="N54" s="52">
        <f t="shared" si="7"/>
        <v>242.97458442999999</v>
      </c>
      <c r="O54" s="52">
        <v>210.16063062999999</v>
      </c>
      <c r="P54" s="52">
        <f t="shared" si="8"/>
        <v>32.8139538</v>
      </c>
      <c r="Q54" s="52">
        <v>20.07826313</v>
      </c>
      <c r="R54" s="52">
        <v>12.53159625</v>
      </c>
      <c r="S54" s="52">
        <v>0.20409442</v>
      </c>
      <c r="T54" s="52"/>
      <c r="U54" s="52"/>
      <c r="V54" s="52"/>
      <c r="W54" s="52"/>
      <c r="X54" s="52"/>
    </row>
    <row r="55" spans="1:24" hidden="1" outlineLevel="1" collapsed="1">
      <c r="A55" s="12">
        <v>41883</v>
      </c>
      <c r="B55" s="52">
        <v>690.88629615999992</v>
      </c>
      <c r="C55" s="52">
        <f t="shared" si="10"/>
        <v>549.50056931999995</v>
      </c>
      <c r="D55" s="52">
        <f t="shared" si="11"/>
        <v>141.38572684000002</v>
      </c>
      <c r="E55" s="52">
        <f t="shared" si="12"/>
        <v>97.881530400000003</v>
      </c>
      <c r="F55" s="52">
        <f t="shared" si="13"/>
        <v>40.077763869999998</v>
      </c>
      <c r="G55" s="52">
        <f t="shared" si="5"/>
        <v>3.4264325700000002</v>
      </c>
      <c r="H55" s="52">
        <f t="shared" si="6"/>
        <v>475.35089685000003</v>
      </c>
      <c r="I55" s="52">
        <v>372.03948391</v>
      </c>
      <c r="J55" s="52">
        <f t="shared" si="9"/>
        <v>103.31141294000001</v>
      </c>
      <c r="K55" s="52">
        <v>83.718975220000004</v>
      </c>
      <c r="L55" s="52">
        <v>16.580679589999999</v>
      </c>
      <c r="M55" s="52">
        <v>3.01175813</v>
      </c>
      <c r="N55" s="52">
        <f t="shared" si="7"/>
        <v>215.53539930999997</v>
      </c>
      <c r="O55" s="52">
        <v>177.46108540999998</v>
      </c>
      <c r="P55" s="52">
        <f t="shared" si="8"/>
        <v>38.0743139</v>
      </c>
      <c r="Q55" s="52">
        <v>14.16255518</v>
      </c>
      <c r="R55" s="52">
        <v>23.497084279999999</v>
      </c>
      <c r="S55" s="52">
        <v>0.41467443999999998</v>
      </c>
      <c r="T55" s="52"/>
      <c r="U55" s="52"/>
      <c r="V55" s="52"/>
      <c r="W55" s="52"/>
      <c r="X55" s="52"/>
    </row>
    <row r="56" spans="1:24" hidden="1" outlineLevel="1" collapsed="1">
      <c r="A56" s="12">
        <v>41913</v>
      </c>
      <c r="B56" s="52">
        <v>779.56624589</v>
      </c>
      <c r="C56" s="52">
        <f t="shared" si="10"/>
        <v>629.63334372999998</v>
      </c>
      <c r="D56" s="52">
        <f t="shared" si="11"/>
        <v>149.93290216</v>
      </c>
      <c r="E56" s="52">
        <f t="shared" si="12"/>
        <v>102.42471662999999</v>
      </c>
      <c r="F56" s="52">
        <f t="shared" si="13"/>
        <v>37.86087122</v>
      </c>
      <c r="G56" s="52">
        <f t="shared" si="5"/>
        <v>9.6473143100000005</v>
      </c>
      <c r="H56" s="52">
        <f t="shared" si="6"/>
        <v>518.97771083999999</v>
      </c>
      <c r="I56" s="52">
        <v>411.31131643000003</v>
      </c>
      <c r="J56" s="52">
        <f t="shared" si="9"/>
        <v>107.66639441</v>
      </c>
      <c r="K56" s="52">
        <v>86.075924119999996</v>
      </c>
      <c r="L56" s="52">
        <v>12.549061889999999</v>
      </c>
      <c r="M56" s="52">
        <v>9.0414083999999999</v>
      </c>
      <c r="N56" s="52">
        <f t="shared" si="7"/>
        <v>260.58853505000002</v>
      </c>
      <c r="O56" s="52">
        <v>218.3220273</v>
      </c>
      <c r="P56" s="52">
        <f t="shared" si="8"/>
        <v>42.266507749999995</v>
      </c>
      <c r="Q56" s="52">
        <v>16.348792509999999</v>
      </c>
      <c r="R56" s="52">
        <v>25.311809329999999</v>
      </c>
      <c r="S56" s="52">
        <v>0.60590591000000005</v>
      </c>
      <c r="T56" s="52"/>
      <c r="U56" s="52"/>
      <c r="V56" s="52"/>
      <c r="W56" s="52"/>
      <c r="X56" s="52"/>
    </row>
    <row r="57" spans="1:24" hidden="1" outlineLevel="1" collapsed="1">
      <c r="A57" s="12">
        <v>41944</v>
      </c>
      <c r="B57" s="52">
        <v>875.80484445000002</v>
      </c>
      <c r="C57" s="52">
        <f t="shared" si="10"/>
        <v>711.45011776999991</v>
      </c>
      <c r="D57" s="52">
        <f t="shared" si="11"/>
        <v>164.35472668</v>
      </c>
      <c r="E57" s="52">
        <f t="shared" si="12"/>
        <v>112.02644968999999</v>
      </c>
      <c r="F57" s="52">
        <f t="shared" si="13"/>
        <v>45.954508359999998</v>
      </c>
      <c r="G57" s="52">
        <f t="shared" si="5"/>
        <v>6.3737686299999998</v>
      </c>
      <c r="H57" s="52">
        <f t="shared" si="6"/>
        <v>553.65286054000001</v>
      </c>
      <c r="I57" s="52">
        <v>439.02095727</v>
      </c>
      <c r="J57" s="52">
        <f t="shared" si="9"/>
        <v>114.63190327</v>
      </c>
      <c r="K57" s="52">
        <v>93.137249539999999</v>
      </c>
      <c r="L57" s="52">
        <v>15.46377004</v>
      </c>
      <c r="M57" s="52">
        <v>6.0308836899999996</v>
      </c>
      <c r="N57" s="52">
        <f t="shared" si="7"/>
        <v>322.15198390999996</v>
      </c>
      <c r="O57" s="52">
        <v>272.42916049999997</v>
      </c>
      <c r="P57" s="52">
        <f t="shared" si="8"/>
        <v>49.722823409999997</v>
      </c>
      <c r="Q57" s="52">
        <v>18.889200150000001</v>
      </c>
      <c r="R57" s="52">
        <v>30.490738319999998</v>
      </c>
      <c r="S57" s="52">
        <v>0.34288494000000003</v>
      </c>
      <c r="T57" s="52"/>
      <c r="U57" s="52"/>
      <c r="V57" s="52"/>
      <c r="W57" s="52"/>
      <c r="X57" s="52"/>
    </row>
    <row r="58" spans="1:24" hidden="1" outlineLevel="1" collapsed="1">
      <c r="A58" s="12">
        <v>41974</v>
      </c>
      <c r="B58" s="52">
        <v>875.91057175000014</v>
      </c>
      <c r="C58" s="52">
        <f t="shared" si="10"/>
        <v>644.03227136999999</v>
      </c>
      <c r="D58" s="52">
        <f t="shared" si="11"/>
        <v>231.87830038000001</v>
      </c>
      <c r="E58" s="52">
        <f t="shared" si="12"/>
        <v>185.33355473</v>
      </c>
      <c r="F58" s="52">
        <f t="shared" si="13"/>
        <v>38.858508909999998</v>
      </c>
      <c r="G58" s="52">
        <f t="shared" si="5"/>
        <v>7.68623674</v>
      </c>
      <c r="H58" s="52">
        <f t="shared" si="6"/>
        <v>575.38736977000008</v>
      </c>
      <c r="I58" s="52">
        <v>406.18868627000001</v>
      </c>
      <c r="J58" s="52">
        <f t="shared" si="9"/>
        <v>169.19868350000002</v>
      </c>
      <c r="K58" s="52">
        <v>152.34244369000001</v>
      </c>
      <c r="L58" s="52">
        <v>10.73242194</v>
      </c>
      <c r="M58" s="52">
        <v>6.1238178699999999</v>
      </c>
      <c r="N58" s="52">
        <f t="shared" si="7"/>
        <v>300.52320197999995</v>
      </c>
      <c r="O58" s="52">
        <v>237.84358509999998</v>
      </c>
      <c r="P58" s="52">
        <f t="shared" si="8"/>
        <v>62.679616879999998</v>
      </c>
      <c r="Q58" s="52">
        <v>32.99111104</v>
      </c>
      <c r="R58" s="52">
        <v>28.126086969999999</v>
      </c>
      <c r="S58" s="52">
        <v>1.5624188699999999</v>
      </c>
      <c r="T58" s="52"/>
      <c r="U58" s="52"/>
      <c r="V58" s="52"/>
      <c r="W58" s="52"/>
      <c r="X58" s="52"/>
    </row>
    <row r="59" spans="1:24" hidden="1" outlineLevel="1" collapsed="1">
      <c r="A59" s="12">
        <v>42005</v>
      </c>
      <c r="B59" s="52">
        <v>794.31596053999988</v>
      </c>
      <c r="C59" s="52">
        <f t="shared" si="10"/>
        <v>607.68929595000009</v>
      </c>
      <c r="D59" s="52">
        <f t="shared" si="11"/>
        <v>186.62666459000002</v>
      </c>
      <c r="E59" s="52">
        <f t="shared" si="12"/>
        <v>147.90117588000001</v>
      </c>
      <c r="F59" s="52">
        <f t="shared" si="13"/>
        <v>32.178467500000004</v>
      </c>
      <c r="G59" s="52">
        <f t="shared" si="5"/>
        <v>6.5470212100000005</v>
      </c>
      <c r="H59" s="52">
        <f t="shared" si="6"/>
        <v>500.18213885</v>
      </c>
      <c r="I59" s="52">
        <v>381.84902391000003</v>
      </c>
      <c r="J59" s="52">
        <f t="shared" si="9"/>
        <v>118.33311494</v>
      </c>
      <c r="K59" s="52">
        <v>113.49702707</v>
      </c>
      <c r="L59" s="52">
        <v>4.8128728700000005</v>
      </c>
      <c r="M59" s="52">
        <v>2.3215E-2</v>
      </c>
      <c r="N59" s="52">
        <f t="shared" si="7"/>
        <v>294.13382168999999</v>
      </c>
      <c r="O59" s="52">
        <v>225.84027204</v>
      </c>
      <c r="P59" s="52">
        <f t="shared" si="8"/>
        <v>68.293549650000003</v>
      </c>
      <c r="Q59" s="52">
        <v>34.404148810000002</v>
      </c>
      <c r="R59" s="52">
        <v>27.36559463</v>
      </c>
      <c r="S59" s="52">
        <v>6.52380621</v>
      </c>
      <c r="T59" s="52"/>
      <c r="U59" s="52"/>
      <c r="V59" s="52"/>
      <c r="W59" s="52"/>
      <c r="X59" s="52"/>
    </row>
    <row r="60" spans="1:24" hidden="1" outlineLevel="1" collapsed="1">
      <c r="A60" s="12">
        <v>42036</v>
      </c>
      <c r="B60" s="52">
        <v>1097.68901738</v>
      </c>
      <c r="C60" s="52">
        <f t="shared" si="10"/>
        <v>850.20450942000002</v>
      </c>
      <c r="D60" s="52">
        <f t="shared" si="11"/>
        <v>247.48450796000003</v>
      </c>
      <c r="E60" s="52">
        <f t="shared" si="12"/>
        <v>183.69480572000001</v>
      </c>
      <c r="F60" s="52">
        <f t="shared" si="13"/>
        <v>53.724896559999998</v>
      </c>
      <c r="G60" s="52">
        <f t="shared" si="5"/>
        <v>10.064805679999999</v>
      </c>
      <c r="H60" s="52">
        <f t="shared" si="6"/>
        <v>572.36958712000001</v>
      </c>
      <c r="I60" s="52">
        <v>436.28002008999999</v>
      </c>
      <c r="J60" s="52">
        <f t="shared" si="9"/>
        <v>136.08956703000001</v>
      </c>
      <c r="K60" s="52">
        <v>127.53753216000001</v>
      </c>
      <c r="L60" s="52">
        <v>8.5305463100000001</v>
      </c>
      <c r="M60" s="52">
        <v>2.148856E-2</v>
      </c>
      <c r="N60" s="52">
        <f t="shared" si="7"/>
        <v>525.31943025999999</v>
      </c>
      <c r="O60" s="52">
        <v>413.92448932999997</v>
      </c>
      <c r="P60" s="52">
        <f t="shared" si="8"/>
        <v>111.39494093</v>
      </c>
      <c r="Q60" s="52">
        <v>56.15727356</v>
      </c>
      <c r="R60" s="52">
        <v>45.194350249999999</v>
      </c>
      <c r="S60" s="52">
        <v>10.043317119999999</v>
      </c>
      <c r="T60" s="52"/>
      <c r="U60" s="52"/>
      <c r="V60" s="52"/>
      <c r="W60" s="52"/>
      <c r="X60" s="52"/>
    </row>
    <row r="61" spans="1:24" hidden="1" outlineLevel="1" collapsed="1">
      <c r="A61" s="12">
        <v>42064</v>
      </c>
      <c r="B61" s="52">
        <v>1056.2811664399999</v>
      </c>
      <c r="C61" s="52">
        <f t="shared" si="10"/>
        <v>777.46089613999993</v>
      </c>
      <c r="D61" s="52">
        <f t="shared" si="11"/>
        <v>278.8202703</v>
      </c>
      <c r="E61" s="52">
        <f t="shared" si="12"/>
        <v>224.91609519000002</v>
      </c>
      <c r="F61" s="52">
        <f t="shared" si="13"/>
        <v>45.733242540000006</v>
      </c>
      <c r="G61" s="52">
        <f t="shared" si="5"/>
        <v>8.1709325699999997</v>
      </c>
      <c r="H61" s="52">
        <f t="shared" si="6"/>
        <v>582.64632895</v>
      </c>
      <c r="I61" s="52">
        <v>440.79522069999996</v>
      </c>
      <c r="J61" s="52">
        <f t="shared" si="9"/>
        <v>141.85110824999998</v>
      </c>
      <c r="K61" s="52">
        <v>133.13917691</v>
      </c>
      <c r="L61" s="52">
        <v>8.6908126400000008</v>
      </c>
      <c r="M61" s="52">
        <v>2.1118700000000001E-2</v>
      </c>
      <c r="N61" s="52">
        <f t="shared" si="7"/>
        <v>473.63483749000005</v>
      </c>
      <c r="O61" s="52">
        <v>336.66567544000003</v>
      </c>
      <c r="P61" s="52">
        <f t="shared" si="8"/>
        <v>136.96916205000002</v>
      </c>
      <c r="Q61" s="52">
        <v>91.776918280000004</v>
      </c>
      <c r="R61" s="52">
        <v>37.042429900000002</v>
      </c>
      <c r="S61" s="52">
        <v>8.1498138699999991</v>
      </c>
      <c r="T61" s="52"/>
      <c r="U61" s="52"/>
      <c r="V61" s="52"/>
      <c r="W61" s="52"/>
      <c r="X61" s="52"/>
    </row>
    <row r="62" spans="1:24" hidden="1" outlineLevel="1" collapsed="1">
      <c r="A62" s="12">
        <v>42095</v>
      </c>
      <c r="B62" s="52">
        <v>1063.9398657799998</v>
      </c>
      <c r="C62" s="52">
        <f t="shared" si="10"/>
        <v>834.07817985999986</v>
      </c>
      <c r="D62" s="52">
        <f t="shared" si="11"/>
        <v>229.86168591999999</v>
      </c>
      <c r="E62" s="52">
        <f t="shared" si="12"/>
        <v>180.16012074999998</v>
      </c>
      <c r="F62" s="52">
        <f t="shared" si="13"/>
        <v>42.268905070000002</v>
      </c>
      <c r="G62" s="52">
        <f t="shared" si="5"/>
        <v>7.4326601000000005</v>
      </c>
      <c r="H62" s="52">
        <f t="shared" si="6"/>
        <v>670.7929469799999</v>
      </c>
      <c r="I62" s="52">
        <v>526.07317493999994</v>
      </c>
      <c r="J62" s="52">
        <f t="shared" si="9"/>
        <v>144.71977203999998</v>
      </c>
      <c r="K62" s="52">
        <v>135.94478344999999</v>
      </c>
      <c r="L62" s="52">
        <v>8.7538835900000009</v>
      </c>
      <c r="M62" s="52">
        <v>2.1104999999999999E-2</v>
      </c>
      <c r="N62" s="52">
        <f t="shared" si="7"/>
        <v>393.14691879999998</v>
      </c>
      <c r="O62" s="52">
        <v>308.00500491999998</v>
      </c>
      <c r="P62" s="52">
        <f t="shared" si="8"/>
        <v>85.141913880000004</v>
      </c>
      <c r="Q62" s="52">
        <v>44.215337300000002</v>
      </c>
      <c r="R62" s="52">
        <v>33.515021480000001</v>
      </c>
      <c r="S62" s="52">
        <v>7.4115551000000002</v>
      </c>
      <c r="T62" s="52"/>
      <c r="U62" s="52"/>
      <c r="V62" s="52"/>
      <c r="W62" s="52"/>
      <c r="X62" s="52"/>
    </row>
    <row r="63" spans="1:24" hidden="1" outlineLevel="1" collapsed="1">
      <c r="A63" s="12">
        <v>42125</v>
      </c>
      <c r="B63" s="52">
        <v>1000.1036827399998</v>
      </c>
      <c r="C63" s="52">
        <f t="shared" si="10"/>
        <v>840.48066272999995</v>
      </c>
      <c r="D63" s="52">
        <f t="shared" si="11"/>
        <v>159.62302001</v>
      </c>
      <c r="E63" s="52">
        <f t="shared" si="12"/>
        <v>148.20809876000001</v>
      </c>
      <c r="F63" s="52">
        <f t="shared" si="13"/>
        <v>11.07868906</v>
      </c>
      <c r="G63" s="52">
        <f t="shared" si="5"/>
        <v>0.33623218999999999</v>
      </c>
      <c r="H63" s="52">
        <f t="shared" si="6"/>
        <v>603.78578117000006</v>
      </c>
      <c r="I63" s="52">
        <v>491.26995339000001</v>
      </c>
      <c r="J63" s="52">
        <f t="shared" si="9"/>
        <v>112.51582778</v>
      </c>
      <c r="K63" s="52">
        <v>104.02729565</v>
      </c>
      <c r="L63" s="52">
        <v>8.4680298700000005</v>
      </c>
      <c r="M63" s="52">
        <v>2.0502260000000001E-2</v>
      </c>
      <c r="N63" s="52">
        <f t="shared" si="7"/>
        <v>396.31790157</v>
      </c>
      <c r="O63" s="52">
        <v>349.21070933999999</v>
      </c>
      <c r="P63" s="52">
        <f t="shared" si="8"/>
        <v>47.10719223000001</v>
      </c>
      <c r="Q63" s="52">
        <v>44.180803110000006</v>
      </c>
      <c r="R63" s="52">
        <v>2.6106591899999998</v>
      </c>
      <c r="S63" s="52">
        <v>0.31572992999999999</v>
      </c>
      <c r="T63" s="52"/>
      <c r="U63" s="52"/>
      <c r="V63" s="52"/>
      <c r="W63" s="52"/>
      <c r="X63" s="52"/>
    </row>
    <row r="64" spans="1:24" hidden="1" outlineLevel="1" collapsed="1">
      <c r="A64" s="12">
        <v>42156</v>
      </c>
      <c r="B64" s="52">
        <v>1094.1286302700003</v>
      </c>
      <c r="C64" s="52">
        <f t="shared" si="10"/>
        <v>837.67576711000015</v>
      </c>
      <c r="D64" s="52">
        <f t="shared" si="11"/>
        <v>256.45286316000005</v>
      </c>
      <c r="E64" s="52">
        <f t="shared" si="12"/>
        <v>244.39939633000003</v>
      </c>
      <c r="F64" s="52">
        <f t="shared" si="13"/>
        <v>11.717125580000001</v>
      </c>
      <c r="G64" s="52">
        <f t="shared" si="5"/>
        <v>0.33634124999999998</v>
      </c>
      <c r="H64" s="52">
        <f t="shared" si="6"/>
        <v>640.96764559000007</v>
      </c>
      <c r="I64" s="52">
        <v>515.84557188000008</v>
      </c>
      <c r="J64" s="52">
        <f t="shared" si="9"/>
        <v>125.12207371000002</v>
      </c>
      <c r="K64" s="52">
        <v>115.78686547000001</v>
      </c>
      <c r="L64" s="52">
        <v>9.3141032400000014</v>
      </c>
      <c r="M64" s="52">
        <v>2.1104999999999999E-2</v>
      </c>
      <c r="N64" s="52">
        <f t="shared" si="7"/>
        <v>453.16098468000007</v>
      </c>
      <c r="O64" s="52">
        <v>321.83019523000002</v>
      </c>
      <c r="P64" s="52">
        <f t="shared" si="8"/>
        <v>131.33078945000003</v>
      </c>
      <c r="Q64" s="52">
        <v>128.61253086000002</v>
      </c>
      <c r="R64" s="52">
        <v>2.4030223400000001</v>
      </c>
      <c r="S64" s="52">
        <v>0.31523625</v>
      </c>
      <c r="T64" s="52"/>
      <c r="U64" s="52"/>
      <c r="V64" s="52"/>
      <c r="W64" s="52"/>
      <c r="X64" s="52"/>
    </row>
    <row r="65" spans="1:24" hidden="1" outlineLevel="1" collapsed="1">
      <c r="A65" s="12">
        <v>42186</v>
      </c>
      <c r="B65" s="52">
        <v>1049.3283407099998</v>
      </c>
      <c r="C65" s="52">
        <f t="shared" si="10"/>
        <v>828.23000416999992</v>
      </c>
      <c r="D65" s="52">
        <f t="shared" si="11"/>
        <v>221.09833654000002</v>
      </c>
      <c r="E65" s="52">
        <f t="shared" si="12"/>
        <v>208.52125749000001</v>
      </c>
      <c r="F65" s="52">
        <f t="shared" si="13"/>
        <v>12.23418332</v>
      </c>
      <c r="G65" s="52">
        <f t="shared" si="5"/>
        <v>0.34289573000000001</v>
      </c>
      <c r="H65" s="52">
        <f t="shared" si="6"/>
        <v>682.22462498999994</v>
      </c>
      <c r="I65" s="52">
        <v>558.79975146999993</v>
      </c>
      <c r="J65" s="52">
        <f t="shared" si="9"/>
        <v>123.42487352000001</v>
      </c>
      <c r="K65" s="52">
        <v>114.07336069</v>
      </c>
      <c r="L65" s="52">
        <v>9.3327991299999997</v>
      </c>
      <c r="M65" s="52">
        <v>1.87137E-2</v>
      </c>
      <c r="N65" s="52">
        <f t="shared" si="7"/>
        <v>367.10371571999997</v>
      </c>
      <c r="O65" s="52">
        <v>269.43025269999998</v>
      </c>
      <c r="P65" s="52">
        <f t="shared" si="8"/>
        <v>97.673463020000014</v>
      </c>
      <c r="Q65" s="52">
        <v>94.447896800000009</v>
      </c>
      <c r="R65" s="52">
        <v>2.9013841899999999</v>
      </c>
      <c r="S65" s="52">
        <v>0.32418203000000001</v>
      </c>
      <c r="T65" s="52"/>
      <c r="U65" s="52"/>
      <c r="V65" s="52"/>
      <c r="W65" s="52"/>
      <c r="X65" s="52"/>
    </row>
    <row r="66" spans="1:24" hidden="1" outlineLevel="1" collapsed="1">
      <c r="A66" s="12">
        <v>42217</v>
      </c>
      <c r="B66" s="52">
        <v>1003.51720267</v>
      </c>
      <c r="C66" s="52">
        <f t="shared" si="10"/>
        <v>820.22106133</v>
      </c>
      <c r="D66" s="52">
        <f t="shared" si="11"/>
        <v>183.29614134000002</v>
      </c>
      <c r="E66" s="52">
        <f t="shared" si="12"/>
        <v>170.93586391000002</v>
      </c>
      <c r="F66" s="52">
        <f t="shared" si="13"/>
        <v>12.023777450000001</v>
      </c>
      <c r="G66" s="52">
        <f t="shared" si="5"/>
        <v>0.33649997999999998</v>
      </c>
      <c r="H66" s="52">
        <f t="shared" si="6"/>
        <v>626.66364162000002</v>
      </c>
      <c r="I66" s="52">
        <v>533.0402742</v>
      </c>
      <c r="J66" s="52">
        <f t="shared" si="9"/>
        <v>93.623367420000008</v>
      </c>
      <c r="K66" s="52">
        <v>84.495802769999997</v>
      </c>
      <c r="L66" s="52">
        <v>9.1088509500000008</v>
      </c>
      <c r="M66" s="52">
        <v>1.87137E-2</v>
      </c>
      <c r="N66" s="52">
        <f t="shared" si="7"/>
        <v>376.85356105000005</v>
      </c>
      <c r="O66" s="52">
        <v>287.18078713</v>
      </c>
      <c r="P66" s="52">
        <f t="shared" si="8"/>
        <v>89.672773920000026</v>
      </c>
      <c r="Q66" s="52">
        <v>86.440061140000012</v>
      </c>
      <c r="R66" s="52">
        <v>2.9149265</v>
      </c>
      <c r="S66" s="52">
        <v>0.31778627999999998</v>
      </c>
      <c r="T66" s="52"/>
      <c r="U66" s="52"/>
      <c r="V66" s="52"/>
      <c r="W66" s="52"/>
      <c r="X66" s="52"/>
    </row>
    <row r="67" spans="1:24" hidden="1" outlineLevel="1" collapsed="1">
      <c r="A67" s="12">
        <v>42248</v>
      </c>
      <c r="B67" s="52">
        <v>1096.9736536999999</v>
      </c>
      <c r="C67" s="52">
        <f t="shared" si="10"/>
        <v>886.48720333999995</v>
      </c>
      <c r="D67" s="52">
        <f t="shared" si="11"/>
        <v>210.48645035999999</v>
      </c>
      <c r="E67" s="52">
        <f t="shared" si="12"/>
        <v>198.57015904000002</v>
      </c>
      <c r="F67" s="52">
        <f t="shared" si="13"/>
        <v>11.57467407</v>
      </c>
      <c r="G67" s="52">
        <f t="shared" si="5"/>
        <v>0.34161724999999998</v>
      </c>
      <c r="H67" s="52">
        <f t="shared" si="6"/>
        <v>680.37056875000007</v>
      </c>
      <c r="I67" s="52">
        <v>574.41431045000002</v>
      </c>
      <c r="J67" s="52">
        <f t="shared" si="9"/>
        <v>105.9562583</v>
      </c>
      <c r="K67" s="52">
        <v>96.80981233</v>
      </c>
      <c r="L67" s="52">
        <v>9.1277459699999994</v>
      </c>
      <c r="M67" s="52">
        <v>1.8700000000000001E-2</v>
      </c>
      <c r="N67" s="52">
        <f t="shared" si="7"/>
        <v>416.60308494999998</v>
      </c>
      <c r="O67" s="52">
        <v>312.07289288999999</v>
      </c>
      <c r="P67" s="52">
        <f t="shared" si="8"/>
        <v>104.53019206</v>
      </c>
      <c r="Q67" s="52">
        <v>101.76034671000001</v>
      </c>
      <c r="R67" s="52">
        <v>2.4469281000000001</v>
      </c>
      <c r="S67" s="52">
        <v>0.32291724999999999</v>
      </c>
      <c r="T67" s="52"/>
      <c r="U67" s="52"/>
      <c r="V67" s="52"/>
      <c r="W67" s="52"/>
      <c r="X67" s="52"/>
    </row>
    <row r="68" spans="1:24" hidden="1" outlineLevel="1" collapsed="1">
      <c r="A68" s="12">
        <v>42278</v>
      </c>
      <c r="B68" s="52">
        <v>1135.5650693800001</v>
      </c>
      <c r="C68" s="52">
        <f t="shared" ref="C68" si="14">I68+O68</f>
        <v>915.80457301000001</v>
      </c>
      <c r="D68" s="52">
        <f t="shared" ref="D68" si="15">J68+P68</f>
        <v>219.76049637</v>
      </c>
      <c r="E68" s="52">
        <f t="shared" ref="E68" si="16">K68+Q68</f>
        <v>207.8250319</v>
      </c>
      <c r="F68" s="52">
        <f t="shared" ref="F68" si="17">L68+R68</f>
        <v>11.57320103</v>
      </c>
      <c r="G68" s="52">
        <f t="shared" ref="G68" si="18">M68+S68</f>
        <v>0.36226343999999999</v>
      </c>
      <c r="H68" s="52">
        <f t="shared" ref="H68" si="19">SUM(I68:J68)</f>
        <v>752.38376217000007</v>
      </c>
      <c r="I68" s="52">
        <v>633.48927402000004</v>
      </c>
      <c r="J68" s="52">
        <f t="shared" ref="J68" si="20">SUM(K68:M68)</f>
        <v>118.89448815</v>
      </c>
      <c r="K68" s="52">
        <v>109.85750433</v>
      </c>
      <c r="L68" s="52">
        <v>9.0182838200000006</v>
      </c>
      <c r="M68" s="52">
        <v>1.8700000000000001E-2</v>
      </c>
      <c r="N68" s="52">
        <f t="shared" ref="N68" si="21">SUM(O68:P68)</f>
        <v>383.18130721</v>
      </c>
      <c r="O68" s="52">
        <v>282.31529899000003</v>
      </c>
      <c r="P68" s="52">
        <f t="shared" ref="P68" si="22">SUM(Q68:S68)</f>
        <v>100.86600822</v>
      </c>
      <c r="Q68" s="52">
        <v>97.967527570000001</v>
      </c>
      <c r="R68" s="52">
        <v>2.5549172100000002</v>
      </c>
      <c r="S68" s="52">
        <v>0.34356344</v>
      </c>
      <c r="T68" s="52"/>
      <c r="U68" s="52"/>
      <c r="V68" s="52"/>
      <c r="W68" s="52"/>
      <c r="X68" s="52"/>
    </row>
    <row r="69" spans="1:24" hidden="1" outlineLevel="1" collapsed="1">
      <c r="A69" s="12">
        <v>42309</v>
      </c>
      <c r="B69" s="52">
        <v>1215.01465545</v>
      </c>
      <c r="C69" s="52">
        <f t="shared" ref="C69" si="23">I69+O69</f>
        <v>935.32790406999993</v>
      </c>
      <c r="D69" s="52">
        <f t="shared" ref="D69" si="24">J69+P69</f>
        <v>279.68675137999998</v>
      </c>
      <c r="E69" s="52">
        <f t="shared" ref="E69" si="25">K69+Q69</f>
        <v>267.68912981</v>
      </c>
      <c r="F69" s="52">
        <f t="shared" ref="F69" si="26">L69+R69</f>
        <v>11.620628849999999</v>
      </c>
      <c r="G69" s="52">
        <f t="shared" ref="G69" si="27">M69+S69</f>
        <v>0.37699272</v>
      </c>
      <c r="H69" s="52">
        <f t="shared" ref="H69" si="28">SUM(I69:J69)</f>
        <v>754.21562376999998</v>
      </c>
      <c r="I69" s="52">
        <v>631.17156523999995</v>
      </c>
      <c r="J69" s="52">
        <f t="shared" ref="J69" si="29">SUM(K69:M69)</f>
        <v>123.04405852999999</v>
      </c>
      <c r="K69" s="52">
        <v>113.99498192999999</v>
      </c>
      <c r="L69" s="52">
        <v>9.0303764199999996</v>
      </c>
      <c r="M69" s="52">
        <v>1.870018E-2</v>
      </c>
      <c r="N69" s="52">
        <f t="shared" ref="N69" si="30">SUM(O69:P69)</f>
        <v>460.79903167999998</v>
      </c>
      <c r="O69" s="52">
        <v>304.15633882999998</v>
      </c>
      <c r="P69" s="52">
        <f t="shared" ref="P69" si="31">SUM(Q69:S69)</f>
        <v>156.64269285</v>
      </c>
      <c r="Q69" s="52">
        <v>153.69414788</v>
      </c>
      <c r="R69" s="52">
        <v>2.5902524300000001</v>
      </c>
      <c r="S69" s="52">
        <v>0.35829253999999999</v>
      </c>
      <c r="T69" s="52"/>
      <c r="U69" s="52"/>
      <c r="V69" s="52"/>
      <c r="W69" s="52"/>
      <c r="X69" s="52"/>
    </row>
    <row r="70" spans="1:24" hidden="1" outlineLevel="1" collapsed="1">
      <c r="A70" s="12">
        <v>42339</v>
      </c>
      <c r="B70" s="52">
        <v>1416.4715475799999</v>
      </c>
      <c r="C70" s="52">
        <f t="shared" ref="C70" si="32">I70+O70</f>
        <v>1080.2614510199999</v>
      </c>
      <c r="D70" s="52">
        <f t="shared" ref="D70" si="33">J70+P70</f>
        <v>336.21009656000001</v>
      </c>
      <c r="E70" s="52">
        <f t="shared" ref="E70" si="34">K70+Q70</f>
        <v>322.12862985999999</v>
      </c>
      <c r="F70" s="52">
        <f t="shared" ref="F70" si="35">L70+R70</f>
        <v>13.720348250000001</v>
      </c>
      <c r="G70" s="52">
        <f t="shared" ref="G70" si="36">M70+S70</f>
        <v>0.36111844999999998</v>
      </c>
      <c r="H70" s="52">
        <f t="shared" ref="H70" si="37">SUM(I70:J70)</f>
        <v>995.6243552599999</v>
      </c>
      <c r="I70" s="52">
        <v>764.98846822999997</v>
      </c>
      <c r="J70" s="52">
        <f t="shared" ref="J70" si="38">SUM(K70:M70)</f>
        <v>230.63588702999999</v>
      </c>
      <c r="K70" s="52">
        <v>219.58681872</v>
      </c>
      <c r="L70" s="52">
        <v>11.047962270000001</v>
      </c>
      <c r="M70" s="52">
        <v>1.10604E-3</v>
      </c>
      <c r="N70" s="52">
        <f t="shared" ref="N70" si="39">SUM(O70:P70)</f>
        <v>420.84719231999998</v>
      </c>
      <c r="O70" s="52">
        <v>315.27298278999996</v>
      </c>
      <c r="P70" s="52">
        <f t="shared" ref="P70" si="40">SUM(Q70:S70)</f>
        <v>105.57420953</v>
      </c>
      <c r="Q70" s="52">
        <v>102.54181114000001</v>
      </c>
      <c r="R70" s="52">
        <v>2.67238598</v>
      </c>
      <c r="S70" s="52">
        <v>0.36001241</v>
      </c>
      <c r="T70" s="52"/>
      <c r="U70" s="52"/>
      <c r="V70" s="52"/>
      <c r="W70" s="52"/>
      <c r="X70" s="52"/>
    </row>
    <row r="71" spans="1:24" hidden="1" outlineLevel="1" collapsed="1">
      <c r="A71" s="12">
        <v>42370</v>
      </c>
      <c r="B71" s="52">
        <v>1366.5391539900002</v>
      </c>
      <c r="C71" s="52">
        <f t="shared" ref="C71" si="41">I71+O71</f>
        <v>975.37869707000004</v>
      </c>
      <c r="D71" s="52">
        <f t="shared" ref="D71" si="42">J71+P71</f>
        <v>391.16045692</v>
      </c>
      <c r="E71" s="52">
        <f t="shared" ref="E71" si="43">K71+Q71</f>
        <v>376.97032197999999</v>
      </c>
      <c r="F71" s="52">
        <f t="shared" ref="F71" si="44">L71+R71</f>
        <v>13.787965679999999</v>
      </c>
      <c r="G71" s="52">
        <f t="shared" ref="G71" si="45">M71+S71</f>
        <v>0.40216926000000003</v>
      </c>
      <c r="H71" s="52">
        <f t="shared" ref="H71" si="46">SUM(I71:J71)</f>
        <v>964.92608541000004</v>
      </c>
      <c r="I71" s="52">
        <v>682.47085113000003</v>
      </c>
      <c r="J71" s="52">
        <f t="shared" ref="J71" si="47">SUM(K71:M71)</f>
        <v>282.45523428000001</v>
      </c>
      <c r="K71" s="52">
        <v>271.44217209999999</v>
      </c>
      <c r="L71" s="52">
        <v>10.98817122</v>
      </c>
      <c r="M71" s="52">
        <v>2.489096E-2</v>
      </c>
      <c r="N71" s="52">
        <f t="shared" ref="N71" si="48">SUM(O71:P71)</f>
        <v>401.61306858</v>
      </c>
      <c r="O71" s="52">
        <v>292.90784594000002</v>
      </c>
      <c r="P71" s="52">
        <f t="shared" ref="P71" si="49">SUM(Q71:S71)</f>
        <v>108.70522264</v>
      </c>
      <c r="Q71" s="52">
        <v>105.52814988</v>
      </c>
      <c r="R71" s="52">
        <v>2.7997944600000002</v>
      </c>
      <c r="S71" s="52">
        <v>0.37727830000000001</v>
      </c>
      <c r="T71" s="52"/>
      <c r="U71" s="52"/>
      <c r="V71" s="52"/>
      <c r="W71" s="52"/>
      <c r="X71" s="52"/>
    </row>
    <row r="72" spans="1:24" hidden="1" outlineLevel="1" collapsed="1">
      <c r="A72" s="12">
        <v>42401</v>
      </c>
      <c r="B72" s="52">
        <v>1483.5388198400001</v>
      </c>
      <c r="C72" s="52">
        <f t="shared" ref="C72" si="50">I72+O72</f>
        <v>1095.7028026600001</v>
      </c>
      <c r="D72" s="52">
        <f t="shared" ref="D72" si="51">J72+P72</f>
        <v>387.83601718</v>
      </c>
      <c r="E72" s="52">
        <f t="shared" ref="E72" si="52">K72+Q72</f>
        <v>366.92521526999997</v>
      </c>
      <c r="F72" s="52">
        <f t="shared" ref="F72" si="53">L72+R72</f>
        <v>20.480962690000002</v>
      </c>
      <c r="G72" s="52">
        <f t="shared" ref="G72" si="54">M72+S72</f>
        <v>0.42983922000000002</v>
      </c>
      <c r="H72" s="52">
        <f t="shared" ref="H72" si="55">SUM(I72:J72)</f>
        <v>976.31708820000017</v>
      </c>
      <c r="I72" s="52">
        <v>773.37470063000012</v>
      </c>
      <c r="J72" s="52">
        <f t="shared" ref="J72" si="56">SUM(K72:M72)</f>
        <v>202.94238757000002</v>
      </c>
      <c r="K72" s="52">
        <v>186.93060556</v>
      </c>
      <c r="L72" s="52">
        <v>15.987781890000001</v>
      </c>
      <c r="M72" s="52">
        <v>2.400012E-2</v>
      </c>
      <c r="N72" s="52">
        <f t="shared" ref="N72" si="57">SUM(O72:P72)</f>
        <v>507.22173163999997</v>
      </c>
      <c r="O72" s="52">
        <v>322.32810202999997</v>
      </c>
      <c r="P72" s="52">
        <f t="shared" ref="P72" si="58">SUM(Q72:S72)</f>
        <v>184.89362961</v>
      </c>
      <c r="Q72" s="52">
        <v>179.99460970999999</v>
      </c>
      <c r="R72" s="52">
        <v>4.4931808000000002</v>
      </c>
      <c r="S72" s="52">
        <v>0.40583910000000001</v>
      </c>
      <c r="T72" s="52"/>
      <c r="U72" s="52"/>
      <c r="V72" s="52"/>
      <c r="W72" s="52"/>
      <c r="X72" s="52"/>
    </row>
    <row r="73" spans="1:24" hidden="1" outlineLevel="1" collapsed="1">
      <c r="A73" s="12">
        <v>42430</v>
      </c>
      <c r="B73" s="52">
        <v>1344.5624475499999</v>
      </c>
      <c r="C73" s="52">
        <f t="shared" ref="C73" si="59">I73+O73</f>
        <v>1017.25041517</v>
      </c>
      <c r="D73" s="52">
        <f t="shared" ref="D73" si="60">J73+P73</f>
        <v>327.31203238000001</v>
      </c>
      <c r="E73" s="52">
        <f t="shared" ref="E73" si="61">K73+Q73</f>
        <v>306.90166916999999</v>
      </c>
      <c r="F73" s="52">
        <f t="shared" ref="F73" si="62">L73+R73</f>
        <v>19.993092109999999</v>
      </c>
      <c r="G73" s="52">
        <f t="shared" ref="G73" si="63">M73+S73</f>
        <v>0.41727110000000001</v>
      </c>
      <c r="H73" s="52">
        <f t="shared" ref="H73" si="64">SUM(I73:J73)</f>
        <v>878.06924705999995</v>
      </c>
      <c r="I73" s="52">
        <v>654.62850792999996</v>
      </c>
      <c r="J73" s="52">
        <f t="shared" ref="J73" si="65">SUM(K73:M73)</f>
        <v>223.44073913</v>
      </c>
      <c r="K73" s="52">
        <v>205.50215506000001</v>
      </c>
      <c r="L73" s="52">
        <v>17.91458407</v>
      </c>
      <c r="M73" s="52">
        <v>2.4E-2</v>
      </c>
      <c r="N73" s="52">
        <f t="shared" ref="N73" si="66">SUM(O73:P73)</f>
        <v>466.49320048999999</v>
      </c>
      <c r="O73" s="52">
        <v>362.62190723999998</v>
      </c>
      <c r="P73" s="52">
        <f t="shared" ref="P73" si="67">SUM(Q73:S73)</f>
        <v>103.87129325000001</v>
      </c>
      <c r="Q73" s="52">
        <v>101.39951411</v>
      </c>
      <c r="R73" s="52">
        <v>2.07850804</v>
      </c>
      <c r="S73" s="52">
        <v>0.39327109999999998</v>
      </c>
      <c r="T73" s="52"/>
      <c r="U73" s="52"/>
      <c r="V73" s="52"/>
      <c r="W73" s="52"/>
      <c r="X73" s="52"/>
    </row>
    <row r="74" spans="1:24" hidden="1" outlineLevel="1" collapsed="1">
      <c r="A74" s="12">
        <v>42461</v>
      </c>
      <c r="B74" s="52">
        <v>1398.3706080100001</v>
      </c>
      <c r="C74" s="52">
        <f t="shared" ref="C74" si="68">I74+O74</f>
        <v>1027.30616263</v>
      </c>
      <c r="D74" s="52">
        <f t="shared" ref="D74" si="69">J74+P74</f>
        <v>371.06444538</v>
      </c>
      <c r="E74" s="52">
        <f t="shared" ref="E74" si="70">K74+Q74</f>
        <v>352.31755922999997</v>
      </c>
      <c r="F74" s="52">
        <f t="shared" ref="F74" si="71">L74+R74</f>
        <v>18.344236980000002</v>
      </c>
      <c r="G74" s="52">
        <f t="shared" ref="G74" si="72">M74+S74</f>
        <v>0.40264917</v>
      </c>
      <c r="H74" s="52">
        <f t="shared" ref="H74" si="73">SUM(I74:J74)</f>
        <v>895.85084955999992</v>
      </c>
      <c r="I74" s="52">
        <v>630.09517335999999</v>
      </c>
      <c r="J74" s="52">
        <f t="shared" ref="J74" si="74">SUM(K74:M74)</f>
        <v>265.75567619999998</v>
      </c>
      <c r="K74" s="52">
        <v>248.99991857999999</v>
      </c>
      <c r="L74" s="52">
        <v>16.730905870000001</v>
      </c>
      <c r="M74" s="52">
        <v>2.4851749999999999E-2</v>
      </c>
      <c r="N74" s="52">
        <f t="shared" ref="N74" si="75">SUM(O74:P74)</f>
        <v>502.51975844999998</v>
      </c>
      <c r="O74" s="52">
        <v>397.21098926999997</v>
      </c>
      <c r="P74" s="52">
        <f t="shared" ref="P74" si="76">SUM(Q74:S74)</f>
        <v>105.30876918</v>
      </c>
      <c r="Q74" s="52">
        <v>103.31764065</v>
      </c>
      <c r="R74" s="52">
        <v>1.6133311100000001</v>
      </c>
      <c r="S74" s="52">
        <v>0.37779741999999999</v>
      </c>
      <c r="T74" s="52"/>
      <c r="U74" s="52"/>
      <c r="V74" s="52"/>
      <c r="W74" s="52"/>
      <c r="X74" s="52"/>
    </row>
    <row r="75" spans="1:24" hidden="1" outlineLevel="1" collapsed="1">
      <c r="A75" s="12">
        <v>42491</v>
      </c>
      <c r="B75" s="52">
        <v>1440.1433400800001</v>
      </c>
      <c r="C75" s="52">
        <f t="shared" ref="C75" si="77">I75+O75</f>
        <v>1069.58707583</v>
      </c>
      <c r="D75" s="52">
        <f t="shared" ref="D75" si="78">J75+P75</f>
        <v>370.55626425000003</v>
      </c>
      <c r="E75" s="52">
        <f t="shared" ref="E75" si="79">K75+Q75</f>
        <v>347.77101391000002</v>
      </c>
      <c r="F75" s="52">
        <f t="shared" ref="F75" si="80">L75+R75</f>
        <v>22.38372567</v>
      </c>
      <c r="G75" s="52">
        <f t="shared" ref="G75" si="81">M75+S75</f>
        <v>0.40152466999999997</v>
      </c>
      <c r="H75" s="52">
        <f t="shared" ref="H75" si="82">SUM(I75:J75)</f>
        <v>985.73683174999996</v>
      </c>
      <c r="I75" s="52">
        <v>717.77683519000004</v>
      </c>
      <c r="J75" s="52">
        <f t="shared" ref="J75" si="83">SUM(K75:M75)</f>
        <v>267.95999655999998</v>
      </c>
      <c r="K75" s="52">
        <v>247.19392138000001</v>
      </c>
      <c r="L75" s="52">
        <v>20.742059919999999</v>
      </c>
      <c r="M75" s="52">
        <v>2.401526E-2</v>
      </c>
      <c r="N75" s="52">
        <f t="shared" ref="N75" si="84">SUM(O75:P75)</f>
        <v>454.40650832999995</v>
      </c>
      <c r="O75" s="52">
        <v>351.8102406399999</v>
      </c>
      <c r="P75" s="52">
        <f t="shared" ref="P75" si="85">SUM(Q75:S75)</f>
        <v>102.59626769000002</v>
      </c>
      <c r="Q75" s="52">
        <v>100.57709253000002</v>
      </c>
      <c r="R75" s="52">
        <v>1.64166575</v>
      </c>
      <c r="S75" s="52">
        <v>0.37750940999999999</v>
      </c>
      <c r="T75" s="52"/>
      <c r="U75" s="52"/>
      <c r="V75" s="52"/>
      <c r="W75" s="52"/>
      <c r="X75" s="52"/>
    </row>
    <row r="76" spans="1:24" hidden="1" outlineLevel="1" collapsed="1">
      <c r="A76" s="12">
        <v>42522</v>
      </c>
      <c r="B76" s="52">
        <v>1475.7199868600001</v>
      </c>
      <c r="C76" s="52">
        <f t="shared" ref="C76" si="86">I76+O76</f>
        <v>1100.6208773899998</v>
      </c>
      <c r="D76" s="52">
        <f t="shared" ref="D76" si="87">J76+P76</f>
        <v>375.09910947000003</v>
      </c>
      <c r="E76" s="52">
        <f t="shared" ref="E76" si="88">K76+Q76</f>
        <v>342.71253148</v>
      </c>
      <c r="F76" s="52">
        <f t="shared" ref="F76" si="89">L76+R76</f>
        <v>31.989743279999999</v>
      </c>
      <c r="G76" s="52">
        <f t="shared" ref="G76" si="90">M76+S76</f>
        <v>0.39683470999999998</v>
      </c>
      <c r="H76" s="52">
        <f t="shared" ref="H76" si="91">SUM(I76:J76)</f>
        <v>1033.5799044099999</v>
      </c>
      <c r="I76" s="52">
        <v>754.09230712999999</v>
      </c>
      <c r="J76" s="52">
        <f t="shared" ref="J76" si="92">SUM(K76:M76)</f>
        <v>279.48759727999999</v>
      </c>
      <c r="K76" s="52">
        <v>249.09025739</v>
      </c>
      <c r="L76" s="52">
        <v>30.37333971</v>
      </c>
      <c r="M76" s="52">
        <v>2.4000179999999999E-2</v>
      </c>
      <c r="N76" s="52">
        <f t="shared" ref="N76" si="93">SUM(O76:P76)</f>
        <v>442.14008244999991</v>
      </c>
      <c r="O76" s="52">
        <v>346.52857025999987</v>
      </c>
      <c r="P76" s="52">
        <f t="shared" ref="P76" si="94">SUM(Q76:S76)</f>
        <v>95.611512190000013</v>
      </c>
      <c r="Q76" s="52">
        <v>93.622274090000005</v>
      </c>
      <c r="R76" s="52">
        <v>1.6164035699999999</v>
      </c>
      <c r="S76" s="52">
        <v>0.37283453</v>
      </c>
      <c r="T76" s="52"/>
      <c r="U76" s="52"/>
      <c r="V76" s="52"/>
      <c r="W76" s="52"/>
      <c r="X76" s="52"/>
    </row>
    <row r="77" spans="1:24" hidden="1" outlineLevel="1" collapsed="1">
      <c r="A77" s="12">
        <v>42552</v>
      </c>
      <c r="B77" s="52">
        <v>1550.7569595700002</v>
      </c>
      <c r="C77" s="52">
        <f t="shared" ref="C77" si="95">I77+O77</f>
        <v>1099.4541300199999</v>
      </c>
      <c r="D77" s="52">
        <f t="shared" ref="D77" si="96">J77+P77</f>
        <v>451.30282954999996</v>
      </c>
      <c r="E77" s="52">
        <f t="shared" ref="E77" si="97">K77+Q77</f>
        <v>391.79803497</v>
      </c>
      <c r="F77" s="52">
        <f t="shared" ref="F77" si="98">L77+R77</f>
        <v>58.554023469999997</v>
      </c>
      <c r="G77" s="52">
        <f t="shared" ref="G77" si="99">M77+S77</f>
        <v>0.95077111000000003</v>
      </c>
      <c r="H77" s="52">
        <f t="shared" ref="H77" si="100">SUM(I77:J77)</f>
        <v>1110.0663157499998</v>
      </c>
      <c r="I77" s="52">
        <v>759.43219431</v>
      </c>
      <c r="J77" s="52">
        <f t="shared" ref="J77" si="101">SUM(K77:M77)</f>
        <v>350.63412143999994</v>
      </c>
      <c r="K77" s="52">
        <v>293.12772348999999</v>
      </c>
      <c r="L77" s="52">
        <v>57.481543549999998</v>
      </c>
      <c r="M77" s="52">
        <v>2.4854399999999999E-2</v>
      </c>
      <c r="N77" s="52">
        <f t="shared" ref="N77" si="102">SUM(O77:P77)</f>
        <v>440.69064381999999</v>
      </c>
      <c r="O77" s="52">
        <v>340.02193570999998</v>
      </c>
      <c r="P77" s="52">
        <f t="shared" ref="P77" si="103">SUM(Q77:S77)</f>
        <v>100.66870811</v>
      </c>
      <c r="Q77" s="52">
        <v>98.670311479999995</v>
      </c>
      <c r="R77" s="52">
        <v>1.0724799199999999</v>
      </c>
      <c r="S77" s="52">
        <v>0.92591670999999998</v>
      </c>
      <c r="T77" s="52"/>
      <c r="U77" s="52"/>
      <c r="V77" s="52"/>
      <c r="W77" s="52"/>
      <c r="X77" s="52"/>
    </row>
    <row r="78" spans="1:24" hidden="1" outlineLevel="1" collapsed="1">
      <c r="A78" s="12">
        <v>42583</v>
      </c>
      <c r="B78" s="52">
        <v>1383.5473257799999</v>
      </c>
      <c r="C78" s="52">
        <f t="shared" ref="C78" si="104">I78+O78</f>
        <v>1029.8743419899999</v>
      </c>
      <c r="D78" s="52">
        <f t="shared" ref="D78" si="105">J78+P78</f>
        <v>353.67298378999999</v>
      </c>
      <c r="E78" s="52">
        <f t="shared" ref="E78" si="106">K78+Q78</f>
        <v>327.46565608000003</v>
      </c>
      <c r="F78" s="52">
        <f t="shared" ref="F78" si="107">L78+R78</f>
        <v>25.225542919999999</v>
      </c>
      <c r="G78" s="52">
        <f t="shared" ref="G78" si="108">M78+S78</f>
        <v>0.98178479000000007</v>
      </c>
      <c r="H78" s="52">
        <f t="shared" ref="H78" si="109">SUM(I78:J78)</f>
        <v>946.75827714999991</v>
      </c>
      <c r="I78" s="52">
        <v>683.75328534999994</v>
      </c>
      <c r="J78" s="52">
        <f t="shared" ref="J78" si="110">SUM(K78:M78)</f>
        <v>263.00499180000003</v>
      </c>
      <c r="K78" s="52">
        <v>238.85888662000002</v>
      </c>
      <c r="L78" s="52">
        <v>24.12208991</v>
      </c>
      <c r="M78" s="52">
        <v>2.4015269999999998E-2</v>
      </c>
      <c r="N78" s="52">
        <f t="shared" ref="N78" si="111">SUM(O78:P78)</f>
        <v>436.78904863000002</v>
      </c>
      <c r="O78" s="52">
        <v>346.12105664000001</v>
      </c>
      <c r="P78" s="52">
        <f t="shared" ref="P78" si="112">SUM(Q78:S78)</f>
        <v>90.66799198999999</v>
      </c>
      <c r="Q78" s="52">
        <v>88.606769459999995</v>
      </c>
      <c r="R78" s="52">
        <v>1.10345301</v>
      </c>
      <c r="S78" s="52">
        <v>0.95776952000000004</v>
      </c>
      <c r="T78" s="52"/>
      <c r="U78" s="52"/>
      <c r="V78" s="52"/>
      <c r="W78" s="52"/>
      <c r="X78" s="52"/>
    </row>
    <row r="79" spans="1:24" hidden="1" outlineLevel="1" collapsed="1">
      <c r="A79" s="12">
        <v>42614</v>
      </c>
      <c r="B79" s="52">
        <v>1439.07792741</v>
      </c>
      <c r="C79" s="52">
        <f t="shared" ref="C79" si="113">I79+O79</f>
        <v>1094.2001665</v>
      </c>
      <c r="D79" s="52">
        <f t="shared" ref="D79" si="114">J79+P79</f>
        <v>344.87776091000001</v>
      </c>
      <c r="E79" s="52">
        <f t="shared" ref="E79" si="115">K79+Q79</f>
        <v>323.32188975999998</v>
      </c>
      <c r="F79" s="52">
        <f t="shared" ref="F79" si="116">L79+R79</f>
        <v>20.561661559999997</v>
      </c>
      <c r="G79" s="52">
        <f t="shared" ref="G79" si="117">M79+S79</f>
        <v>0.99420959000000009</v>
      </c>
      <c r="H79" s="52">
        <f t="shared" ref="H79" si="118">SUM(I79:J79)</f>
        <v>955.75913624999998</v>
      </c>
      <c r="I79" s="52">
        <v>747.39472000000001</v>
      </c>
      <c r="J79" s="52">
        <f t="shared" ref="J79" si="119">SUM(K79:M79)</f>
        <v>208.36441625</v>
      </c>
      <c r="K79" s="52">
        <v>188.89618421</v>
      </c>
      <c r="L79" s="52">
        <v>19.444231859999999</v>
      </c>
      <c r="M79" s="52">
        <v>2.4000179999999999E-2</v>
      </c>
      <c r="N79" s="52">
        <f t="shared" ref="N79" si="120">SUM(O79:P79)</f>
        <v>483.31879116000005</v>
      </c>
      <c r="O79" s="52">
        <v>346.80544650000002</v>
      </c>
      <c r="P79" s="52">
        <f t="shared" ref="P79" si="121">SUM(Q79:S79)</f>
        <v>136.51334466</v>
      </c>
      <c r="Q79" s="52">
        <v>134.42570555</v>
      </c>
      <c r="R79" s="52">
        <v>1.1174297</v>
      </c>
      <c r="S79" s="52">
        <v>0.97020941000000005</v>
      </c>
      <c r="T79" s="52"/>
      <c r="U79" s="52"/>
      <c r="V79" s="52"/>
      <c r="W79" s="52"/>
      <c r="X79" s="52"/>
    </row>
    <row r="80" spans="1:24" hidden="1" outlineLevel="1" collapsed="1">
      <c r="A80" s="12">
        <v>42644</v>
      </c>
      <c r="B80" s="52">
        <v>1474.1898008799999</v>
      </c>
      <c r="C80" s="52">
        <f t="shared" ref="C80" si="122">I80+O80</f>
        <v>1135.6968652999999</v>
      </c>
      <c r="D80" s="52">
        <f t="shared" ref="D80" si="123">J80+P80</f>
        <v>338.49293557999999</v>
      </c>
      <c r="E80" s="52">
        <f t="shared" ref="E80" si="124">K80+Q80</f>
        <v>310.95705244999999</v>
      </c>
      <c r="F80" s="52">
        <f t="shared" ref="F80" si="125">L80+R80</f>
        <v>26.572479230000003</v>
      </c>
      <c r="G80" s="52">
        <f t="shared" ref="G80" si="126">M80+S80</f>
        <v>0.96340389999999998</v>
      </c>
      <c r="H80" s="52">
        <f t="shared" ref="H80" si="127">SUM(I80:J80)</f>
        <v>950.65928762999999</v>
      </c>
      <c r="I80" s="52">
        <v>763.87339320000001</v>
      </c>
      <c r="J80" s="52">
        <f t="shared" ref="J80" si="128">SUM(K80:M80)</f>
        <v>186.78589443000001</v>
      </c>
      <c r="K80" s="52">
        <v>161.27318414000001</v>
      </c>
      <c r="L80" s="52">
        <v>25.488695030000002</v>
      </c>
      <c r="M80" s="52">
        <v>2.401526E-2</v>
      </c>
      <c r="N80" s="52">
        <f t="shared" ref="N80" si="129">SUM(O80:P80)</f>
        <v>523.53051325000001</v>
      </c>
      <c r="O80" s="52">
        <v>371.8234721</v>
      </c>
      <c r="P80" s="52">
        <f t="shared" ref="P80" si="130">SUM(Q80:S80)</f>
        <v>151.70704114999998</v>
      </c>
      <c r="Q80" s="52">
        <v>149.68386830999998</v>
      </c>
      <c r="R80" s="52">
        <v>1.0837842</v>
      </c>
      <c r="S80" s="52">
        <v>0.93938864</v>
      </c>
      <c r="T80" s="52"/>
      <c r="U80" s="52"/>
      <c r="V80" s="52"/>
      <c r="W80" s="52"/>
      <c r="X80" s="52"/>
    </row>
    <row r="81" spans="1:24" hidden="1" outlineLevel="1" collapsed="1">
      <c r="A81" s="12">
        <v>42675</v>
      </c>
      <c r="B81" s="52">
        <v>1474.82369862</v>
      </c>
      <c r="C81" s="52">
        <f t="shared" ref="C81" si="131">I81+O81</f>
        <v>1220.7196251800001</v>
      </c>
      <c r="D81" s="52">
        <f t="shared" ref="D81" si="132">J81+P81</f>
        <v>254.10407343999998</v>
      </c>
      <c r="E81" s="52">
        <f t="shared" ref="E81" si="133">K81+Q81</f>
        <v>223.37541737999999</v>
      </c>
      <c r="F81" s="52">
        <f t="shared" ref="F81" si="134">L81+R81</f>
        <v>29.779172209999999</v>
      </c>
      <c r="G81" s="52">
        <f t="shared" ref="G81" si="135">M81+S81</f>
        <v>0.94948385000000002</v>
      </c>
      <c r="H81" s="52">
        <f t="shared" ref="H81" si="136">SUM(I81:J81)</f>
        <v>1001.7443753800001</v>
      </c>
      <c r="I81" s="52">
        <v>849.34167172000002</v>
      </c>
      <c r="J81" s="52">
        <f t="shared" ref="J81" si="137">SUM(K81:M81)</f>
        <v>152.40270365999999</v>
      </c>
      <c r="K81" s="52">
        <v>123.66945926</v>
      </c>
      <c r="L81" s="52">
        <v>28.709244219999999</v>
      </c>
      <c r="M81" s="52">
        <v>2.4000179999999999E-2</v>
      </c>
      <c r="N81" s="52">
        <f t="shared" ref="N81" si="138">SUM(O81:P81)</f>
        <v>473.07932324000001</v>
      </c>
      <c r="O81" s="52">
        <v>371.37795346000001</v>
      </c>
      <c r="P81" s="52">
        <f t="shared" ref="P81" si="139">SUM(Q81:S81)</f>
        <v>101.70136978000001</v>
      </c>
      <c r="Q81" s="52">
        <v>99.705958120000005</v>
      </c>
      <c r="R81" s="52">
        <v>1.0699279900000001</v>
      </c>
      <c r="S81" s="52">
        <v>0.92548366999999998</v>
      </c>
      <c r="T81" s="52"/>
      <c r="U81" s="52"/>
      <c r="V81" s="52"/>
      <c r="W81" s="52"/>
      <c r="X81" s="52"/>
    </row>
    <row r="82" spans="1:24" hidden="1" outlineLevel="1" collapsed="1">
      <c r="A82" s="12">
        <v>42705</v>
      </c>
      <c r="B82" s="52">
        <v>1554.0249151200001</v>
      </c>
      <c r="C82" s="52">
        <f t="shared" ref="C82" si="140">I82+O82</f>
        <v>1108.5823839300001</v>
      </c>
      <c r="D82" s="52">
        <f t="shared" ref="D82" si="141">J82+P82</f>
        <v>445.44253119000001</v>
      </c>
      <c r="E82" s="52">
        <f t="shared" ref="E82" si="142">K82+Q82</f>
        <v>413.02996123000003</v>
      </c>
      <c r="F82" s="52">
        <f t="shared" ref="F82" si="143">L82+R82</f>
        <v>31.81490822</v>
      </c>
      <c r="G82" s="52">
        <f t="shared" ref="G82" si="144">M82+S82</f>
        <v>0.59766173999999994</v>
      </c>
      <c r="H82" s="52">
        <f t="shared" ref="H82" si="145">SUM(I82:J82)</f>
        <v>957.24204458999998</v>
      </c>
      <c r="I82" s="52">
        <v>731.62556411000003</v>
      </c>
      <c r="J82" s="52">
        <f t="shared" ref="J82" si="146">SUM(K82:M82)</f>
        <v>225.61648048000001</v>
      </c>
      <c r="K82" s="52">
        <v>194.92090362000002</v>
      </c>
      <c r="L82" s="52">
        <v>30.670840070000001</v>
      </c>
      <c r="M82" s="52">
        <v>2.4736790000000002E-2</v>
      </c>
      <c r="N82" s="52">
        <f t="shared" ref="N82" si="147">SUM(O82:P82)</f>
        <v>596.78287052999997</v>
      </c>
      <c r="O82" s="52">
        <v>376.95681981999996</v>
      </c>
      <c r="P82" s="52">
        <f t="shared" ref="P82" si="148">SUM(Q82:S82)</f>
        <v>219.82605071</v>
      </c>
      <c r="Q82" s="52">
        <v>218.10905761000001</v>
      </c>
      <c r="R82" s="52">
        <v>1.1440681500000001</v>
      </c>
      <c r="S82" s="52">
        <v>0.57292494999999999</v>
      </c>
      <c r="T82" s="52"/>
      <c r="U82" s="52"/>
      <c r="V82" s="52"/>
      <c r="W82" s="52"/>
      <c r="X82" s="52"/>
    </row>
    <row r="83" spans="1:24" hidden="1" outlineLevel="1" collapsed="1">
      <c r="A83" s="12">
        <v>42736</v>
      </c>
      <c r="B83" s="52">
        <v>1320.31714797</v>
      </c>
      <c r="C83" s="52">
        <f t="shared" ref="C83" si="149">I83+O83</f>
        <v>1092.22532312</v>
      </c>
      <c r="D83" s="52">
        <f t="shared" ref="D83" si="150">J83+P83</f>
        <v>228.09182484999999</v>
      </c>
      <c r="E83" s="52">
        <f t="shared" ref="E83" si="151">K83+Q83</f>
        <v>195.17274307000002</v>
      </c>
      <c r="F83" s="52">
        <f t="shared" ref="F83" si="152">L83+R83</f>
        <v>32.318530840000001</v>
      </c>
      <c r="G83" s="52">
        <f t="shared" ref="G83" si="153">M83+S83</f>
        <v>0.60055093999999998</v>
      </c>
      <c r="H83" s="52">
        <f t="shared" ref="H83" si="154">SUM(I83:J83)</f>
        <v>869.58459775000006</v>
      </c>
      <c r="I83" s="52">
        <v>715.65318632000003</v>
      </c>
      <c r="J83" s="52">
        <f t="shared" ref="J83" si="155">SUM(K83:M83)</f>
        <v>153.93141143</v>
      </c>
      <c r="K83" s="52">
        <v>122.43706644000001</v>
      </c>
      <c r="L83" s="52">
        <v>31.470344750000002</v>
      </c>
      <c r="M83" s="52">
        <v>2.4000239999999999E-2</v>
      </c>
      <c r="N83" s="52">
        <f t="shared" ref="N83" si="156">SUM(O83:P83)</f>
        <v>450.73255021999995</v>
      </c>
      <c r="O83" s="52">
        <v>376.57213679999995</v>
      </c>
      <c r="P83" s="52">
        <f t="shared" ref="P83" si="157">SUM(Q83:S83)</f>
        <v>74.160413419999998</v>
      </c>
      <c r="Q83" s="52">
        <v>72.73567663</v>
      </c>
      <c r="R83" s="52">
        <v>0.84818609</v>
      </c>
      <c r="S83" s="52">
        <v>0.57655069999999997</v>
      </c>
      <c r="T83" s="52"/>
      <c r="U83" s="52"/>
      <c r="V83" s="52"/>
      <c r="W83" s="52"/>
      <c r="X83" s="52"/>
    </row>
    <row r="84" spans="1:24" hidden="1" outlineLevel="1" collapsed="1">
      <c r="A84" s="12">
        <v>42767</v>
      </c>
      <c r="B84" s="52">
        <v>1280.88313014</v>
      </c>
      <c r="C84" s="52">
        <f t="shared" ref="C84" si="158">I84+O84</f>
        <v>1071.66890425</v>
      </c>
      <c r="D84" s="52">
        <f t="shared" ref="D84" si="159">J84+P84</f>
        <v>209.21422588999999</v>
      </c>
      <c r="E84" s="52">
        <f t="shared" ref="E84" si="160">K84+Q84</f>
        <v>190.53454599</v>
      </c>
      <c r="F84" s="52">
        <f t="shared" ref="F84" si="161">L84+R84</f>
        <v>18.082845379999998</v>
      </c>
      <c r="G84" s="52">
        <f t="shared" ref="G84" si="162">M84+S84</f>
        <v>0.59683452000000004</v>
      </c>
      <c r="H84" s="52">
        <f t="shared" ref="H84" si="163">SUM(I84:J84)</f>
        <v>824.91420863000008</v>
      </c>
      <c r="I84" s="52">
        <v>691.52147560000003</v>
      </c>
      <c r="J84" s="52">
        <f t="shared" ref="J84" si="164">SUM(K84:M84)</f>
        <v>133.39273302999999</v>
      </c>
      <c r="K84" s="52">
        <v>116.17102602999999</v>
      </c>
      <c r="L84" s="52">
        <v>17.19770694</v>
      </c>
      <c r="M84" s="52">
        <v>2.400006E-2</v>
      </c>
      <c r="N84" s="52">
        <f t="shared" ref="N84" si="165">SUM(O84:P84)</f>
        <v>455.96892150999997</v>
      </c>
      <c r="O84" s="52">
        <v>380.14742864999999</v>
      </c>
      <c r="P84" s="52">
        <f t="shared" ref="P84" si="166">SUM(Q84:S84)</f>
        <v>75.821492860000006</v>
      </c>
      <c r="Q84" s="52">
        <v>74.363519960000005</v>
      </c>
      <c r="R84" s="52">
        <v>0.88513843999999997</v>
      </c>
      <c r="S84" s="52">
        <v>0.57283446000000005</v>
      </c>
      <c r="T84" s="52"/>
      <c r="U84" s="52"/>
      <c r="V84" s="52"/>
      <c r="W84" s="52"/>
      <c r="X84" s="52"/>
    </row>
    <row r="85" spans="1:24" hidden="1" outlineLevel="1" collapsed="1">
      <c r="A85" s="12">
        <v>42795</v>
      </c>
      <c r="B85" s="52">
        <v>1348.1696219400001</v>
      </c>
      <c r="C85" s="52">
        <f t="shared" ref="C85" si="167">I85+O85</f>
        <v>1065.5892013900002</v>
      </c>
      <c r="D85" s="52">
        <f t="shared" ref="D85" si="168">J85+P85</f>
        <v>282.58042054999999</v>
      </c>
      <c r="E85" s="52">
        <f t="shared" ref="E85" si="169">K85+Q85</f>
        <v>256.28985906999998</v>
      </c>
      <c r="F85" s="52">
        <f t="shared" ref="F85" si="170">L85+R85</f>
        <v>25.037277849999999</v>
      </c>
      <c r="G85" s="52">
        <f t="shared" ref="G85" si="171">M85+S85</f>
        <v>1.2532836299999999</v>
      </c>
      <c r="H85" s="52">
        <f t="shared" ref="H85" si="172">SUM(I85:J85)</f>
        <v>831.15467834000015</v>
      </c>
      <c r="I85" s="52">
        <v>676.7126219700001</v>
      </c>
      <c r="J85" s="52">
        <f t="shared" ref="J85" si="173">SUM(K85:M85)</f>
        <v>154.44205636999999</v>
      </c>
      <c r="K85" s="52">
        <v>129.61824125999999</v>
      </c>
      <c r="L85" s="52">
        <v>24.14981534</v>
      </c>
      <c r="M85" s="52">
        <v>0.67399977</v>
      </c>
      <c r="N85" s="52">
        <f t="shared" ref="N85" si="174">SUM(O85:P85)</f>
        <v>517.01494359999992</v>
      </c>
      <c r="O85" s="52">
        <v>388.87657941999998</v>
      </c>
      <c r="P85" s="52">
        <f t="shared" ref="P85" si="175">SUM(Q85:S85)</f>
        <v>128.13836418</v>
      </c>
      <c r="Q85" s="52">
        <v>126.67161781</v>
      </c>
      <c r="R85" s="52">
        <v>0.88746250999999998</v>
      </c>
      <c r="S85" s="52">
        <v>0.57928385999999998</v>
      </c>
      <c r="T85" s="52"/>
      <c r="U85" s="52"/>
      <c r="V85" s="52"/>
      <c r="W85" s="52"/>
      <c r="X85" s="52"/>
    </row>
    <row r="86" spans="1:24" hidden="1" outlineLevel="1" collapsed="1">
      <c r="A86" s="12">
        <v>42826</v>
      </c>
      <c r="B86" s="52">
        <v>1379.06129274</v>
      </c>
      <c r="C86" s="52">
        <f t="shared" ref="C86" si="176">I86+O86</f>
        <v>1014.2999373999999</v>
      </c>
      <c r="D86" s="52">
        <f t="shared" ref="D86" si="177">J86+P86</f>
        <v>364.76135534000002</v>
      </c>
      <c r="E86" s="52">
        <f t="shared" ref="E86" si="178">K86+Q86</f>
        <v>336.19912873999999</v>
      </c>
      <c r="F86" s="52">
        <f t="shared" ref="F86" si="179">L86+R86</f>
        <v>28.561226420000001</v>
      </c>
      <c r="G86" s="52">
        <f t="shared" ref="G86" si="180">M86+S86</f>
        <v>1.00018E-3</v>
      </c>
      <c r="H86" s="52">
        <f t="shared" ref="H86" si="181">SUM(I86:J86)</f>
        <v>808.69349386999988</v>
      </c>
      <c r="I86" s="52">
        <v>566.58038120999993</v>
      </c>
      <c r="J86" s="52">
        <f t="shared" ref="J86" si="182">SUM(K86:M86)</f>
        <v>242.11311266000001</v>
      </c>
      <c r="K86" s="52">
        <v>214.86242916</v>
      </c>
      <c r="L86" s="52">
        <v>27.249683319999999</v>
      </c>
      <c r="M86" s="52">
        <v>1.00018E-3</v>
      </c>
      <c r="N86" s="52">
        <f t="shared" ref="N86" si="183">SUM(O86:P86)</f>
        <v>570.36779887</v>
      </c>
      <c r="O86" s="52">
        <v>447.71955618999999</v>
      </c>
      <c r="P86" s="52">
        <f t="shared" ref="P86" si="184">SUM(Q86:S86)</f>
        <v>122.64824268</v>
      </c>
      <c r="Q86" s="52">
        <v>121.33669958</v>
      </c>
      <c r="R86" s="52">
        <v>1.3115431</v>
      </c>
      <c r="S86" s="52">
        <v>0</v>
      </c>
      <c r="T86" s="52"/>
      <c r="U86" s="52"/>
      <c r="V86" s="52"/>
      <c r="W86" s="52"/>
      <c r="X86" s="52"/>
    </row>
    <row r="87" spans="1:24" hidden="1" outlineLevel="1" collapsed="1">
      <c r="A87" s="12">
        <v>42856</v>
      </c>
      <c r="B87" s="52">
        <v>1296.0948388500001</v>
      </c>
      <c r="C87" s="52">
        <f t="shared" ref="C87" si="185">I87+O87</f>
        <v>1022.31934238</v>
      </c>
      <c r="D87" s="52">
        <f t="shared" ref="D87" si="186">J87+P87</f>
        <v>273.77549647000001</v>
      </c>
      <c r="E87" s="52">
        <f t="shared" ref="E87" si="187">K87+Q87</f>
        <v>246.94605997000002</v>
      </c>
      <c r="F87" s="52">
        <f t="shared" ref="F87" si="188">L87+R87</f>
        <v>26.828436259999997</v>
      </c>
      <c r="G87" s="52">
        <f t="shared" ref="G87" si="189">M87+S87</f>
        <v>1.0002399999999999E-3</v>
      </c>
      <c r="H87" s="52">
        <f t="shared" ref="H87" si="190">SUM(I87:J87)</f>
        <v>793.43902718999993</v>
      </c>
      <c r="I87" s="52">
        <v>637.47326542999997</v>
      </c>
      <c r="J87" s="52">
        <f t="shared" ref="J87" si="191">SUM(K87:M87)</f>
        <v>155.96576176000002</v>
      </c>
      <c r="K87" s="52">
        <v>130.39961081000001</v>
      </c>
      <c r="L87" s="52">
        <v>25.565150709999998</v>
      </c>
      <c r="M87" s="52">
        <v>1.0002399999999999E-3</v>
      </c>
      <c r="N87" s="52">
        <f t="shared" ref="N87" si="192">SUM(O87:P87)</f>
        <v>502.65581165999998</v>
      </c>
      <c r="O87" s="52">
        <v>384.84607695</v>
      </c>
      <c r="P87" s="52">
        <f t="shared" ref="P87" si="193">SUM(Q87:S87)</f>
        <v>117.80973471</v>
      </c>
      <c r="Q87" s="52">
        <v>116.54644915999999</v>
      </c>
      <c r="R87" s="52">
        <v>1.26328555</v>
      </c>
      <c r="S87" s="52">
        <v>0</v>
      </c>
      <c r="T87" s="52"/>
      <c r="U87" s="52"/>
      <c r="V87" s="52"/>
      <c r="W87" s="52"/>
      <c r="X87" s="52"/>
    </row>
    <row r="88" spans="1:24" hidden="1" outlineLevel="1" collapsed="1">
      <c r="A88" s="12">
        <v>42887</v>
      </c>
      <c r="B88" s="52">
        <v>1300.1818827500001</v>
      </c>
      <c r="C88" s="52">
        <f t="shared" ref="C88" si="194">I88+O88</f>
        <v>1020.10787325</v>
      </c>
      <c r="D88" s="52">
        <f t="shared" ref="D88" si="195">J88+P88</f>
        <v>280.07400949999999</v>
      </c>
      <c r="E88" s="52">
        <f t="shared" ref="E88" si="196">K88+Q88</f>
        <v>254.15848504000002</v>
      </c>
      <c r="F88" s="52">
        <f t="shared" ref="F88" si="197">L88+R88</f>
        <v>25.914524280000002</v>
      </c>
      <c r="G88" s="52">
        <f t="shared" ref="G88" si="198">M88+S88</f>
        <v>1.00018E-3</v>
      </c>
      <c r="H88" s="52">
        <f t="shared" ref="H88" si="199">SUM(I88:J88)</f>
        <v>818.73038137999993</v>
      </c>
      <c r="I88" s="52">
        <v>659.47103293999999</v>
      </c>
      <c r="J88" s="52">
        <f t="shared" ref="J88" si="200">SUM(K88:M88)</f>
        <v>159.25934844</v>
      </c>
      <c r="K88" s="52">
        <v>134.61060806</v>
      </c>
      <c r="L88" s="52">
        <v>24.647740200000001</v>
      </c>
      <c r="M88" s="52">
        <v>1.00018E-3</v>
      </c>
      <c r="N88" s="52">
        <f t="shared" ref="N88" si="201">SUM(O88:P88)</f>
        <v>481.45150137000002</v>
      </c>
      <c r="O88" s="52">
        <v>360.63684031000003</v>
      </c>
      <c r="P88" s="52">
        <f t="shared" ref="P88" si="202">SUM(Q88:S88)</f>
        <v>120.81466105999999</v>
      </c>
      <c r="Q88" s="52">
        <v>119.54787698</v>
      </c>
      <c r="R88" s="52">
        <v>1.2667840800000001</v>
      </c>
      <c r="S88" s="52">
        <v>0</v>
      </c>
      <c r="T88" s="52"/>
      <c r="U88" s="52"/>
      <c r="V88" s="52"/>
      <c r="W88" s="52"/>
      <c r="X88" s="52"/>
    </row>
    <row r="89" spans="1:24" hidden="1" outlineLevel="1" collapsed="1">
      <c r="A89" s="12">
        <v>42917</v>
      </c>
      <c r="B89" s="52">
        <v>1477.29607354</v>
      </c>
      <c r="C89" s="52">
        <f t="shared" ref="C89" si="203">I89+O89</f>
        <v>1138.42243893</v>
      </c>
      <c r="D89" s="52">
        <f t="shared" ref="D89" si="204">J89+P89</f>
        <v>338.87363461000001</v>
      </c>
      <c r="E89" s="52">
        <f t="shared" ref="E89" si="205">K89+Q89</f>
        <v>306.86537367</v>
      </c>
      <c r="F89" s="52">
        <f t="shared" ref="F89" si="206">L89+R89</f>
        <v>32.007260699999996</v>
      </c>
      <c r="G89" s="52">
        <f t="shared" ref="G89" si="207">M89+S89</f>
        <v>1.0002399999999999E-3</v>
      </c>
      <c r="H89" s="52">
        <f t="shared" ref="H89" si="208">SUM(I89:J89)</f>
        <v>979.50205067000002</v>
      </c>
      <c r="I89" s="52">
        <v>773.76292003000003</v>
      </c>
      <c r="J89" s="52">
        <f t="shared" ref="J89" si="209">SUM(K89:M89)</f>
        <v>205.73913063999998</v>
      </c>
      <c r="K89" s="52">
        <v>175.00923053999998</v>
      </c>
      <c r="L89" s="52">
        <v>30.728899859999999</v>
      </c>
      <c r="M89" s="52">
        <v>1.0002399999999999E-3</v>
      </c>
      <c r="N89" s="52">
        <f t="shared" ref="N89" si="210">SUM(O89:P89)</f>
        <v>497.79402286999999</v>
      </c>
      <c r="O89" s="52">
        <v>364.65951889999997</v>
      </c>
      <c r="P89" s="52">
        <f t="shared" ref="P89" si="211">SUM(Q89:S89)</f>
        <v>133.13450397000003</v>
      </c>
      <c r="Q89" s="52">
        <v>131.85614313000002</v>
      </c>
      <c r="R89" s="52">
        <v>1.2783608399999999</v>
      </c>
      <c r="S89" s="52">
        <v>0</v>
      </c>
      <c r="T89" s="52"/>
      <c r="U89" s="52"/>
      <c r="V89" s="52"/>
      <c r="W89" s="52"/>
      <c r="X89" s="52"/>
    </row>
    <row r="90" spans="1:24" hidden="1" outlineLevel="1" collapsed="1">
      <c r="A90" s="12">
        <v>42948</v>
      </c>
      <c r="B90" s="52">
        <v>1471.79095009</v>
      </c>
      <c r="C90" s="52">
        <f t="shared" ref="C90" si="212">I90+O90</f>
        <v>1155.83925355</v>
      </c>
      <c r="D90" s="52">
        <f t="shared" ref="D90" si="213">J90+P90</f>
        <v>315.95169654</v>
      </c>
      <c r="E90" s="52">
        <f t="shared" ref="E90" si="214">K90+Q90</f>
        <v>289.39347459999999</v>
      </c>
      <c r="F90" s="52">
        <f t="shared" ref="F90" si="215">L90+R90</f>
        <v>26.557221700000003</v>
      </c>
      <c r="G90" s="52">
        <f t="shared" ref="G90" si="216">M90+S90</f>
        <v>1.0002399999999999E-3</v>
      </c>
      <c r="H90" s="52">
        <f t="shared" ref="H90" si="217">SUM(I90:J90)</f>
        <v>997.12195400000007</v>
      </c>
      <c r="I90" s="52">
        <v>782.04966130000003</v>
      </c>
      <c r="J90" s="52">
        <f t="shared" ref="J90" si="218">SUM(K90:M90)</f>
        <v>215.07229270000002</v>
      </c>
      <c r="K90" s="52">
        <v>189.78780747000002</v>
      </c>
      <c r="L90" s="52">
        <v>25.283484990000002</v>
      </c>
      <c r="M90" s="52">
        <v>1.0002399999999999E-3</v>
      </c>
      <c r="N90" s="52">
        <f t="shared" ref="N90" si="219">SUM(O90:P90)</f>
        <v>474.66899609000001</v>
      </c>
      <c r="O90" s="52">
        <v>373.78959225</v>
      </c>
      <c r="P90" s="52">
        <f t="shared" ref="P90" si="220">SUM(Q90:S90)</f>
        <v>100.87940383999999</v>
      </c>
      <c r="Q90" s="52">
        <v>99.60566713</v>
      </c>
      <c r="R90" s="52">
        <v>1.2737367100000001</v>
      </c>
      <c r="S90" s="52">
        <v>0</v>
      </c>
      <c r="T90" s="52"/>
      <c r="U90" s="52"/>
      <c r="V90" s="52"/>
      <c r="W90" s="52"/>
      <c r="X90" s="52"/>
    </row>
    <row r="91" spans="1:24" hidden="1" outlineLevel="1" collapsed="1">
      <c r="A91" s="12">
        <v>42979</v>
      </c>
      <c r="B91" s="52">
        <v>1422.2495074500002</v>
      </c>
      <c r="C91" s="52">
        <f t="shared" ref="C91" si="221">I91+O91</f>
        <v>1040.9247117700002</v>
      </c>
      <c r="D91" s="52">
        <f t="shared" ref="D91" si="222">J91+P91</f>
        <v>381.32479567999997</v>
      </c>
      <c r="E91" s="52">
        <f t="shared" ref="E91" si="223">K91+Q91</f>
        <v>355.39295859999993</v>
      </c>
      <c r="F91" s="52">
        <f t="shared" ref="F91" si="224">L91+R91</f>
        <v>25.930836900000003</v>
      </c>
      <c r="G91" s="52">
        <f t="shared" ref="G91" si="225">M91+S91</f>
        <v>1.00018E-3</v>
      </c>
      <c r="H91" s="52">
        <f t="shared" ref="H91" si="226">SUM(I91:J91)</f>
        <v>866.20521384000006</v>
      </c>
      <c r="I91" s="52">
        <v>614.77336648000005</v>
      </c>
      <c r="J91" s="52">
        <f t="shared" ref="J91" si="227">SUM(K91:M91)</f>
        <v>251.43184735999998</v>
      </c>
      <c r="K91" s="52">
        <v>226.81401681999998</v>
      </c>
      <c r="L91" s="52">
        <v>24.616830360000002</v>
      </c>
      <c r="M91" s="52">
        <v>1.00018E-3</v>
      </c>
      <c r="N91" s="52">
        <f t="shared" ref="N91" si="228">SUM(O91:P91)</f>
        <v>556.04429360999995</v>
      </c>
      <c r="O91" s="52">
        <v>426.15134528999999</v>
      </c>
      <c r="P91" s="52">
        <f t="shared" ref="P91" si="229">SUM(Q91:S91)</f>
        <v>129.89294831999999</v>
      </c>
      <c r="Q91" s="52">
        <v>128.57894177999998</v>
      </c>
      <c r="R91" s="52">
        <v>1.3140065400000001</v>
      </c>
      <c r="S91" s="52">
        <v>0</v>
      </c>
      <c r="T91" s="52"/>
      <c r="U91" s="52"/>
      <c r="V91" s="52"/>
      <c r="W91" s="52"/>
      <c r="X91" s="52"/>
    </row>
    <row r="92" spans="1:24" hidden="1" outlineLevel="1" collapsed="1">
      <c r="A92" s="12">
        <v>43009</v>
      </c>
      <c r="B92" s="52">
        <v>1621.1449195</v>
      </c>
      <c r="C92" s="52">
        <f t="shared" ref="C92" si="230">I92+O92</f>
        <v>1089.7344762</v>
      </c>
      <c r="D92" s="52">
        <f t="shared" ref="D92" si="231">J92+P92</f>
        <v>531.4104433</v>
      </c>
      <c r="E92" s="52">
        <f t="shared" ref="E92" si="232">K92+Q92</f>
        <v>504.16366868</v>
      </c>
      <c r="F92" s="52">
        <f t="shared" ref="F92" si="233">L92+R92</f>
        <v>27.24577438</v>
      </c>
      <c r="G92" s="52">
        <f t="shared" ref="G92" si="234">M92+S92</f>
        <v>1.0002399999999999E-3</v>
      </c>
      <c r="H92" s="52">
        <f t="shared" ref="H92" si="235">SUM(I92:J92)</f>
        <v>887.39125193000007</v>
      </c>
      <c r="I92" s="52">
        <v>687.60485184000004</v>
      </c>
      <c r="J92" s="52">
        <f t="shared" ref="J92" si="236">SUM(K92:M92)</f>
        <v>199.78640009</v>
      </c>
      <c r="K92" s="52">
        <v>183.20149893999999</v>
      </c>
      <c r="L92" s="52">
        <v>16.583900910000001</v>
      </c>
      <c r="M92" s="52">
        <v>1.0002399999999999E-3</v>
      </c>
      <c r="N92" s="52">
        <f t="shared" ref="N92" si="237">SUM(O92:P92)</f>
        <v>733.75366756999995</v>
      </c>
      <c r="O92" s="52">
        <v>402.12962435999998</v>
      </c>
      <c r="P92" s="52">
        <f t="shared" ref="P92" si="238">SUM(Q92:S92)</f>
        <v>331.62404320999997</v>
      </c>
      <c r="Q92" s="52">
        <v>320.96216973999998</v>
      </c>
      <c r="R92" s="52">
        <v>10.66187347</v>
      </c>
      <c r="S92" s="52">
        <v>0</v>
      </c>
      <c r="T92" s="52"/>
      <c r="U92" s="52"/>
      <c r="V92" s="52"/>
      <c r="W92" s="52"/>
      <c r="X92" s="52"/>
    </row>
    <row r="93" spans="1:24" hidden="1" outlineLevel="1" collapsed="1">
      <c r="A93" s="12">
        <v>43040</v>
      </c>
      <c r="B93" s="52">
        <v>1432.5827268599999</v>
      </c>
      <c r="C93" s="52">
        <f t="shared" ref="C93" si="239">I93+O93</f>
        <v>1099.8804335499999</v>
      </c>
      <c r="D93" s="52">
        <f t="shared" ref="D93" si="240">J93+P93</f>
        <v>332.70229330999996</v>
      </c>
      <c r="E93" s="52">
        <f t="shared" ref="E93" si="241">K93+Q93</f>
        <v>302.75341494999998</v>
      </c>
      <c r="F93" s="52">
        <f t="shared" ref="F93" si="242">L93+R93</f>
        <v>29.94787818</v>
      </c>
      <c r="G93" s="52">
        <f t="shared" ref="G93" si="243">M93+S93</f>
        <v>1.00018E-3</v>
      </c>
      <c r="H93" s="52">
        <f t="shared" ref="H93" si="244">SUM(I93:J93)</f>
        <v>880.55805423999993</v>
      </c>
      <c r="I93" s="52">
        <v>691.75560483999993</v>
      </c>
      <c r="J93" s="52">
        <f t="shared" ref="J93" si="245">SUM(K93:M93)</f>
        <v>188.80244939999997</v>
      </c>
      <c r="K93" s="52">
        <v>173.15445312999998</v>
      </c>
      <c r="L93" s="52">
        <v>15.64699609</v>
      </c>
      <c r="M93" s="52">
        <v>1.00018E-3</v>
      </c>
      <c r="N93" s="52">
        <f t="shared" ref="N93" si="246">SUM(O93:P93)</f>
        <v>552.02467261999993</v>
      </c>
      <c r="O93" s="52">
        <v>408.12482870999997</v>
      </c>
      <c r="P93" s="52">
        <f t="shared" ref="P93" si="247">SUM(Q93:S93)</f>
        <v>143.89984390999999</v>
      </c>
      <c r="Q93" s="52">
        <v>129.59896182</v>
      </c>
      <c r="R93" s="52">
        <v>14.30088209</v>
      </c>
      <c r="S93" s="52">
        <v>0</v>
      </c>
      <c r="T93" s="52"/>
      <c r="U93" s="52"/>
      <c r="V93" s="52"/>
      <c r="W93" s="52"/>
      <c r="X93" s="52"/>
    </row>
    <row r="94" spans="1:24" hidden="1" outlineLevel="1" collapsed="1">
      <c r="A94" s="12">
        <v>43070</v>
      </c>
      <c r="B94" s="52">
        <v>1597.00661702</v>
      </c>
      <c r="C94" s="52">
        <f t="shared" ref="C94" si="248">I94+O94</f>
        <v>1210.70366152</v>
      </c>
      <c r="D94" s="52">
        <f t="shared" ref="D94" si="249">J94+P94</f>
        <v>386.3029555</v>
      </c>
      <c r="E94" s="52">
        <f t="shared" ref="E94" si="250">K94+Q94</f>
        <v>349.87888844999998</v>
      </c>
      <c r="F94" s="52">
        <f t="shared" ref="F94" si="251">L94+R94</f>
        <v>36.422952670000001</v>
      </c>
      <c r="G94" s="52">
        <f t="shared" ref="G94" si="252">M94+S94</f>
        <v>1.1143800000000001E-3</v>
      </c>
      <c r="H94" s="52">
        <f t="shared" ref="H94" si="253">SUM(I94:J94)</f>
        <v>1089.3822632599999</v>
      </c>
      <c r="I94" s="52">
        <v>789.79316862000007</v>
      </c>
      <c r="J94" s="52">
        <f t="shared" ref="J94" si="254">SUM(K94:M94)</f>
        <v>299.58909463999998</v>
      </c>
      <c r="K94" s="52">
        <v>279.68351904999997</v>
      </c>
      <c r="L94" s="52">
        <v>19.904461210000001</v>
      </c>
      <c r="M94" s="52">
        <v>1.1143800000000001E-3</v>
      </c>
      <c r="N94" s="52">
        <f t="shared" ref="N94" si="255">SUM(O94:P94)</f>
        <v>507.62435376000002</v>
      </c>
      <c r="O94" s="52">
        <v>420.91049290000001</v>
      </c>
      <c r="P94" s="52">
        <f t="shared" ref="P94" si="256">SUM(Q94:S94)</f>
        <v>86.713860860000011</v>
      </c>
      <c r="Q94" s="52">
        <v>70.195369400000004</v>
      </c>
      <c r="R94" s="52">
        <v>16.51849146</v>
      </c>
      <c r="S94" s="52">
        <v>0</v>
      </c>
      <c r="T94" s="52"/>
      <c r="U94" s="52"/>
      <c r="V94" s="52"/>
      <c r="W94" s="52"/>
      <c r="X94" s="52"/>
    </row>
    <row r="95" spans="1:24" hidden="1" outlineLevel="1" collapsed="1">
      <c r="A95" s="12">
        <v>43101</v>
      </c>
      <c r="B95" s="52">
        <v>1560.78414922</v>
      </c>
      <c r="C95" s="52">
        <f t="shared" ref="C95" si="257">I95+O95</f>
        <v>1247.37620079</v>
      </c>
      <c r="D95" s="52">
        <f t="shared" ref="D95" si="258">J95+P95</f>
        <v>313.40794843000003</v>
      </c>
      <c r="E95" s="52">
        <f t="shared" ref="E95" si="259">K95+Q95</f>
        <v>274.56959582000002</v>
      </c>
      <c r="F95" s="52">
        <f t="shared" ref="F95" si="260">L95+R95</f>
        <v>38.616033529999996</v>
      </c>
      <c r="G95" s="52">
        <f t="shared" ref="G95" si="261">M95+S95</f>
        <v>0.22231908</v>
      </c>
      <c r="H95" s="52">
        <f t="shared" ref="H95" si="262">SUM(I95:J95)</f>
        <v>1011.6563707400001</v>
      </c>
      <c r="I95" s="52">
        <v>792.58949373999997</v>
      </c>
      <c r="J95" s="52">
        <f t="shared" ref="J95" si="263">SUM(K95:M95)</f>
        <v>219.06687700000003</v>
      </c>
      <c r="K95" s="52">
        <v>198.01537867000002</v>
      </c>
      <c r="L95" s="52">
        <v>20.829179249999999</v>
      </c>
      <c r="M95" s="52">
        <v>0.22231908</v>
      </c>
      <c r="N95" s="52">
        <f t="shared" ref="N95" si="264">SUM(O95:P95)</f>
        <v>549.12777847999996</v>
      </c>
      <c r="O95" s="52">
        <v>454.78670704999996</v>
      </c>
      <c r="P95" s="52">
        <f t="shared" ref="P95" si="265">SUM(Q95:S95)</f>
        <v>94.34107143</v>
      </c>
      <c r="Q95" s="52">
        <v>76.554217149999999</v>
      </c>
      <c r="R95" s="52">
        <v>17.78685428</v>
      </c>
      <c r="S95" s="52">
        <v>0</v>
      </c>
      <c r="T95" s="52"/>
      <c r="U95" s="52"/>
      <c r="V95" s="52"/>
      <c r="W95" s="52"/>
      <c r="X95" s="52"/>
    </row>
    <row r="96" spans="1:24" hidden="1" outlineLevel="1" collapsed="1">
      <c r="A96" s="12">
        <v>43132</v>
      </c>
      <c r="B96" s="52">
        <v>1372.0037470200002</v>
      </c>
      <c r="C96" s="52">
        <f t="shared" ref="C96" si="266">I96+O96</f>
        <v>1088.8666246900002</v>
      </c>
      <c r="D96" s="52">
        <f t="shared" ref="D96" si="267">J96+P96</f>
        <v>283.13712233000001</v>
      </c>
      <c r="E96" s="52">
        <f t="shared" ref="E96" si="268">K96+Q96</f>
        <v>250.69916789000001</v>
      </c>
      <c r="F96" s="52">
        <f t="shared" ref="F96" si="269">L96+R96</f>
        <v>32.32672754</v>
      </c>
      <c r="G96" s="52">
        <f t="shared" ref="G96" si="270">M96+S96</f>
        <v>0.1112269</v>
      </c>
      <c r="H96" s="52">
        <f t="shared" ref="H96" si="271">SUM(I96:J96)</f>
        <v>875.11259824000001</v>
      </c>
      <c r="I96" s="52">
        <v>685.58469376000005</v>
      </c>
      <c r="J96" s="52">
        <f t="shared" ref="J96" si="272">SUM(K96:M96)</f>
        <v>189.52790447999999</v>
      </c>
      <c r="K96" s="52">
        <v>173.94222016000001</v>
      </c>
      <c r="L96" s="52">
        <v>15.47445742</v>
      </c>
      <c r="M96" s="52">
        <v>0.1112269</v>
      </c>
      <c r="N96" s="52">
        <f t="shared" ref="N96" si="273">SUM(O96:P96)</f>
        <v>496.89114878000004</v>
      </c>
      <c r="O96" s="52">
        <v>403.28193093000004</v>
      </c>
      <c r="P96" s="52">
        <f t="shared" ref="P96" si="274">SUM(Q96:S96)</f>
        <v>93.609217849999993</v>
      </c>
      <c r="Q96" s="52">
        <v>76.756947729999993</v>
      </c>
      <c r="R96" s="52">
        <v>16.85227012</v>
      </c>
      <c r="S96" s="52">
        <v>0</v>
      </c>
      <c r="T96" s="52"/>
      <c r="U96" s="52"/>
      <c r="V96" s="52"/>
      <c r="W96" s="52"/>
      <c r="X96" s="52"/>
    </row>
    <row r="97" spans="1:24" hidden="1" outlineLevel="1" collapsed="1">
      <c r="A97" s="12">
        <v>43160</v>
      </c>
      <c r="B97" s="52">
        <v>1390.3183567299998</v>
      </c>
      <c r="C97" s="52">
        <f t="shared" ref="C97" si="275">I97+O97</f>
        <v>1070.7220816299998</v>
      </c>
      <c r="D97" s="52">
        <f t="shared" ref="D97" si="276">J97+P97</f>
        <v>319.59627510000001</v>
      </c>
      <c r="E97" s="52">
        <f t="shared" ref="E97" si="277">K97+Q97</f>
        <v>285.65842054000001</v>
      </c>
      <c r="F97" s="52">
        <f t="shared" ref="F97" si="278">L97+R97</f>
        <v>33.186755939999998</v>
      </c>
      <c r="G97" s="52">
        <f t="shared" ref="G97" si="279">M97+S97</f>
        <v>0.75109862000000005</v>
      </c>
      <c r="H97" s="52">
        <f t="shared" ref="H97" si="280">SUM(I97:J97)</f>
        <v>865.25953170999992</v>
      </c>
      <c r="I97" s="52">
        <v>636.32459654999991</v>
      </c>
      <c r="J97" s="52">
        <f t="shared" ref="J97" si="281">SUM(K97:M97)</f>
        <v>228.93493516000001</v>
      </c>
      <c r="K97" s="52">
        <v>208.92318352000001</v>
      </c>
      <c r="L97" s="52">
        <v>19.260653019999999</v>
      </c>
      <c r="M97" s="52">
        <v>0.75109862000000005</v>
      </c>
      <c r="N97" s="52">
        <f t="shared" ref="N97" si="282">SUM(O97:P97)</f>
        <v>525.05882501999997</v>
      </c>
      <c r="O97" s="52">
        <v>434.39748507999997</v>
      </c>
      <c r="P97" s="52">
        <f t="shared" ref="P97" si="283">SUM(Q97:S97)</f>
        <v>90.661339940000005</v>
      </c>
      <c r="Q97" s="52">
        <v>76.73523702</v>
      </c>
      <c r="R97" s="52">
        <v>13.92610292</v>
      </c>
      <c r="S97" s="52">
        <v>0</v>
      </c>
      <c r="T97" s="52"/>
      <c r="U97" s="52"/>
      <c r="V97" s="52"/>
      <c r="W97" s="52"/>
      <c r="X97" s="52"/>
    </row>
    <row r="98" spans="1:24" hidden="1" outlineLevel="1" collapsed="1">
      <c r="A98" s="12">
        <v>43191</v>
      </c>
      <c r="B98" s="52">
        <v>1311.8593732299998</v>
      </c>
      <c r="C98" s="52">
        <f t="shared" ref="C98" si="284">I98+O98</f>
        <v>1017.50736775</v>
      </c>
      <c r="D98" s="52">
        <f t="shared" ref="D98" si="285">J98+P98</f>
        <v>294.35200548</v>
      </c>
      <c r="E98" s="52">
        <f t="shared" ref="E98" si="286">K98+Q98</f>
        <v>273.82429626999999</v>
      </c>
      <c r="F98" s="52">
        <f t="shared" ref="F98" si="287">L98+R98</f>
        <v>20.422556100000001</v>
      </c>
      <c r="G98" s="52">
        <f t="shared" ref="G98" si="288">M98+S98</f>
        <v>0.10515310999999999</v>
      </c>
      <c r="H98" s="52">
        <f t="shared" ref="H98" si="289">SUM(I98:J98)</f>
        <v>771.11045339999998</v>
      </c>
      <c r="I98" s="52">
        <v>566.14975842000001</v>
      </c>
      <c r="J98" s="52">
        <f t="shared" ref="J98" si="290">SUM(K98:M98)</f>
        <v>204.96069498</v>
      </c>
      <c r="K98" s="52">
        <v>198.02276301000001</v>
      </c>
      <c r="L98" s="52">
        <v>6.8327788600000003</v>
      </c>
      <c r="M98" s="52">
        <v>0.10515310999999999</v>
      </c>
      <c r="N98" s="52">
        <f t="shared" ref="N98" si="291">SUM(O98:P98)</f>
        <v>540.74891982999998</v>
      </c>
      <c r="O98" s="52">
        <v>451.35760932999995</v>
      </c>
      <c r="P98" s="52">
        <f t="shared" ref="P98" si="292">SUM(Q98:S98)</f>
        <v>89.391310500000003</v>
      </c>
      <c r="Q98" s="52">
        <v>75.801533259999999</v>
      </c>
      <c r="R98" s="52">
        <v>13.58977724</v>
      </c>
      <c r="S98" s="52">
        <v>0</v>
      </c>
      <c r="T98" s="52"/>
      <c r="U98" s="52"/>
      <c r="V98" s="52"/>
      <c r="W98" s="52"/>
      <c r="X98" s="52"/>
    </row>
    <row r="99" spans="1:24" hidden="1" outlineLevel="1" collapsed="1">
      <c r="A99" s="12">
        <v>43221</v>
      </c>
      <c r="B99" s="52">
        <v>1272.8508734700001</v>
      </c>
      <c r="C99" s="52">
        <f t="shared" ref="C99" si="293">I99+O99</f>
        <v>969.11726843999998</v>
      </c>
      <c r="D99" s="52">
        <f t="shared" ref="D99" si="294">J99+P99</f>
        <v>303.73360503000004</v>
      </c>
      <c r="E99" s="52">
        <f t="shared" ref="E99" si="295">K99+Q99</f>
        <v>283.82316141000001</v>
      </c>
      <c r="F99" s="52">
        <f t="shared" ref="F99" si="296">L99+R99</f>
        <v>19.805297620000001</v>
      </c>
      <c r="G99" s="52">
        <f t="shared" ref="G99" si="297">M99+S99</f>
        <v>0.105146</v>
      </c>
      <c r="H99" s="52">
        <f t="shared" ref="H99" si="298">SUM(I99:J99)</f>
        <v>773.12261408000006</v>
      </c>
      <c r="I99" s="52">
        <v>559.56940277000001</v>
      </c>
      <c r="J99" s="52">
        <f t="shared" ref="J99" si="299">SUM(K99:M99)</f>
        <v>213.55321131000002</v>
      </c>
      <c r="K99" s="52">
        <v>206.58618463000002</v>
      </c>
      <c r="L99" s="52">
        <v>6.8618806799999996</v>
      </c>
      <c r="M99" s="52">
        <v>0.105146</v>
      </c>
      <c r="N99" s="52">
        <f t="shared" ref="N99" si="300">SUM(O99:P99)</f>
        <v>499.72825938999995</v>
      </c>
      <c r="O99" s="52">
        <v>409.54786566999996</v>
      </c>
      <c r="P99" s="52">
        <f t="shared" ref="P99" si="301">SUM(Q99:S99)</f>
        <v>90.180393720000012</v>
      </c>
      <c r="Q99" s="52">
        <v>77.236976780000006</v>
      </c>
      <c r="R99" s="52">
        <v>12.943416940000001</v>
      </c>
      <c r="S99" s="52">
        <v>0</v>
      </c>
      <c r="T99" s="52"/>
      <c r="U99" s="52"/>
      <c r="V99" s="52"/>
      <c r="W99" s="52"/>
      <c r="X99" s="52"/>
    </row>
    <row r="100" spans="1:24" hidden="1" outlineLevel="1" collapsed="1">
      <c r="A100" s="12">
        <v>43252</v>
      </c>
      <c r="B100" s="52">
        <v>1305.32663142</v>
      </c>
      <c r="C100" s="52">
        <f t="shared" ref="C100" si="302">I100+O100</f>
        <v>993.30417711999996</v>
      </c>
      <c r="D100" s="52">
        <f t="shared" ref="D100" si="303">J100+P100</f>
        <v>312.02245429999999</v>
      </c>
      <c r="E100" s="52">
        <f t="shared" ref="E100" si="304">K100+Q100</f>
        <v>292.01208443999997</v>
      </c>
      <c r="F100" s="52">
        <f t="shared" ref="F100" si="305">L100+R100</f>
        <v>19.90523533</v>
      </c>
      <c r="G100" s="52">
        <f t="shared" ref="G100" si="306">M100+S100</f>
        <v>0.10513453</v>
      </c>
      <c r="H100" s="52">
        <f t="shared" ref="H100" si="307">SUM(I100:J100)</f>
        <v>804.11371973999985</v>
      </c>
      <c r="I100" s="52">
        <v>582.36990186999992</v>
      </c>
      <c r="J100" s="52">
        <f t="shared" ref="J100" si="308">SUM(K100:M100)</f>
        <v>221.74381786999999</v>
      </c>
      <c r="K100" s="52">
        <v>214.74895441999999</v>
      </c>
      <c r="L100" s="52">
        <v>6.8897289199999996</v>
      </c>
      <c r="M100" s="52">
        <v>0.10513453</v>
      </c>
      <c r="N100" s="52">
        <f t="shared" ref="N100" si="309">SUM(O100:P100)</f>
        <v>501.21291168000005</v>
      </c>
      <c r="O100" s="52">
        <v>410.93427525000004</v>
      </c>
      <c r="P100" s="52">
        <f t="shared" ref="P100" si="310">SUM(Q100:S100)</f>
        <v>90.278636430000006</v>
      </c>
      <c r="Q100" s="52">
        <v>77.263130020000006</v>
      </c>
      <c r="R100" s="52">
        <v>13.01550641</v>
      </c>
      <c r="S100" s="52">
        <v>0</v>
      </c>
      <c r="T100" s="52"/>
      <c r="U100" s="52"/>
      <c r="V100" s="52"/>
      <c r="W100" s="52"/>
      <c r="X100" s="52"/>
    </row>
    <row r="101" spans="1:24" hidden="1" outlineLevel="1" collapsed="1">
      <c r="A101" s="12">
        <v>43282</v>
      </c>
      <c r="B101" s="52">
        <v>1500.5393682200001</v>
      </c>
      <c r="C101" s="52">
        <f t="shared" ref="C101" si="311">I101+O101</f>
        <v>1127.3581057599999</v>
      </c>
      <c r="D101" s="52">
        <f t="shared" ref="D101" si="312">J101+P101</f>
        <v>373.18126245999997</v>
      </c>
      <c r="E101" s="52">
        <f t="shared" ref="E101" si="313">K101+Q101</f>
        <v>352.86213089</v>
      </c>
      <c r="F101" s="52">
        <f t="shared" ref="F101" si="314">L101+R101</f>
        <v>20.218012590000001</v>
      </c>
      <c r="G101" s="52">
        <f t="shared" ref="G101" si="315">M101+S101</f>
        <v>0.10111898</v>
      </c>
      <c r="H101" s="52">
        <f t="shared" ref="H101" si="316">SUM(I101:J101)</f>
        <v>968.79316222</v>
      </c>
      <c r="I101" s="52">
        <v>683.50209452000001</v>
      </c>
      <c r="J101" s="52">
        <f t="shared" ref="J101" si="317">SUM(K101:M101)</f>
        <v>285.29106769999999</v>
      </c>
      <c r="K101" s="52">
        <v>278.28133616999997</v>
      </c>
      <c r="L101" s="52">
        <v>6.90861255</v>
      </c>
      <c r="M101" s="52">
        <v>0.10111898</v>
      </c>
      <c r="N101" s="52">
        <f t="shared" ref="N101" si="318">SUM(O101:P101)</f>
        <v>531.74620600000003</v>
      </c>
      <c r="O101" s="52">
        <v>443.85601123999999</v>
      </c>
      <c r="P101" s="52">
        <f t="shared" ref="P101" si="319">SUM(Q101:S101)</f>
        <v>87.89019476</v>
      </c>
      <c r="Q101" s="52">
        <v>74.58079472</v>
      </c>
      <c r="R101" s="52">
        <v>13.30940004</v>
      </c>
      <c r="S101" s="52">
        <v>0</v>
      </c>
      <c r="T101" s="52"/>
      <c r="U101" s="52"/>
      <c r="V101" s="52"/>
      <c r="W101" s="52"/>
      <c r="X101" s="52"/>
    </row>
    <row r="102" spans="1:24" hidden="1" outlineLevel="1" collapsed="1">
      <c r="A102" s="12">
        <v>43313</v>
      </c>
      <c r="B102" s="52">
        <v>1507.6028093800001</v>
      </c>
      <c r="C102" s="52">
        <f t="shared" ref="C102" si="320">I102+O102</f>
        <v>1173.0009605599998</v>
      </c>
      <c r="D102" s="52">
        <f t="shared" ref="D102" si="321">J102+P102</f>
        <v>334.60184881999999</v>
      </c>
      <c r="E102" s="52">
        <f t="shared" ref="E102" si="322">K102+Q102</f>
        <v>314.31316434000001</v>
      </c>
      <c r="F102" s="52">
        <f t="shared" ref="F102" si="323">L102+R102</f>
        <v>20.187564859999998</v>
      </c>
      <c r="G102" s="52">
        <f t="shared" ref="G102" si="324">M102+S102</f>
        <v>0.10111961999999999</v>
      </c>
      <c r="H102" s="52">
        <f t="shared" ref="H102" si="325">SUM(I102:J102)</f>
        <v>913.34306908999986</v>
      </c>
      <c r="I102" s="52">
        <v>662.7624559599999</v>
      </c>
      <c r="J102" s="52">
        <f t="shared" ref="J102" si="326">SUM(K102:M102)</f>
        <v>250.58061312999999</v>
      </c>
      <c r="K102" s="52">
        <v>243.70790034000001</v>
      </c>
      <c r="L102" s="52">
        <v>6.7715931700000001</v>
      </c>
      <c r="M102" s="52">
        <v>0.10111961999999999</v>
      </c>
      <c r="N102" s="52">
        <f t="shared" ref="N102" si="327">SUM(O102:P102)</f>
        <v>594.25974029000008</v>
      </c>
      <c r="O102" s="52">
        <v>510.23850460000006</v>
      </c>
      <c r="P102" s="52">
        <f t="shared" ref="P102" si="328">SUM(Q102:S102)</f>
        <v>84.021235689999997</v>
      </c>
      <c r="Q102" s="52">
        <v>70.605264000000005</v>
      </c>
      <c r="R102" s="52">
        <v>13.415971689999999</v>
      </c>
      <c r="S102" s="52">
        <v>0</v>
      </c>
      <c r="T102" s="52"/>
      <c r="U102" s="52"/>
      <c r="V102" s="52"/>
      <c r="W102" s="52"/>
      <c r="X102" s="52"/>
    </row>
    <row r="103" spans="1:24" hidden="1" outlineLevel="1" collapsed="1">
      <c r="A103" s="12">
        <v>43344</v>
      </c>
      <c r="B103" s="52">
        <v>1514.0936257899998</v>
      </c>
      <c r="C103" s="52">
        <f t="shared" ref="C103" si="329">I103+O103</f>
        <v>1145.3443403699998</v>
      </c>
      <c r="D103" s="52">
        <f t="shared" ref="D103" si="330">J103+P103</f>
        <v>368.74928541999998</v>
      </c>
      <c r="E103" s="52">
        <f t="shared" ref="E103" si="331">K103+Q103</f>
        <v>348.39494024999999</v>
      </c>
      <c r="F103" s="52">
        <f t="shared" ref="F103" si="332">L103+R103</f>
        <v>20.253225109999999</v>
      </c>
      <c r="G103" s="52">
        <f t="shared" ref="G103" si="333">M103+S103</f>
        <v>0.10112006</v>
      </c>
      <c r="H103" s="52">
        <f t="shared" ref="H103" si="334">SUM(I103:J103)</f>
        <v>993.61004674999992</v>
      </c>
      <c r="I103" s="52">
        <v>706.95869886999992</v>
      </c>
      <c r="J103" s="52">
        <f t="shared" ref="J103" si="335">SUM(K103:M103)</f>
        <v>286.65134788</v>
      </c>
      <c r="K103" s="52">
        <v>279.73832269999997</v>
      </c>
      <c r="L103" s="52">
        <v>6.8119051199999996</v>
      </c>
      <c r="M103" s="52">
        <v>0.10112006</v>
      </c>
      <c r="N103" s="52">
        <f t="shared" ref="N103" si="336">SUM(O103:P103)</f>
        <v>520.48357904</v>
      </c>
      <c r="O103" s="52">
        <v>438.38564150000002</v>
      </c>
      <c r="P103" s="52">
        <f t="shared" ref="P103" si="337">SUM(Q103:S103)</f>
        <v>82.097937540000004</v>
      </c>
      <c r="Q103" s="52">
        <v>68.656617550000007</v>
      </c>
      <c r="R103" s="52">
        <v>13.44131999</v>
      </c>
      <c r="S103" s="52">
        <v>0</v>
      </c>
      <c r="T103" s="52"/>
      <c r="U103" s="52"/>
      <c r="V103" s="52"/>
      <c r="W103" s="52"/>
      <c r="X103" s="52"/>
    </row>
    <row r="104" spans="1:24" hidden="1" outlineLevel="1" collapsed="1">
      <c r="A104" s="12">
        <v>43374</v>
      </c>
      <c r="B104" s="52">
        <v>1518.6713626599999</v>
      </c>
      <c r="C104" s="52">
        <f t="shared" ref="C104" si="338">I104+O104</f>
        <v>1183.7563991400002</v>
      </c>
      <c r="D104" s="52">
        <f t="shared" ref="D104" si="339">J104+P104</f>
        <v>334.91496351999996</v>
      </c>
      <c r="E104" s="52">
        <f t="shared" ref="E104" si="340">K104+Q104</f>
        <v>313.56956465999997</v>
      </c>
      <c r="F104" s="52">
        <f t="shared" ref="F104" si="341">L104+R104</f>
        <v>19.843194490000002</v>
      </c>
      <c r="G104" s="52">
        <f t="shared" ref="G104" si="342">M104+S104</f>
        <v>1.5022043700000001</v>
      </c>
      <c r="H104" s="52">
        <f t="shared" ref="H104" si="343">SUM(I104:J104)</f>
        <v>989.07153033999998</v>
      </c>
      <c r="I104" s="52">
        <v>737.36415381000006</v>
      </c>
      <c r="J104" s="52">
        <f t="shared" ref="J104" si="344">SUM(K104:M104)</f>
        <v>251.70737652999998</v>
      </c>
      <c r="K104" s="52">
        <v>243.35770205</v>
      </c>
      <c r="L104" s="52">
        <v>6.8474701099999997</v>
      </c>
      <c r="M104" s="52">
        <v>1.5022043700000001</v>
      </c>
      <c r="N104" s="52">
        <f t="shared" ref="N104" si="345">SUM(O104:P104)</f>
        <v>529.59983232000002</v>
      </c>
      <c r="O104" s="52">
        <v>446.39224533000004</v>
      </c>
      <c r="P104" s="52">
        <f t="shared" ref="P104" si="346">SUM(Q104:S104)</f>
        <v>83.207586989999996</v>
      </c>
      <c r="Q104" s="52">
        <v>70.211862609999997</v>
      </c>
      <c r="R104" s="52">
        <v>12.99572438</v>
      </c>
      <c r="S104" s="52">
        <v>0</v>
      </c>
      <c r="T104" s="52"/>
      <c r="U104" s="52"/>
      <c r="V104" s="52"/>
      <c r="W104" s="52"/>
      <c r="X104" s="52"/>
    </row>
    <row r="105" spans="1:24" hidden="1" outlineLevel="1" collapsed="1">
      <c r="A105" s="12">
        <v>43405</v>
      </c>
      <c r="B105" s="52">
        <v>1463.28728529</v>
      </c>
      <c r="C105" s="52">
        <f t="shared" ref="C105" si="347">I105+O105</f>
        <v>1131.8086115900001</v>
      </c>
      <c r="D105" s="52">
        <f t="shared" ref="D105" si="348">J105+P105</f>
        <v>331.4786737</v>
      </c>
      <c r="E105" s="52">
        <f t="shared" ref="E105" si="349">K105+Q105</f>
        <v>305.62616917999998</v>
      </c>
      <c r="F105" s="52">
        <f t="shared" ref="F105" si="350">L105+R105</f>
        <v>24.350384009999999</v>
      </c>
      <c r="G105" s="52">
        <f t="shared" ref="G105" si="351">M105+S105</f>
        <v>1.5021205099999999</v>
      </c>
      <c r="H105" s="52">
        <f t="shared" ref="H105" si="352">SUM(I105:J105)</f>
        <v>906.22780879999993</v>
      </c>
      <c r="I105" s="52">
        <v>661.77439264999998</v>
      </c>
      <c r="J105" s="52">
        <f t="shared" ref="J105" si="353">SUM(K105:M105)</f>
        <v>244.45341614999998</v>
      </c>
      <c r="K105" s="52">
        <v>221.99913534999999</v>
      </c>
      <c r="L105" s="52">
        <v>20.952160289999998</v>
      </c>
      <c r="M105" s="52">
        <v>1.5021205099999999</v>
      </c>
      <c r="N105" s="52">
        <f t="shared" ref="N105" si="354">SUM(O105:P105)</f>
        <v>557.05947649000007</v>
      </c>
      <c r="O105" s="52">
        <v>470.03421894000002</v>
      </c>
      <c r="P105" s="52">
        <f t="shared" ref="P105" si="355">SUM(Q105:S105)</f>
        <v>87.025257550000006</v>
      </c>
      <c r="Q105" s="52">
        <v>83.627033830000002</v>
      </c>
      <c r="R105" s="52">
        <v>3.3982237199999998</v>
      </c>
      <c r="S105" s="52">
        <v>0</v>
      </c>
      <c r="T105" s="52"/>
      <c r="U105" s="52"/>
      <c r="V105" s="52"/>
      <c r="W105" s="52"/>
      <c r="X105" s="52"/>
    </row>
    <row r="106" spans="1:24" hidden="1" outlineLevel="1" collapsed="1">
      <c r="A106" s="12">
        <v>43435</v>
      </c>
      <c r="B106" s="52">
        <v>1558.4558095799998</v>
      </c>
      <c r="C106" s="52">
        <f t="shared" ref="C106" si="356">I106+O106</f>
        <v>1145.8985777999999</v>
      </c>
      <c r="D106" s="52">
        <f t="shared" ref="D106" si="357">J106+P106</f>
        <v>412.55723177999994</v>
      </c>
      <c r="E106" s="52">
        <f t="shared" ref="E106" si="358">K106+Q106</f>
        <v>378.30164765999996</v>
      </c>
      <c r="F106" s="52">
        <f t="shared" ref="F106" si="359">L106+R106</f>
        <v>32.75354617</v>
      </c>
      <c r="G106" s="52">
        <f t="shared" ref="G106" si="360">M106+S106</f>
        <v>1.5020379500000001</v>
      </c>
      <c r="H106" s="52">
        <f t="shared" ref="H106" si="361">SUM(I106:J106)</f>
        <v>1089.3268151999998</v>
      </c>
      <c r="I106" s="52">
        <v>766.37946994999993</v>
      </c>
      <c r="J106" s="52">
        <f t="shared" ref="J106" si="362">SUM(K106:M106)</f>
        <v>322.94734524999996</v>
      </c>
      <c r="K106" s="52">
        <v>292.03164422999998</v>
      </c>
      <c r="L106" s="52">
        <v>29.413663069999998</v>
      </c>
      <c r="M106" s="52">
        <v>1.5020379500000001</v>
      </c>
      <c r="N106" s="52">
        <f t="shared" ref="N106" si="363">SUM(O106:P106)</f>
        <v>469.12899437999999</v>
      </c>
      <c r="O106" s="52">
        <v>379.51910785000001</v>
      </c>
      <c r="P106" s="52">
        <f t="shared" ref="P106" si="364">SUM(Q106:S106)</f>
        <v>89.609886529999997</v>
      </c>
      <c r="Q106" s="52">
        <v>86.270003430000003</v>
      </c>
      <c r="R106" s="52">
        <v>3.3398831000000002</v>
      </c>
      <c r="S106" s="52">
        <v>0</v>
      </c>
      <c r="T106" s="52"/>
      <c r="U106" s="52"/>
      <c r="V106" s="52"/>
      <c r="W106" s="52"/>
      <c r="X106" s="52"/>
    </row>
    <row r="107" spans="1:24" hidden="1" outlineLevel="1" collapsed="1">
      <c r="A107" s="12">
        <v>43466</v>
      </c>
      <c r="B107" s="52">
        <v>1491.5097252200001</v>
      </c>
      <c r="C107" s="52">
        <f t="shared" ref="C107" si="365">I107+O107</f>
        <v>1209.6370439100001</v>
      </c>
      <c r="D107" s="52">
        <f t="shared" ref="D107" si="366">J107+P107</f>
        <v>281.87268131000002</v>
      </c>
      <c r="E107" s="52">
        <f t="shared" ref="E107" si="367">K107+Q107</f>
        <v>270.24861863000001</v>
      </c>
      <c r="F107" s="52">
        <f t="shared" ref="F107" si="368">L107+R107</f>
        <v>10.122108559999999</v>
      </c>
      <c r="G107" s="52">
        <f t="shared" ref="G107" si="369">M107+S107</f>
        <v>1.5019541199999999</v>
      </c>
      <c r="H107" s="52">
        <f t="shared" ref="H107" si="370">SUM(I107:J107)</f>
        <v>996.55771407999998</v>
      </c>
      <c r="I107" s="52">
        <v>802.62248173</v>
      </c>
      <c r="J107" s="52">
        <f t="shared" ref="J107" si="371">SUM(K107:M107)</f>
        <v>193.93523235000001</v>
      </c>
      <c r="K107" s="52">
        <v>185.65185894000001</v>
      </c>
      <c r="L107" s="52">
        <v>6.7814192899999997</v>
      </c>
      <c r="M107" s="52">
        <v>1.5019541199999999</v>
      </c>
      <c r="N107" s="52">
        <f t="shared" ref="N107" si="372">SUM(O107:P107)</f>
        <v>494.95201113999997</v>
      </c>
      <c r="O107" s="52">
        <v>407.01456217999998</v>
      </c>
      <c r="P107" s="52">
        <f t="shared" ref="P107" si="373">SUM(Q107:S107)</f>
        <v>87.937448959999998</v>
      </c>
      <c r="Q107" s="52">
        <v>84.596759689999999</v>
      </c>
      <c r="R107" s="52">
        <v>3.3406892699999999</v>
      </c>
      <c r="S107" s="52">
        <v>0</v>
      </c>
      <c r="T107" s="52"/>
      <c r="U107" s="52"/>
      <c r="V107" s="52"/>
      <c r="W107" s="52"/>
      <c r="X107" s="52"/>
    </row>
    <row r="108" spans="1:24" hidden="1" outlineLevel="1" collapsed="1">
      <c r="A108" s="12">
        <v>43497</v>
      </c>
      <c r="B108" s="52">
        <v>1432.3445751199999</v>
      </c>
      <c r="C108" s="52">
        <f t="shared" ref="C108" si="374">I108+O108</f>
        <v>1101.2574849800001</v>
      </c>
      <c r="D108" s="52">
        <f t="shared" ref="D108" si="375">J108+P108</f>
        <v>331.08709013999999</v>
      </c>
      <c r="E108" s="52">
        <f t="shared" ref="E108" si="376">K108+Q108</f>
        <v>282.67944808999994</v>
      </c>
      <c r="F108" s="52">
        <f t="shared" ref="F108" si="377">L108+R108</f>
        <v>37.865094560000003</v>
      </c>
      <c r="G108" s="52">
        <f t="shared" ref="G108" si="378">M108+S108</f>
        <v>10.54254749</v>
      </c>
      <c r="H108" s="52">
        <f t="shared" ref="H108" si="379">SUM(I108:J108)</f>
        <v>942.84335950000002</v>
      </c>
      <c r="I108" s="52">
        <v>698.78772659000003</v>
      </c>
      <c r="J108" s="52">
        <f t="shared" ref="J108" si="380">SUM(K108:M108)</f>
        <v>244.05563290999999</v>
      </c>
      <c r="K108" s="52">
        <v>198.88372127999997</v>
      </c>
      <c r="L108" s="52">
        <v>34.62936414</v>
      </c>
      <c r="M108" s="52">
        <v>10.54254749</v>
      </c>
      <c r="N108" s="52">
        <f t="shared" ref="N108" si="381">SUM(O108:P108)</f>
        <v>489.50121561999998</v>
      </c>
      <c r="O108" s="52">
        <v>402.46975838999998</v>
      </c>
      <c r="P108" s="52">
        <f t="shared" ref="P108" si="382">SUM(Q108:S108)</f>
        <v>87.031457229999987</v>
      </c>
      <c r="Q108" s="52">
        <v>83.795726809999991</v>
      </c>
      <c r="R108" s="52">
        <v>3.2357304199999999</v>
      </c>
      <c r="S108" s="52">
        <v>0</v>
      </c>
      <c r="T108" s="52"/>
      <c r="U108" s="52"/>
      <c r="V108" s="52"/>
      <c r="W108" s="52"/>
      <c r="X108" s="52"/>
    </row>
    <row r="109" spans="1:24" hidden="1" outlineLevel="1" collapsed="1">
      <c r="A109" s="12">
        <v>43525</v>
      </c>
      <c r="B109" s="52">
        <v>1380.8314922499999</v>
      </c>
      <c r="C109" s="52">
        <f t="shared" ref="C109" si="383">I109+O109</f>
        <v>980.86737053000002</v>
      </c>
      <c r="D109" s="52">
        <f t="shared" ref="D109" si="384">J109+P109</f>
        <v>399.96412172000004</v>
      </c>
      <c r="E109" s="52">
        <f t="shared" ref="E109" si="385">K109+Q109</f>
        <v>322.26382059000002</v>
      </c>
      <c r="F109" s="52">
        <f t="shared" ref="F109" si="386">L109+R109</f>
        <v>46.646461889999998</v>
      </c>
      <c r="G109" s="52">
        <f t="shared" ref="G109" si="387">M109+S109</f>
        <v>31.053839239999999</v>
      </c>
      <c r="H109" s="52">
        <f t="shared" ref="H109" si="388">SUM(I109:J109)</f>
        <v>943.92058605000011</v>
      </c>
      <c r="I109" s="52">
        <v>627.45659017000003</v>
      </c>
      <c r="J109" s="52">
        <f t="shared" ref="J109" si="389">SUM(K109:M109)</f>
        <v>316.46399588000003</v>
      </c>
      <c r="K109" s="52">
        <v>241.98284036000001</v>
      </c>
      <c r="L109" s="52">
        <v>43.427316279999999</v>
      </c>
      <c r="M109" s="52">
        <v>31.053839239999999</v>
      </c>
      <c r="N109" s="52">
        <f t="shared" ref="N109" si="390">SUM(O109:P109)</f>
        <v>436.9109062</v>
      </c>
      <c r="O109" s="52">
        <v>353.41078035999999</v>
      </c>
      <c r="P109" s="52">
        <f t="shared" ref="P109" si="391">SUM(Q109:S109)</f>
        <v>83.500125839999995</v>
      </c>
      <c r="Q109" s="52">
        <v>80.280980229999997</v>
      </c>
      <c r="R109" s="52">
        <v>3.21914561</v>
      </c>
      <c r="S109" s="52">
        <v>0</v>
      </c>
      <c r="T109" s="52"/>
      <c r="U109" s="52"/>
      <c r="V109" s="52"/>
      <c r="W109" s="52"/>
      <c r="X109" s="52"/>
    </row>
    <row r="110" spans="1:24" hidden="1" outlineLevel="1" collapsed="1">
      <c r="A110" s="12">
        <v>43556</v>
      </c>
      <c r="B110" s="52">
        <v>1415.32825701</v>
      </c>
      <c r="C110" s="52">
        <f t="shared" ref="C110" si="392">I110+O110</f>
        <v>981.89282669999989</v>
      </c>
      <c r="D110" s="52">
        <f t="shared" ref="D110" si="393">J110+P110</f>
        <v>433.43543030999996</v>
      </c>
      <c r="E110" s="52">
        <f t="shared" ref="E110" si="394">K110+Q110</f>
        <v>356.08452743999999</v>
      </c>
      <c r="F110" s="52">
        <f t="shared" ref="F110" si="395">L110+R110</f>
        <v>46.301732119999997</v>
      </c>
      <c r="G110" s="52">
        <f t="shared" ref="G110" si="396">M110+S110</f>
        <v>31.049170749999998</v>
      </c>
      <c r="H110" s="52">
        <f t="shared" ref="H110" si="397">SUM(I110:J110)</f>
        <v>933.48097929999994</v>
      </c>
      <c r="I110" s="52">
        <v>581.79299968999999</v>
      </c>
      <c r="J110" s="52">
        <f t="shared" ref="J110" si="398">SUM(K110:M110)</f>
        <v>351.68797960999996</v>
      </c>
      <c r="K110" s="52">
        <v>277.45493163999998</v>
      </c>
      <c r="L110" s="52">
        <v>43.183877219999999</v>
      </c>
      <c r="M110" s="52">
        <v>31.049170749999998</v>
      </c>
      <c r="N110" s="52">
        <f t="shared" ref="N110" si="399">SUM(O110:P110)</f>
        <v>481.84727770999996</v>
      </c>
      <c r="O110" s="52">
        <v>400.09982700999996</v>
      </c>
      <c r="P110" s="52">
        <f t="shared" ref="P110" si="400">SUM(Q110:S110)</f>
        <v>81.747450700000002</v>
      </c>
      <c r="Q110" s="52">
        <v>78.629595800000004</v>
      </c>
      <c r="R110" s="52">
        <v>3.1178549000000002</v>
      </c>
      <c r="S110" s="52">
        <v>0</v>
      </c>
      <c r="T110" s="52"/>
      <c r="U110" s="52"/>
      <c r="V110" s="52"/>
      <c r="W110" s="52"/>
      <c r="X110" s="52"/>
    </row>
    <row r="111" spans="1:24" hidden="1" outlineLevel="1" collapsed="1">
      <c r="A111" s="12">
        <v>43586</v>
      </c>
      <c r="B111" s="52">
        <v>1641.30572299</v>
      </c>
      <c r="C111" s="52">
        <f t="shared" ref="C111" si="401">I111+O111</f>
        <v>1164.9267591</v>
      </c>
      <c r="D111" s="52">
        <f t="shared" ref="D111" si="402">J111+P111</f>
        <v>476.37896389000002</v>
      </c>
      <c r="E111" s="52">
        <f t="shared" ref="E111" si="403">K111+Q111</f>
        <v>412.22270937999997</v>
      </c>
      <c r="F111" s="52">
        <f t="shared" ref="F111" si="404">L111+R111</f>
        <v>33.103562400000001</v>
      </c>
      <c r="G111" s="52">
        <f t="shared" ref="G111" si="405">M111+S111</f>
        <v>31.052692109999999</v>
      </c>
      <c r="H111" s="52">
        <f t="shared" ref="H111" si="406">SUM(I111:J111)</f>
        <v>1069.4074066100002</v>
      </c>
      <c r="I111" s="52">
        <v>673.30771918000005</v>
      </c>
      <c r="J111" s="52">
        <f t="shared" ref="J111" si="407">SUM(K111:M111)</f>
        <v>396.09968743000002</v>
      </c>
      <c r="K111" s="52">
        <v>335.09436345</v>
      </c>
      <c r="L111" s="52">
        <v>29.952631870000001</v>
      </c>
      <c r="M111" s="52">
        <v>31.052692109999999</v>
      </c>
      <c r="N111" s="52">
        <f t="shared" ref="N111" si="408">SUM(O111:P111)</f>
        <v>571.89831637999998</v>
      </c>
      <c r="O111" s="52">
        <v>491.61903992000003</v>
      </c>
      <c r="P111" s="52">
        <f t="shared" ref="P111" si="409">SUM(Q111:S111)</f>
        <v>80.279276459999991</v>
      </c>
      <c r="Q111" s="52">
        <v>77.128345929999995</v>
      </c>
      <c r="R111" s="52">
        <v>3.1509305300000001</v>
      </c>
      <c r="S111" s="52">
        <v>0</v>
      </c>
      <c r="T111" s="52"/>
      <c r="U111" s="52"/>
      <c r="V111" s="52"/>
      <c r="W111" s="52"/>
      <c r="X111" s="52"/>
    </row>
    <row r="112" spans="1:24" hidden="1" outlineLevel="1" collapsed="1">
      <c r="A112" s="12">
        <v>43617</v>
      </c>
      <c r="B112" s="52">
        <v>1705.0690065599997</v>
      </c>
      <c r="C112" s="52">
        <f t="shared" ref="C112" si="410">I112+O112</f>
        <v>1161.2954485599998</v>
      </c>
      <c r="D112" s="52">
        <f t="shared" ref="D112" si="411">J112+P112</f>
        <v>543.77355799999998</v>
      </c>
      <c r="E112" s="52">
        <f t="shared" ref="E112" si="412">K112+Q112</f>
        <v>480.28089076999998</v>
      </c>
      <c r="F112" s="52">
        <f t="shared" ref="F112" si="413">L112+R112</f>
        <v>32.442139920000002</v>
      </c>
      <c r="G112" s="52">
        <f t="shared" ref="G112" si="414">M112+S112</f>
        <v>31.05052731</v>
      </c>
      <c r="H112" s="52">
        <f t="shared" ref="H112" si="415">SUM(I112:J112)</f>
        <v>1109.95536115</v>
      </c>
      <c r="I112" s="52">
        <v>649.02117937000003</v>
      </c>
      <c r="J112" s="52">
        <f t="shared" ref="J112" si="416">SUM(K112:M112)</f>
        <v>460.93418178000002</v>
      </c>
      <c r="K112" s="52">
        <v>400.57217008999999</v>
      </c>
      <c r="L112" s="52">
        <v>29.311484380000003</v>
      </c>
      <c r="M112" s="52">
        <v>31.05052731</v>
      </c>
      <c r="N112" s="52">
        <f t="shared" ref="N112" si="417">SUM(O112:P112)</f>
        <v>595.11364540999989</v>
      </c>
      <c r="O112" s="52">
        <v>512.27426918999993</v>
      </c>
      <c r="P112" s="52">
        <f t="shared" ref="P112" si="418">SUM(Q112:S112)</f>
        <v>82.839376220000005</v>
      </c>
      <c r="Q112" s="52">
        <v>79.708720679999999</v>
      </c>
      <c r="R112" s="52">
        <v>3.1306555399999998</v>
      </c>
      <c r="S112" s="52">
        <v>0</v>
      </c>
      <c r="T112" s="52"/>
      <c r="U112" s="52"/>
      <c r="V112" s="52"/>
      <c r="W112" s="52"/>
      <c r="X112" s="52"/>
    </row>
    <row r="113" spans="1:24" hidden="1" outlineLevel="1" collapsed="1">
      <c r="A113" s="12">
        <v>43647</v>
      </c>
      <c r="B113" s="52">
        <v>1856.5324184900001</v>
      </c>
      <c r="C113" s="52">
        <f t="shared" ref="C113" si="419">I113+O113</f>
        <v>1351.1978159199998</v>
      </c>
      <c r="D113" s="52">
        <f t="shared" ref="D113" si="420">J113+P113</f>
        <v>505.33460257000002</v>
      </c>
      <c r="E113" s="52">
        <f t="shared" ref="E113" si="421">K113+Q113</f>
        <v>445.23636284999998</v>
      </c>
      <c r="F113" s="52">
        <f t="shared" ref="F113" si="422">L113+R113</f>
        <v>29.044817990000002</v>
      </c>
      <c r="G113" s="52">
        <f t="shared" ref="G113" si="423">M113+S113</f>
        <v>31.05342173</v>
      </c>
      <c r="H113" s="52">
        <f t="shared" ref="H113" si="424">SUM(I113:J113)</f>
        <v>1204.4967593399999</v>
      </c>
      <c r="I113" s="52">
        <v>776.12794138999993</v>
      </c>
      <c r="J113" s="52">
        <f t="shared" ref="J113" si="425">SUM(K113:M113)</f>
        <v>428.36881795000005</v>
      </c>
      <c r="K113" s="52">
        <v>371.21725216999999</v>
      </c>
      <c r="L113" s="52">
        <v>26.098144050000002</v>
      </c>
      <c r="M113" s="52">
        <v>31.05342173</v>
      </c>
      <c r="N113" s="52">
        <f t="shared" ref="N113" si="426">SUM(O113:P113)</f>
        <v>652.03565915000001</v>
      </c>
      <c r="O113" s="52">
        <v>575.06987452999999</v>
      </c>
      <c r="P113" s="52">
        <f t="shared" ref="P113" si="427">SUM(Q113:S113)</f>
        <v>76.965784619999994</v>
      </c>
      <c r="Q113" s="52">
        <v>74.019110679999997</v>
      </c>
      <c r="R113" s="52">
        <v>2.9466739400000002</v>
      </c>
      <c r="S113" s="52">
        <v>0</v>
      </c>
      <c r="T113" s="52"/>
      <c r="U113" s="52"/>
      <c r="V113" s="52"/>
      <c r="W113" s="52"/>
      <c r="X113" s="52"/>
    </row>
    <row r="114" spans="1:24" hidden="1" outlineLevel="1" collapsed="1">
      <c r="A114" s="12">
        <v>43678</v>
      </c>
      <c r="B114" s="52">
        <v>1762.2981544600002</v>
      </c>
      <c r="C114" s="52">
        <f t="shared" ref="C114" si="428">I114+O114</f>
        <v>1241.20556081</v>
      </c>
      <c r="D114" s="52">
        <f t="shared" ref="D114" si="429">J114+P114</f>
        <v>521.09259365000003</v>
      </c>
      <c r="E114" s="52">
        <f t="shared" ref="E114" si="430">K114+Q114</f>
        <v>476.67681649999997</v>
      </c>
      <c r="F114" s="52">
        <f t="shared" ref="F114" si="431">L114+R114</f>
        <v>26.637633729999997</v>
      </c>
      <c r="G114" s="52">
        <f t="shared" ref="G114" si="432">M114+S114</f>
        <v>17.778143419999999</v>
      </c>
      <c r="H114" s="52">
        <f t="shared" ref="H114" si="433">SUM(I114:J114)</f>
        <v>1083.17953782</v>
      </c>
      <c r="I114" s="52">
        <v>646.27815198999997</v>
      </c>
      <c r="J114" s="52">
        <f t="shared" ref="J114" si="434">SUM(K114:M114)</f>
        <v>436.90138582999998</v>
      </c>
      <c r="K114" s="52">
        <v>395.42773454999997</v>
      </c>
      <c r="L114" s="52">
        <v>23.695507859999999</v>
      </c>
      <c r="M114" s="52">
        <v>17.778143419999999</v>
      </c>
      <c r="N114" s="52">
        <f t="shared" ref="N114" si="435">SUM(O114:P114)</f>
        <v>679.11861664000014</v>
      </c>
      <c r="O114" s="52">
        <v>594.9274088200001</v>
      </c>
      <c r="P114" s="52">
        <f t="shared" ref="P114" si="436">SUM(Q114:S114)</f>
        <v>84.191207820000002</v>
      </c>
      <c r="Q114" s="52">
        <v>81.249081950000004</v>
      </c>
      <c r="R114" s="52">
        <v>2.9421258699999999</v>
      </c>
      <c r="S114" s="52">
        <v>0</v>
      </c>
      <c r="T114" s="52"/>
      <c r="U114" s="52"/>
      <c r="V114" s="52"/>
      <c r="W114" s="52"/>
      <c r="X114" s="52"/>
    </row>
    <row r="115" spans="1:24" hidden="1" outlineLevel="1" collapsed="1">
      <c r="A115" s="12">
        <v>43709</v>
      </c>
      <c r="B115" s="52">
        <v>1920.2680958400003</v>
      </c>
      <c r="C115" s="52">
        <f t="shared" ref="C115" si="437">I115+O115</f>
        <v>1331.0870509599999</v>
      </c>
      <c r="D115" s="52">
        <f t="shared" ref="D115" si="438">J115+P115</f>
        <v>589.18104488000006</v>
      </c>
      <c r="E115" s="52">
        <f t="shared" ref="E115" si="439">K115+Q115</f>
        <v>540.19389323000007</v>
      </c>
      <c r="F115" s="52">
        <f t="shared" ref="F115" si="440">L115+R115</f>
        <v>32.534738529999998</v>
      </c>
      <c r="G115" s="52">
        <f t="shared" ref="G115" si="441">M115+S115</f>
        <v>16.452413119999999</v>
      </c>
      <c r="H115" s="52">
        <f t="shared" ref="H115" si="442">SUM(I115:J115)</f>
        <v>1266.41855682</v>
      </c>
      <c r="I115" s="52">
        <v>759.98685917</v>
      </c>
      <c r="J115" s="52">
        <f t="shared" ref="J115" si="443">SUM(K115:M115)</f>
        <v>506.43169765000005</v>
      </c>
      <c r="K115" s="52">
        <v>460.21762857000004</v>
      </c>
      <c r="L115" s="52">
        <v>29.761655959999999</v>
      </c>
      <c r="M115" s="52">
        <v>16.452413119999999</v>
      </c>
      <c r="N115" s="52">
        <f t="shared" ref="N115" si="444">SUM(O115:P115)</f>
        <v>653.84953902000007</v>
      </c>
      <c r="O115" s="52">
        <v>571.10019179000005</v>
      </c>
      <c r="P115" s="52">
        <f t="shared" ref="P115" si="445">SUM(Q115:S115)</f>
        <v>82.749347229999998</v>
      </c>
      <c r="Q115" s="52">
        <v>79.976264659999998</v>
      </c>
      <c r="R115" s="52">
        <v>2.7730825700000001</v>
      </c>
      <c r="S115" s="52">
        <v>0</v>
      </c>
      <c r="T115" s="52"/>
      <c r="U115" s="52"/>
      <c r="V115" s="52"/>
      <c r="W115" s="52"/>
      <c r="X115" s="52"/>
    </row>
    <row r="116" spans="1:24" hidden="1" outlineLevel="1" collapsed="1">
      <c r="A116" s="12">
        <v>43739</v>
      </c>
      <c r="B116" s="52">
        <v>2022.4584771</v>
      </c>
      <c r="C116" s="52">
        <f t="shared" ref="C116" si="446">I116+O116</f>
        <v>1330.96213377</v>
      </c>
      <c r="D116" s="52">
        <f t="shared" ref="D116" si="447">J116+P116</f>
        <v>691.49634333000006</v>
      </c>
      <c r="E116" s="52">
        <f t="shared" ref="E116" si="448">K116+Q116</f>
        <v>653.80678164000005</v>
      </c>
      <c r="F116" s="52">
        <f t="shared" ref="F116" si="449">L116+R116</f>
        <v>21.156431679999997</v>
      </c>
      <c r="G116" s="52">
        <f t="shared" ref="G116" si="450">M116+S116</f>
        <v>16.533130010000001</v>
      </c>
      <c r="H116" s="52">
        <f t="shared" ref="H116" si="451">SUM(I116:J116)</f>
        <v>1292.5191187800001</v>
      </c>
      <c r="I116" s="52">
        <v>693.94131343000004</v>
      </c>
      <c r="J116" s="52">
        <f t="shared" ref="J116" si="452">SUM(K116:M116)</f>
        <v>598.57780535000006</v>
      </c>
      <c r="K116" s="52">
        <v>563.81169917</v>
      </c>
      <c r="L116" s="52">
        <v>18.232976169999997</v>
      </c>
      <c r="M116" s="52">
        <v>16.533130010000001</v>
      </c>
      <c r="N116" s="52">
        <f t="shared" ref="N116" si="453">SUM(O116:P116)</f>
        <v>729.93935832</v>
      </c>
      <c r="O116" s="52">
        <v>637.02082034</v>
      </c>
      <c r="P116" s="52">
        <f t="shared" ref="P116" si="454">SUM(Q116:S116)</f>
        <v>92.918537979999996</v>
      </c>
      <c r="Q116" s="52">
        <v>89.99508247</v>
      </c>
      <c r="R116" s="52">
        <v>2.9234555100000001</v>
      </c>
      <c r="S116" s="52">
        <v>0</v>
      </c>
      <c r="T116" s="52"/>
      <c r="U116" s="52"/>
      <c r="V116" s="52"/>
      <c r="W116" s="52"/>
      <c r="X116" s="52"/>
    </row>
    <row r="117" spans="1:24" hidden="1" outlineLevel="1" collapsed="1">
      <c r="A117" s="12">
        <v>43770</v>
      </c>
      <c r="B117" s="52">
        <v>1822.46364346</v>
      </c>
      <c r="C117" s="52">
        <f t="shared" ref="C117" si="455">I117+O117</f>
        <v>1262.1113235799999</v>
      </c>
      <c r="D117" s="52">
        <f t="shared" ref="D117" si="456">J117+P117</f>
        <v>560.35231987999998</v>
      </c>
      <c r="E117" s="52">
        <f t="shared" ref="E117" si="457">K117+Q117</f>
        <v>537.35717324000007</v>
      </c>
      <c r="F117" s="52">
        <f t="shared" ref="F117" si="458">L117+R117</f>
        <v>26.460223410000001</v>
      </c>
      <c r="G117" s="52">
        <f t="shared" ref="G117" si="459">M117+S117</f>
        <v>-3.4650767699999996</v>
      </c>
      <c r="H117" s="52">
        <f t="shared" ref="H117" si="460">SUM(I117:J117)</f>
        <v>1143.1254879599999</v>
      </c>
      <c r="I117" s="52">
        <v>670.54773351999995</v>
      </c>
      <c r="J117" s="52">
        <f t="shared" ref="J117" si="461">SUM(K117:M117)</f>
        <v>472.57775443999998</v>
      </c>
      <c r="K117" s="52">
        <v>451.0392147</v>
      </c>
      <c r="L117" s="52">
        <v>25.00541016</v>
      </c>
      <c r="M117" s="52">
        <v>-3.4668704199999998</v>
      </c>
      <c r="N117" s="52">
        <f t="shared" ref="N117" si="462">SUM(O117:P117)</f>
        <v>679.33815549999986</v>
      </c>
      <c r="O117" s="52">
        <v>591.56359005999991</v>
      </c>
      <c r="P117" s="52">
        <f t="shared" ref="P117" si="463">SUM(Q117:S117)</f>
        <v>87.774565440000003</v>
      </c>
      <c r="Q117" s="52">
        <v>86.317958540000006</v>
      </c>
      <c r="R117" s="52">
        <v>1.4548132499999999</v>
      </c>
      <c r="S117" s="52">
        <v>1.7936499999999999E-3</v>
      </c>
      <c r="T117" s="52"/>
      <c r="U117" s="52"/>
      <c r="V117" s="52"/>
      <c r="W117" s="52"/>
      <c r="X117" s="52"/>
    </row>
    <row r="118" spans="1:24" hidden="1" outlineLevel="1" collapsed="1">
      <c r="A118" s="12">
        <v>43800</v>
      </c>
      <c r="B118" s="52">
        <v>1867.1605921300002</v>
      </c>
      <c r="C118" s="52">
        <f t="shared" ref="C118" si="464">I118+O118</f>
        <v>1298.5703363399998</v>
      </c>
      <c r="D118" s="52">
        <f t="shared" ref="D118" si="465">J118+P118</f>
        <v>568.59025579000001</v>
      </c>
      <c r="E118" s="52">
        <f t="shared" ref="E118" si="466">K118+Q118</f>
        <v>522.56882614000006</v>
      </c>
      <c r="F118" s="52">
        <f t="shared" ref="F118" si="467">L118+R118</f>
        <v>44.208759970000003</v>
      </c>
      <c r="G118" s="52">
        <f t="shared" ref="G118" si="468">M118+S118</f>
        <v>1.8126696799999999</v>
      </c>
      <c r="H118" s="52">
        <f t="shared" ref="H118" si="469">SUM(I118:J118)</f>
        <v>1317.7416991</v>
      </c>
      <c r="I118" s="52">
        <v>836.72439155999996</v>
      </c>
      <c r="J118" s="52">
        <f t="shared" ref="J118" si="470">SUM(K118:M118)</f>
        <v>481.01730754000005</v>
      </c>
      <c r="K118" s="52">
        <v>436.45217345000003</v>
      </c>
      <c r="L118" s="52">
        <v>42.755549970000004</v>
      </c>
      <c r="M118" s="52">
        <v>1.80958412</v>
      </c>
      <c r="N118" s="52">
        <f t="shared" ref="N118" si="471">SUM(O118:P118)</f>
        <v>549.41889302999994</v>
      </c>
      <c r="O118" s="52">
        <v>461.84594477999997</v>
      </c>
      <c r="P118" s="52">
        <f t="shared" ref="P118" si="472">SUM(Q118:S118)</f>
        <v>87.572948249999996</v>
      </c>
      <c r="Q118" s="52">
        <v>86.116652689999995</v>
      </c>
      <c r="R118" s="52">
        <v>1.4532099999999999</v>
      </c>
      <c r="S118" s="52">
        <v>3.0855600000000002E-3</v>
      </c>
      <c r="T118" s="52"/>
      <c r="U118" s="52"/>
      <c r="V118" s="52"/>
      <c r="W118" s="52"/>
      <c r="X118" s="52"/>
    </row>
    <row r="119" spans="1:24" hidden="1" outlineLevel="1" collapsed="1">
      <c r="A119" s="12">
        <v>43831</v>
      </c>
      <c r="B119" s="52">
        <v>2026.0085295099998</v>
      </c>
      <c r="C119" s="52">
        <f t="shared" ref="C119" si="473">I119+O119</f>
        <v>1428.5379564699999</v>
      </c>
      <c r="D119" s="52">
        <f t="shared" ref="D119" si="474">J119+P119</f>
        <v>597.47057303999998</v>
      </c>
      <c r="E119" s="52">
        <f t="shared" ref="E119" si="475">K119+Q119</f>
        <v>569.13094410999997</v>
      </c>
      <c r="F119" s="52">
        <f t="shared" ref="F119" si="476">L119+R119</f>
        <v>26.508630159999999</v>
      </c>
      <c r="G119" s="52">
        <f t="shared" ref="G119" si="477">M119+S119</f>
        <v>1.8309987700000001</v>
      </c>
      <c r="H119" s="52">
        <f t="shared" ref="H119" si="478">SUM(I119:J119)</f>
        <v>1405.90702349</v>
      </c>
      <c r="I119" s="52">
        <v>903.14147807999996</v>
      </c>
      <c r="J119" s="52">
        <f t="shared" ref="J119" si="479">SUM(K119:M119)</f>
        <v>502.76554541000002</v>
      </c>
      <c r="K119" s="52">
        <v>475.94024673000001</v>
      </c>
      <c r="L119" s="52">
        <v>24.997499659999999</v>
      </c>
      <c r="M119" s="52">
        <v>1.8277990200000001</v>
      </c>
      <c r="N119" s="52">
        <f t="shared" ref="N119" si="480">SUM(O119:P119)</f>
        <v>620.10150601999999</v>
      </c>
      <c r="O119" s="52">
        <v>525.39647838999997</v>
      </c>
      <c r="P119" s="52">
        <f t="shared" ref="P119" si="481">SUM(Q119:S119)</f>
        <v>94.705027629999989</v>
      </c>
      <c r="Q119" s="52">
        <v>93.190697380000003</v>
      </c>
      <c r="R119" s="52">
        <v>1.5111304999999999</v>
      </c>
      <c r="S119" s="52">
        <v>3.1997499999999999E-3</v>
      </c>
      <c r="T119" s="52"/>
      <c r="U119" s="52"/>
      <c r="V119" s="52"/>
      <c r="W119" s="52"/>
      <c r="X119" s="52"/>
    </row>
    <row r="120" spans="1:24" hidden="1" outlineLevel="1" collapsed="1">
      <c r="A120" s="12">
        <v>43862</v>
      </c>
      <c r="B120" s="52">
        <v>1787.8134502499997</v>
      </c>
      <c r="C120" s="52">
        <f t="shared" ref="C120" si="482">I120+O120</f>
        <v>1285.4686867299999</v>
      </c>
      <c r="D120" s="52">
        <f t="shared" ref="D120" si="483">J120+P120</f>
        <v>502.34476351999996</v>
      </c>
      <c r="E120" s="52">
        <f t="shared" ref="E120" si="484">K120+Q120</f>
        <v>471.79446614999995</v>
      </c>
      <c r="F120" s="52">
        <f t="shared" ref="F120" si="485">L120+R120</f>
        <v>28.71826853</v>
      </c>
      <c r="G120" s="52">
        <f t="shared" ref="G120" si="486">M120+S120</f>
        <v>1.83202884</v>
      </c>
      <c r="H120" s="52">
        <f t="shared" ref="H120" si="487">SUM(I120:J120)</f>
        <v>1190.7680088</v>
      </c>
      <c r="I120" s="52">
        <v>761.67500773999996</v>
      </c>
      <c r="J120" s="52">
        <f t="shared" ref="J120" si="488">SUM(K120:M120)</f>
        <v>429.09300105999995</v>
      </c>
      <c r="K120" s="52">
        <v>400.02678219999996</v>
      </c>
      <c r="L120" s="52">
        <v>27.23712403</v>
      </c>
      <c r="M120" s="52">
        <v>1.8290948300000001</v>
      </c>
      <c r="N120" s="52">
        <f t="shared" ref="N120" si="489">SUM(O120:P120)</f>
        <v>597.04544145</v>
      </c>
      <c r="O120" s="52">
        <v>523.79367898999999</v>
      </c>
      <c r="P120" s="52">
        <f t="shared" ref="P120" si="490">SUM(Q120:S120)</f>
        <v>73.251762460000009</v>
      </c>
      <c r="Q120" s="52">
        <v>71.767683950000006</v>
      </c>
      <c r="R120" s="52">
        <v>1.4811445000000001</v>
      </c>
      <c r="S120" s="52">
        <v>2.9340099999999999E-3</v>
      </c>
      <c r="T120" s="52"/>
      <c r="U120" s="52"/>
      <c r="V120" s="52"/>
      <c r="W120" s="52"/>
      <c r="X120" s="52"/>
    </row>
    <row r="121" spans="1:24" hidden="1" outlineLevel="1" collapsed="1">
      <c r="A121" s="12">
        <v>43891</v>
      </c>
      <c r="B121" s="52">
        <v>1796.67463088</v>
      </c>
      <c r="C121" s="52">
        <f t="shared" ref="C121" si="491">I121+O121</f>
        <v>1367.81245681</v>
      </c>
      <c r="D121" s="52">
        <f t="shared" ref="D121" si="492">J121+P121</f>
        <v>428.86217406999998</v>
      </c>
      <c r="E121" s="52">
        <f t="shared" ref="E121" si="493">K121+Q121</f>
        <v>400.12314499999997</v>
      </c>
      <c r="F121" s="52">
        <f t="shared" ref="F121" si="494">L121+R121</f>
        <v>26.861983530000003</v>
      </c>
      <c r="G121" s="52">
        <f t="shared" ref="G121" si="495">M121+S121</f>
        <v>1.8770455400000001</v>
      </c>
      <c r="H121" s="52">
        <f t="shared" ref="H121" si="496">SUM(I121:J121)</f>
        <v>1073.09094271</v>
      </c>
      <c r="I121" s="52">
        <v>740.49944917999994</v>
      </c>
      <c r="J121" s="52">
        <f t="shared" ref="J121" si="497">SUM(K121:M121)</f>
        <v>332.59149352999998</v>
      </c>
      <c r="K121" s="52">
        <v>305.55896375999998</v>
      </c>
      <c r="L121" s="52">
        <v>25.159090030000002</v>
      </c>
      <c r="M121" s="52">
        <v>1.87343974</v>
      </c>
      <c r="N121" s="52">
        <f t="shared" ref="N121" si="498">SUM(O121:P121)</f>
        <v>723.58368816999996</v>
      </c>
      <c r="O121" s="52">
        <v>627.31300763000002</v>
      </c>
      <c r="P121" s="52">
        <f t="shared" ref="P121" si="499">SUM(Q121:S121)</f>
        <v>96.270680540000001</v>
      </c>
      <c r="Q121" s="52">
        <v>94.564181239999996</v>
      </c>
      <c r="R121" s="52">
        <v>1.7028935000000001</v>
      </c>
      <c r="S121" s="52">
        <v>3.6058000000000002E-3</v>
      </c>
      <c r="T121" s="52"/>
      <c r="U121" s="52"/>
      <c r="V121" s="52"/>
      <c r="W121" s="52"/>
      <c r="X121" s="52"/>
    </row>
    <row r="122" spans="1:24" hidden="1" outlineLevel="1" collapsed="1">
      <c r="A122" s="12">
        <v>43922</v>
      </c>
      <c r="B122" s="52">
        <v>1826.0925914600002</v>
      </c>
      <c r="C122" s="52">
        <f t="shared" ref="C122" si="500">I122+O122</f>
        <v>1354.90082308</v>
      </c>
      <c r="D122" s="52">
        <f t="shared" ref="D122" si="501">J122+P122</f>
        <v>471.19176837999998</v>
      </c>
      <c r="E122" s="52">
        <f t="shared" ref="E122" si="502">K122+Q122</f>
        <v>441.34258471000004</v>
      </c>
      <c r="F122" s="52">
        <f t="shared" ref="F122" si="503">L122+R122</f>
        <v>27.970541969999999</v>
      </c>
      <c r="G122" s="52">
        <f t="shared" ref="G122" si="504">M122+S122</f>
        <v>1.8786417</v>
      </c>
      <c r="H122" s="52">
        <f t="shared" ref="H122" si="505">SUM(I122:J122)</f>
        <v>1099.0243271899999</v>
      </c>
      <c r="I122" s="52">
        <v>719.70960084000001</v>
      </c>
      <c r="J122" s="52">
        <f t="shared" ref="J122" si="506">SUM(K122:M122)</f>
        <v>379.31472635</v>
      </c>
      <c r="K122" s="52">
        <v>351.07717030000003</v>
      </c>
      <c r="L122" s="52">
        <v>26.362209969999999</v>
      </c>
      <c r="M122" s="52">
        <v>1.8753460799999999</v>
      </c>
      <c r="N122" s="52">
        <f t="shared" ref="N122" si="507">SUM(O122:P122)</f>
        <v>727.06826426999999</v>
      </c>
      <c r="O122" s="52">
        <v>635.19122224</v>
      </c>
      <c r="P122" s="52">
        <f t="shared" ref="P122" si="508">SUM(Q122:S122)</f>
        <v>91.877042030000013</v>
      </c>
      <c r="Q122" s="52">
        <v>90.265414410000005</v>
      </c>
      <c r="R122" s="52">
        <v>1.6083320000000001</v>
      </c>
      <c r="S122" s="52">
        <v>3.29562E-3</v>
      </c>
      <c r="T122" s="52"/>
      <c r="U122" s="52"/>
      <c r="V122" s="52"/>
      <c r="W122" s="52"/>
      <c r="X122" s="52"/>
    </row>
    <row r="123" spans="1:24" hidden="1" outlineLevel="1" collapsed="1">
      <c r="A123" s="12">
        <v>43952</v>
      </c>
      <c r="B123" s="52">
        <v>1846.4603607199999</v>
      </c>
      <c r="C123" s="52">
        <f t="shared" ref="C123" si="509">I123+O123</f>
        <v>1398.31262861</v>
      </c>
      <c r="D123" s="52">
        <f t="shared" ref="D123" si="510">J123+P123</f>
        <v>448.14773210999999</v>
      </c>
      <c r="E123" s="52">
        <f t="shared" ref="E123" si="511">K123+Q123</f>
        <v>416.38075891</v>
      </c>
      <c r="F123" s="52">
        <f t="shared" ref="F123" si="512">L123+R123</f>
        <v>29.887295890000001</v>
      </c>
      <c r="G123" s="52">
        <f t="shared" ref="G123" si="513">M123+S123</f>
        <v>1.8796773100000002</v>
      </c>
      <c r="H123" s="52">
        <f t="shared" ref="H123" si="514">SUM(I123:J123)</f>
        <v>1200.8570158299999</v>
      </c>
      <c r="I123" s="52">
        <v>849.89943869000001</v>
      </c>
      <c r="J123" s="52">
        <f t="shared" ref="J123" si="515">SUM(K123:M123)</f>
        <v>350.95757714000001</v>
      </c>
      <c r="K123" s="52">
        <v>320.82334118</v>
      </c>
      <c r="L123" s="52">
        <v>28.258008889999999</v>
      </c>
      <c r="M123" s="52">
        <v>1.8762270700000001</v>
      </c>
      <c r="N123" s="52">
        <f t="shared" ref="N123" si="516">SUM(O123:P123)</f>
        <v>645.60334489000002</v>
      </c>
      <c r="O123" s="52">
        <v>548.41318992000004</v>
      </c>
      <c r="P123" s="52">
        <f t="shared" ref="P123" si="517">SUM(Q123:S123)</f>
        <v>97.190154970000009</v>
      </c>
      <c r="Q123" s="52">
        <v>95.557417729999997</v>
      </c>
      <c r="R123" s="52">
        <v>1.6292869999999999</v>
      </c>
      <c r="S123" s="52">
        <v>3.4502399999999998E-3</v>
      </c>
      <c r="T123" s="52"/>
      <c r="U123" s="52"/>
      <c r="V123" s="52"/>
      <c r="W123" s="52"/>
      <c r="X123" s="52"/>
    </row>
    <row r="124" spans="1:24" hidden="1" outlineLevel="1" collapsed="1">
      <c r="A124" s="12">
        <v>43983</v>
      </c>
      <c r="B124" s="52">
        <v>2077.6192087099998</v>
      </c>
      <c r="C124" s="52">
        <f t="shared" ref="C124" si="518">I124+O124</f>
        <v>1603.2928744999999</v>
      </c>
      <c r="D124" s="52">
        <f t="shared" ref="D124" si="519">J124+P124</f>
        <v>474.32633420999997</v>
      </c>
      <c r="E124" s="52">
        <f t="shared" ref="E124" si="520">K124+Q124</f>
        <v>443.86543738999995</v>
      </c>
      <c r="F124" s="52">
        <f t="shared" ref="F124" si="521">L124+R124</f>
        <v>28.579194900000001</v>
      </c>
      <c r="G124" s="52">
        <f t="shared" ref="G124" si="522">M124+S124</f>
        <v>1.88170192</v>
      </c>
      <c r="H124" s="52">
        <f t="shared" ref="H124" si="523">SUM(I124:J124)</f>
        <v>1371.6189801099999</v>
      </c>
      <c r="I124" s="52">
        <v>982.14489191999996</v>
      </c>
      <c r="J124" s="52">
        <f t="shared" ref="J124" si="524">SUM(K124:M124)</f>
        <v>389.47408818999997</v>
      </c>
      <c r="K124" s="52">
        <v>360.66381673999996</v>
      </c>
      <c r="L124" s="52">
        <v>26.931944900000001</v>
      </c>
      <c r="M124" s="52">
        <v>1.8783265499999999</v>
      </c>
      <c r="N124" s="52">
        <f t="shared" ref="N124" si="525">SUM(O124:P124)</f>
        <v>706.0002285999999</v>
      </c>
      <c r="O124" s="52">
        <v>621.14798257999996</v>
      </c>
      <c r="P124" s="52">
        <f t="shared" ref="P124" si="526">SUM(Q124:S124)</f>
        <v>84.852246019999995</v>
      </c>
      <c r="Q124" s="52">
        <v>83.201620649999995</v>
      </c>
      <c r="R124" s="52">
        <v>1.6472500000000001</v>
      </c>
      <c r="S124" s="52">
        <v>3.3753699999999999E-3</v>
      </c>
      <c r="T124" s="52"/>
      <c r="U124" s="52"/>
      <c r="V124" s="52"/>
      <c r="W124" s="52"/>
      <c r="X124" s="52"/>
    </row>
    <row r="125" spans="1:24" hidden="1" outlineLevel="1" collapsed="1">
      <c r="A125" s="12">
        <v>44013</v>
      </c>
      <c r="B125" s="52">
        <v>2223.41143582</v>
      </c>
      <c r="C125" s="52">
        <f t="shared" ref="C125" si="527">I125+O125</f>
        <v>1684.2703684400001</v>
      </c>
      <c r="D125" s="52">
        <f t="shared" ref="D125" si="528">J125+P125</f>
        <v>539.14106738000009</v>
      </c>
      <c r="E125" s="52">
        <f t="shared" ref="E125" si="529">K125+Q125</f>
        <v>500.85368161000002</v>
      </c>
      <c r="F125" s="52">
        <f t="shared" ref="F125" si="530">L125+R125</f>
        <v>36.402275240000002</v>
      </c>
      <c r="G125" s="52">
        <f t="shared" ref="G125" si="531">M125+S125</f>
        <v>1.8851105300000002</v>
      </c>
      <c r="H125" s="52">
        <f t="shared" ref="H125" si="532">SUM(I125:J125)</f>
        <v>1392.3013181700001</v>
      </c>
      <c r="I125" s="52">
        <v>942.72352896000007</v>
      </c>
      <c r="J125" s="52">
        <f t="shared" ref="J125" si="533">SUM(K125:M125)</f>
        <v>449.57778921000005</v>
      </c>
      <c r="K125" s="52">
        <v>413.08427886000004</v>
      </c>
      <c r="L125" s="52">
        <v>34.612190240000004</v>
      </c>
      <c r="M125" s="52">
        <v>1.8813201100000001</v>
      </c>
      <c r="N125" s="52">
        <f t="shared" ref="N125" si="534">SUM(O125:P125)</f>
        <v>831.11011765000001</v>
      </c>
      <c r="O125" s="52">
        <v>741.54683948000002</v>
      </c>
      <c r="P125" s="52">
        <f t="shared" ref="P125" si="535">SUM(Q125:S125)</f>
        <v>89.563278170000004</v>
      </c>
      <c r="Q125" s="52">
        <v>87.769402749999998</v>
      </c>
      <c r="R125" s="52">
        <v>1.7900849999999999</v>
      </c>
      <c r="S125" s="52">
        <v>3.7904200000000001E-3</v>
      </c>
      <c r="T125" s="52"/>
      <c r="U125" s="52"/>
      <c r="V125" s="52"/>
      <c r="W125" s="52"/>
      <c r="X125" s="52"/>
    </row>
    <row r="126" spans="1:24" hidden="1" outlineLevel="1" collapsed="1">
      <c r="A126" s="12">
        <v>44044</v>
      </c>
      <c r="B126" s="52">
        <v>2389.8909942299997</v>
      </c>
      <c r="C126" s="52">
        <f t="shared" ref="C126" si="536">I126+O126</f>
        <v>1896.1650089100001</v>
      </c>
      <c r="D126" s="52">
        <f t="shared" ref="D126" si="537">J126+P126</f>
        <v>493.72598532000001</v>
      </c>
      <c r="E126" s="52">
        <f t="shared" ref="E126" si="538">K126+Q126</f>
        <v>457.29261016999999</v>
      </c>
      <c r="F126" s="52">
        <f t="shared" ref="F126" si="539">L126+R126</f>
        <v>34.535866249999998</v>
      </c>
      <c r="G126" s="52">
        <f t="shared" ref="G126" si="540">M126+S126</f>
        <v>1.8975089000000001</v>
      </c>
      <c r="H126" s="52">
        <f t="shared" ref="H126" si="541">SUM(I126:J126)</f>
        <v>1487.6518205100001</v>
      </c>
      <c r="I126" s="52">
        <v>1079.8122781100001</v>
      </c>
      <c r="J126" s="52">
        <f t="shared" ref="J126" si="542">SUM(K126:M126)</f>
        <v>407.83954240000003</v>
      </c>
      <c r="K126" s="52">
        <v>373.21031637999999</v>
      </c>
      <c r="L126" s="52">
        <v>32.735529249999999</v>
      </c>
      <c r="M126" s="52">
        <v>1.89369677</v>
      </c>
      <c r="N126" s="52">
        <f t="shared" ref="N126" si="543">SUM(O126:P126)</f>
        <v>902.23917372000005</v>
      </c>
      <c r="O126" s="52">
        <v>816.35273080000002</v>
      </c>
      <c r="P126" s="52">
        <f t="shared" ref="P126" si="544">SUM(Q126:S126)</f>
        <v>85.886442919999993</v>
      </c>
      <c r="Q126" s="52">
        <v>84.082293789999994</v>
      </c>
      <c r="R126" s="52">
        <v>1.8003370000000001</v>
      </c>
      <c r="S126" s="52">
        <v>3.8121299999999999E-3</v>
      </c>
      <c r="T126" s="52"/>
      <c r="U126" s="52"/>
      <c r="V126" s="52"/>
      <c r="W126" s="52"/>
      <c r="X126" s="52"/>
    </row>
    <row r="127" spans="1:24" hidden="1" outlineLevel="1" collapsed="1">
      <c r="A127" s="12">
        <v>44075</v>
      </c>
      <c r="B127" s="52">
        <v>2440.3607042799999</v>
      </c>
      <c r="C127" s="52">
        <f t="shared" ref="C127" si="545">I127+O127</f>
        <v>1940.44080575</v>
      </c>
      <c r="D127" s="52">
        <f t="shared" ref="D127" si="546">J127+P127</f>
        <v>499.91989853000007</v>
      </c>
      <c r="E127" s="52">
        <f t="shared" ref="E127" si="547">K127+Q127</f>
        <v>459.99480390000002</v>
      </c>
      <c r="F127" s="52">
        <f t="shared" ref="F127" si="548">L127+R127</f>
        <v>37.742052900000004</v>
      </c>
      <c r="G127" s="52">
        <f t="shared" ref="G127" si="549">M127+S127</f>
        <v>2.1830417299999998</v>
      </c>
      <c r="H127" s="52">
        <f t="shared" ref="H127" si="550">SUM(I127:J127)</f>
        <v>1431.75223241</v>
      </c>
      <c r="I127" s="52">
        <v>1016.5867264000001</v>
      </c>
      <c r="J127" s="52">
        <f t="shared" ref="J127" si="551">SUM(K127:M127)</f>
        <v>415.16550601000006</v>
      </c>
      <c r="K127" s="52">
        <v>377.34955507000001</v>
      </c>
      <c r="L127" s="52">
        <v>35.919853400000001</v>
      </c>
      <c r="M127" s="52">
        <v>1.89609754</v>
      </c>
      <c r="N127" s="52">
        <f t="shared" ref="N127" si="552">SUM(O127:P127)</f>
        <v>1008.60847187</v>
      </c>
      <c r="O127" s="52">
        <v>923.85407935000001</v>
      </c>
      <c r="P127" s="52">
        <f t="shared" ref="P127" si="553">SUM(Q127:S127)</f>
        <v>84.754392519999996</v>
      </c>
      <c r="Q127" s="52">
        <v>82.64524883</v>
      </c>
      <c r="R127" s="52">
        <v>1.8221995</v>
      </c>
      <c r="S127" s="52">
        <v>0.28694418999999999</v>
      </c>
      <c r="T127" s="52"/>
      <c r="U127" s="52"/>
      <c r="V127" s="52"/>
      <c r="W127" s="52"/>
      <c r="X127" s="52"/>
    </row>
    <row r="128" spans="1:24" hidden="1" outlineLevel="1" collapsed="1">
      <c r="A128" s="12">
        <v>44105</v>
      </c>
      <c r="B128" s="52">
        <v>2360.0251926000001</v>
      </c>
      <c r="C128" s="52">
        <f t="shared" ref="C128" si="554">I128+O128</f>
        <v>1865.5523054400001</v>
      </c>
      <c r="D128" s="52">
        <f t="shared" ref="D128" si="555">J128+P128</f>
        <v>494.47288716000003</v>
      </c>
      <c r="E128" s="52">
        <f t="shared" ref="E128" si="556">K128+Q128</f>
        <v>453.49591007000004</v>
      </c>
      <c r="F128" s="52">
        <f t="shared" ref="F128" si="557">L128+R128</f>
        <v>38.365592929999998</v>
      </c>
      <c r="G128" s="52">
        <f t="shared" ref="G128" si="558">M128+S128</f>
        <v>2.6113841600000001</v>
      </c>
      <c r="H128" s="52">
        <f t="shared" ref="H128" si="559">SUM(I128:J128)</f>
        <v>1422.4772508000001</v>
      </c>
      <c r="I128" s="52">
        <v>1013.69197573</v>
      </c>
      <c r="J128" s="52">
        <f t="shared" ref="J128" si="560">SUM(K128:M128)</f>
        <v>408.78527507000001</v>
      </c>
      <c r="K128" s="52">
        <v>370.35168705000001</v>
      </c>
      <c r="L128" s="52">
        <v>36.534180929999998</v>
      </c>
      <c r="M128" s="52">
        <v>1.89940709</v>
      </c>
      <c r="N128" s="52">
        <f t="shared" ref="N128" si="561">SUM(O128:P128)</f>
        <v>937.54794179999999</v>
      </c>
      <c r="O128" s="52">
        <v>851.86032970999997</v>
      </c>
      <c r="P128" s="52">
        <f t="shared" ref="P128" si="562">SUM(Q128:S128)</f>
        <v>85.687612090000002</v>
      </c>
      <c r="Q128" s="52">
        <v>83.144223019999998</v>
      </c>
      <c r="R128" s="52">
        <v>1.831412</v>
      </c>
      <c r="S128" s="52">
        <v>0.71197706999999999</v>
      </c>
      <c r="T128" s="52"/>
      <c r="U128" s="52"/>
      <c r="V128" s="52"/>
      <c r="W128" s="52"/>
      <c r="X128" s="52"/>
    </row>
    <row r="129" spans="1:24" hidden="1" outlineLevel="1" collapsed="1">
      <c r="A129" s="12">
        <v>44136</v>
      </c>
      <c r="B129" s="52">
        <v>2341.1233074699999</v>
      </c>
      <c r="C129" s="52">
        <f t="shared" ref="C129" si="563">I129+O129</f>
        <v>1849.8442489699999</v>
      </c>
      <c r="D129" s="52">
        <f t="shared" ref="D129" si="564">J129+P129</f>
        <v>491.27905850000002</v>
      </c>
      <c r="E129" s="52">
        <f t="shared" ref="E129" si="565">K129+Q129</f>
        <v>443.67471270999999</v>
      </c>
      <c r="F129" s="52">
        <f t="shared" ref="F129" si="566">L129+R129</f>
        <v>44.930519760000003</v>
      </c>
      <c r="G129" s="52">
        <f t="shared" ref="G129" si="567">M129+S129</f>
        <v>2.6738260299999999</v>
      </c>
      <c r="H129" s="52">
        <f t="shared" ref="H129" si="568">SUM(I129:J129)</f>
        <v>1464.4919817599998</v>
      </c>
      <c r="I129" s="52">
        <v>1057.5849714799999</v>
      </c>
      <c r="J129" s="52">
        <f t="shared" ref="J129" si="569">SUM(K129:M129)</f>
        <v>406.90701028000001</v>
      </c>
      <c r="K129" s="52">
        <v>360.07447528</v>
      </c>
      <c r="L129" s="52">
        <v>44.930519760000003</v>
      </c>
      <c r="M129" s="52">
        <v>1.9020152400000001</v>
      </c>
      <c r="N129" s="52">
        <f t="shared" ref="N129" si="570">SUM(O129:P129)</f>
        <v>876.63132570999994</v>
      </c>
      <c r="O129" s="52">
        <v>792.25927748999993</v>
      </c>
      <c r="P129" s="52">
        <f t="shared" ref="P129" si="571">SUM(Q129:S129)</f>
        <v>84.372048220000011</v>
      </c>
      <c r="Q129" s="52">
        <v>83.600237430000007</v>
      </c>
      <c r="R129" s="52">
        <v>0</v>
      </c>
      <c r="S129" s="52">
        <v>0.77181078999999997</v>
      </c>
      <c r="T129" s="52"/>
      <c r="U129" s="52"/>
      <c r="V129" s="52"/>
      <c r="W129" s="52"/>
      <c r="X129" s="52"/>
    </row>
    <row r="130" spans="1:24" hidden="1" outlineLevel="1" collapsed="1">
      <c r="A130" s="12">
        <v>44166</v>
      </c>
      <c r="B130" s="52">
        <v>2669.5967294500001</v>
      </c>
      <c r="C130" s="52">
        <f t="shared" ref="C130" si="572">I130+O130</f>
        <v>2182.2208018199999</v>
      </c>
      <c r="D130" s="52">
        <f t="shared" ref="D130" si="573">J130+P130</f>
        <v>487.37592763000004</v>
      </c>
      <c r="E130" s="52">
        <f t="shared" ref="E130" si="574">K130+Q130</f>
        <v>434.76950375000001</v>
      </c>
      <c r="F130" s="52">
        <f t="shared" ref="F130" si="575">L130+R130</f>
        <v>49.92360266</v>
      </c>
      <c r="G130" s="52">
        <f t="shared" ref="G130" si="576">M130+S130</f>
        <v>2.6828212200000001</v>
      </c>
      <c r="H130" s="52">
        <f t="shared" ref="H130" si="577">SUM(I130:J130)</f>
        <v>1834.2923098200001</v>
      </c>
      <c r="I130" s="52">
        <v>1432.34870664</v>
      </c>
      <c r="J130" s="52">
        <f t="shared" ref="J130" si="578">SUM(K130:M130)</f>
        <v>401.94360318000003</v>
      </c>
      <c r="K130" s="52">
        <v>350.11893363000002</v>
      </c>
      <c r="L130" s="52">
        <v>49.92360266</v>
      </c>
      <c r="M130" s="52">
        <v>1.9010668900000001</v>
      </c>
      <c r="N130" s="52">
        <f t="shared" ref="N130" si="579">SUM(O130:P130)</f>
        <v>835.30441962999998</v>
      </c>
      <c r="O130" s="52">
        <v>749.87209517999997</v>
      </c>
      <c r="P130" s="52">
        <f t="shared" ref="P130" si="580">SUM(Q130:S130)</f>
        <v>85.432324449999996</v>
      </c>
      <c r="Q130" s="52">
        <v>84.650570119999998</v>
      </c>
      <c r="R130" s="52">
        <v>0</v>
      </c>
      <c r="S130" s="52">
        <v>0.78175433000000005</v>
      </c>
      <c r="T130" s="52"/>
      <c r="U130" s="52"/>
      <c r="V130" s="52"/>
      <c r="W130" s="52"/>
      <c r="X130" s="52"/>
    </row>
    <row r="131" spans="1:24" hidden="1" outlineLevel="1" collapsed="1">
      <c r="A131" s="12">
        <v>44197</v>
      </c>
      <c r="B131" s="52">
        <v>2531.8393349100002</v>
      </c>
      <c r="C131" s="52">
        <f t="shared" ref="C131" si="581">I131+O131</f>
        <v>2026.3107000300001</v>
      </c>
      <c r="D131" s="52">
        <f t="shared" ref="D131" si="582">J131+P131</f>
        <v>505.52863488000003</v>
      </c>
      <c r="E131" s="52">
        <f t="shared" ref="E131" si="583">K131+Q131</f>
        <v>448.96069776000002</v>
      </c>
      <c r="F131" s="52">
        <f t="shared" ref="F131" si="584">L131+R131</f>
        <v>53.694938149999999</v>
      </c>
      <c r="G131" s="52">
        <f t="shared" ref="G131" si="585">M131+S131</f>
        <v>2.8729989700000003</v>
      </c>
      <c r="H131" s="52">
        <f t="shared" ref="H131" si="586">SUM(I131:J131)</f>
        <v>1628.1506534099999</v>
      </c>
      <c r="I131" s="52">
        <v>1206.77708059</v>
      </c>
      <c r="J131" s="52">
        <f t="shared" ref="J131" si="587">SUM(K131:M131)</f>
        <v>421.37357281999999</v>
      </c>
      <c r="K131" s="52">
        <v>366.80528957000001</v>
      </c>
      <c r="L131" s="52">
        <v>52.467805210000002</v>
      </c>
      <c r="M131" s="52">
        <v>2.10047804</v>
      </c>
      <c r="N131" s="52">
        <f t="shared" ref="N131" si="588">SUM(O131:P131)</f>
        <v>903.68868150000003</v>
      </c>
      <c r="O131" s="52">
        <v>819.53361944000005</v>
      </c>
      <c r="P131" s="52">
        <f t="shared" ref="P131" si="589">SUM(Q131:S131)</f>
        <v>84.155062060000006</v>
      </c>
      <c r="Q131" s="52">
        <v>82.155408190000003</v>
      </c>
      <c r="R131" s="52">
        <v>1.2271329399999999</v>
      </c>
      <c r="S131" s="52">
        <v>0.77252092999999999</v>
      </c>
      <c r="T131" s="52"/>
      <c r="U131" s="52"/>
      <c r="V131" s="52"/>
      <c r="W131" s="52"/>
      <c r="X131" s="52"/>
    </row>
    <row r="132" spans="1:24" hidden="1" outlineLevel="1" collapsed="1">
      <c r="A132" s="12">
        <v>44228</v>
      </c>
      <c r="B132" s="52">
        <v>2854.1251259199998</v>
      </c>
      <c r="C132" s="52">
        <f t="shared" ref="C132" si="590">I132+O132</f>
        <v>2117.5997803300002</v>
      </c>
      <c r="D132" s="52">
        <f t="shared" ref="D132" si="591">J132+P132</f>
        <v>736.52534559000003</v>
      </c>
      <c r="E132" s="52">
        <f t="shared" ref="E132" si="592">K132+Q132</f>
        <v>662.27780558999996</v>
      </c>
      <c r="F132" s="52">
        <f t="shared" ref="F132" si="593">L132+R132</f>
        <v>71.372285189999999</v>
      </c>
      <c r="G132" s="52">
        <f t="shared" ref="G132" si="594">M132+S132</f>
        <v>2.8752548099999999</v>
      </c>
      <c r="H132" s="52">
        <f t="shared" ref="H132" si="595">SUM(I132:J132)</f>
        <v>1948.1303444600001</v>
      </c>
      <c r="I132" s="52">
        <v>1289.46254322</v>
      </c>
      <c r="J132" s="52">
        <f t="shared" ref="J132" si="596">SUM(K132:M132)</f>
        <v>658.66780124000002</v>
      </c>
      <c r="K132" s="52">
        <v>586.42187142</v>
      </c>
      <c r="L132" s="52">
        <v>70.141799779999999</v>
      </c>
      <c r="M132" s="52">
        <v>2.1041300399999998</v>
      </c>
      <c r="N132" s="52">
        <f t="shared" ref="N132" si="597">SUM(O132:P132)</f>
        <v>905.99478146000001</v>
      </c>
      <c r="O132" s="52">
        <v>828.13723711</v>
      </c>
      <c r="P132" s="52">
        <f t="shared" ref="P132" si="598">SUM(Q132:S132)</f>
        <v>77.857544349999998</v>
      </c>
      <c r="Q132" s="52">
        <v>75.855934169999998</v>
      </c>
      <c r="R132" s="52">
        <v>1.23048541</v>
      </c>
      <c r="S132" s="52">
        <v>0.77112477000000001</v>
      </c>
      <c r="T132" s="52"/>
      <c r="U132" s="52"/>
      <c r="V132" s="52"/>
      <c r="W132" s="52"/>
      <c r="X132" s="52"/>
    </row>
    <row r="133" spans="1:24" hidden="1" outlineLevel="1" collapsed="1">
      <c r="A133" s="12">
        <v>44256</v>
      </c>
      <c r="B133" s="52">
        <v>2654.2020605999996</v>
      </c>
      <c r="C133" s="52">
        <f t="shared" ref="C133" si="599">I133+O133</f>
        <v>1985.56216829</v>
      </c>
      <c r="D133" s="52">
        <f t="shared" ref="D133" si="600">J133+P133</f>
        <v>668.63989230999994</v>
      </c>
      <c r="E133" s="52">
        <f t="shared" ref="E133" si="601">K133+Q133</f>
        <v>588.10399648999999</v>
      </c>
      <c r="F133" s="52">
        <f t="shared" ref="F133" si="602">L133+R133</f>
        <v>77.584796550000007</v>
      </c>
      <c r="G133" s="52">
        <f t="shared" ref="G133" si="603">M133+S133</f>
        <v>2.9510992699999998</v>
      </c>
      <c r="H133" s="52">
        <f t="shared" ref="H133" si="604">SUM(I133:J133)</f>
        <v>1782.3736562699999</v>
      </c>
      <c r="I133" s="52">
        <v>1184.46784379</v>
      </c>
      <c r="J133" s="52">
        <f t="shared" ref="J133" si="605">SUM(K133:M133)</f>
        <v>597.9058124799999</v>
      </c>
      <c r="K133" s="52">
        <v>519.39380688999995</v>
      </c>
      <c r="L133" s="52">
        <v>76.403462840000003</v>
      </c>
      <c r="M133" s="52">
        <v>2.1085427499999998</v>
      </c>
      <c r="N133" s="52">
        <f t="shared" ref="N133" si="606">SUM(O133:P133)</f>
        <v>871.82840433000001</v>
      </c>
      <c r="O133" s="52">
        <v>801.09432449999997</v>
      </c>
      <c r="P133" s="52">
        <f t="shared" ref="P133" si="607">SUM(Q133:S133)</f>
        <v>70.734079830000013</v>
      </c>
      <c r="Q133" s="52">
        <v>68.710189600000007</v>
      </c>
      <c r="R133" s="52">
        <v>1.1813337100000001</v>
      </c>
      <c r="S133" s="52">
        <v>0.84255652000000003</v>
      </c>
      <c r="T133" s="52"/>
      <c r="U133" s="52"/>
      <c r="V133" s="52"/>
      <c r="W133" s="52"/>
      <c r="X133" s="52"/>
    </row>
    <row r="134" spans="1:24" hidden="1" outlineLevel="1" collapsed="1">
      <c r="A134" s="12">
        <v>44287</v>
      </c>
      <c r="B134" s="52">
        <v>2361.7292134699996</v>
      </c>
      <c r="C134" s="52">
        <f t="shared" ref="C134" si="608">I134+O134</f>
        <v>1803.7508345000001</v>
      </c>
      <c r="D134" s="52">
        <f t="shared" ref="D134" si="609">J134+P134</f>
        <v>557.97837896999999</v>
      </c>
      <c r="E134" s="52">
        <f t="shared" ref="E134" si="610">K134+Q134</f>
        <v>460.20208263000001</v>
      </c>
      <c r="F134" s="52">
        <f t="shared" ref="F134" si="611">L134+R134</f>
        <v>94.805757360000001</v>
      </c>
      <c r="G134" s="52">
        <f t="shared" ref="G134" si="612">M134+S134</f>
        <v>2.9705389800000002</v>
      </c>
      <c r="H134" s="52">
        <f t="shared" ref="H134" si="613">SUM(I134:J134)</f>
        <v>1497.6257946200001</v>
      </c>
      <c r="I134" s="52">
        <v>1011.61820746</v>
      </c>
      <c r="J134" s="52">
        <f t="shared" ref="J134" si="614">SUM(K134:M134)</f>
        <v>486.00758716000001</v>
      </c>
      <c r="K134" s="52">
        <v>390.30555570000001</v>
      </c>
      <c r="L134" s="52">
        <v>93.589211759999998</v>
      </c>
      <c r="M134" s="52">
        <v>2.1128197000000002</v>
      </c>
      <c r="N134" s="52">
        <f t="shared" ref="N134" si="615">SUM(O134:P134)</f>
        <v>864.10341885000003</v>
      </c>
      <c r="O134" s="52">
        <v>792.13262703999999</v>
      </c>
      <c r="P134" s="52">
        <f t="shared" ref="P134" si="616">SUM(Q134:S134)</f>
        <v>71.970791809999994</v>
      </c>
      <c r="Q134" s="52">
        <v>69.896526929999993</v>
      </c>
      <c r="R134" s="52">
        <v>1.2165455999999999</v>
      </c>
      <c r="S134" s="52">
        <v>0.85771927999999997</v>
      </c>
      <c r="T134" s="52"/>
      <c r="U134" s="52"/>
      <c r="V134" s="52"/>
      <c r="W134" s="52"/>
      <c r="X134" s="52"/>
    </row>
    <row r="135" spans="1:24" hidden="1" outlineLevel="1" collapsed="1">
      <c r="A135" s="12">
        <v>44317</v>
      </c>
      <c r="B135" s="52">
        <v>2524.8563599399999</v>
      </c>
      <c r="C135" s="52">
        <f t="shared" ref="C135" si="617">I135+O135</f>
        <v>2040.0651020199998</v>
      </c>
      <c r="D135" s="52">
        <f t="shared" ref="D135" si="618">J135+P135</f>
        <v>484.79125791999996</v>
      </c>
      <c r="E135" s="52">
        <f t="shared" ref="E135" si="619">K135+Q135</f>
        <v>400.51229091999994</v>
      </c>
      <c r="F135" s="52">
        <f t="shared" ref="F135" si="620">L135+R135</f>
        <v>81.251098769999999</v>
      </c>
      <c r="G135" s="52">
        <f t="shared" ref="G135" si="621">M135+S135</f>
        <v>3.0278682299999997</v>
      </c>
      <c r="H135" s="52">
        <f t="shared" ref="H135" si="622">SUM(I135:J135)</f>
        <v>1693.0330810099999</v>
      </c>
      <c r="I135" s="52">
        <v>1279.6510015399999</v>
      </c>
      <c r="J135" s="52">
        <f t="shared" ref="J135" si="623">SUM(K135:M135)</f>
        <v>413.38207946999995</v>
      </c>
      <c r="K135" s="52">
        <v>331.23098979999997</v>
      </c>
      <c r="L135" s="52">
        <v>80.041636310000001</v>
      </c>
      <c r="M135" s="52">
        <v>2.1094533599999998</v>
      </c>
      <c r="N135" s="52">
        <f t="shared" ref="N135" si="624">SUM(O135:P135)</f>
        <v>831.82327893000001</v>
      </c>
      <c r="O135" s="52">
        <v>760.41410048</v>
      </c>
      <c r="P135" s="52">
        <f t="shared" ref="P135" si="625">SUM(Q135:S135)</f>
        <v>71.409178449999999</v>
      </c>
      <c r="Q135" s="52">
        <v>69.281301119999995</v>
      </c>
      <c r="R135" s="52">
        <v>1.2094624599999999</v>
      </c>
      <c r="S135" s="52">
        <v>0.91841486999999999</v>
      </c>
      <c r="T135" s="52"/>
      <c r="U135" s="52"/>
      <c r="V135" s="52"/>
      <c r="W135" s="52"/>
      <c r="X135" s="52"/>
    </row>
    <row r="136" spans="1:24" hidden="1" outlineLevel="1" collapsed="1">
      <c r="A136" s="12">
        <v>44348</v>
      </c>
      <c r="B136" s="52">
        <v>2494.8653202400001</v>
      </c>
      <c r="C136" s="52">
        <f t="shared" ref="C136" si="626">I136+O136</f>
        <v>1962.2587485399999</v>
      </c>
      <c r="D136" s="52">
        <f t="shared" ref="D136" si="627">J136+P136</f>
        <v>532.60657170000002</v>
      </c>
      <c r="E136" s="52">
        <f t="shared" ref="E136" si="628">K136+Q136</f>
        <v>442.62113619999997</v>
      </c>
      <c r="F136" s="52">
        <f t="shared" ref="F136" si="629">L136+R136</f>
        <v>86.976395519999997</v>
      </c>
      <c r="G136" s="52">
        <f t="shared" ref="G136" si="630">M136+S136</f>
        <v>3.0090399799999998</v>
      </c>
      <c r="H136" s="52">
        <f t="shared" ref="H136" si="631">SUM(I136:J136)</f>
        <v>1605.9739594600001</v>
      </c>
      <c r="I136" s="52">
        <v>1139.31616601</v>
      </c>
      <c r="J136" s="52">
        <f t="shared" ref="J136" si="632">SUM(K136:M136)</f>
        <v>466.65779344999999</v>
      </c>
      <c r="K136" s="52">
        <v>378.73936609999998</v>
      </c>
      <c r="L136" s="52">
        <v>85.804399000000004</v>
      </c>
      <c r="M136" s="52">
        <v>2.1140283499999999</v>
      </c>
      <c r="N136" s="52">
        <f t="shared" ref="N136" si="633">SUM(O136:P136)</f>
        <v>888.89136078000001</v>
      </c>
      <c r="O136" s="52">
        <v>822.94258252999998</v>
      </c>
      <c r="P136" s="52">
        <f t="shared" ref="P136" si="634">SUM(Q136:S136)</f>
        <v>65.948778249999989</v>
      </c>
      <c r="Q136" s="52">
        <v>63.881770099999997</v>
      </c>
      <c r="R136" s="52">
        <v>1.17199652</v>
      </c>
      <c r="S136" s="52">
        <v>0.89501162999999995</v>
      </c>
      <c r="T136" s="52"/>
      <c r="U136" s="52"/>
      <c r="V136" s="52"/>
      <c r="W136" s="52"/>
      <c r="X136" s="52"/>
    </row>
    <row r="137" spans="1:24" hidden="1" outlineLevel="1" collapsed="1">
      <c r="A137" s="12">
        <v>44378</v>
      </c>
      <c r="B137" s="52">
        <v>2712.1919287400005</v>
      </c>
      <c r="C137" s="52">
        <f t="shared" ref="C137" si="635">I137+O137</f>
        <v>2103.7824261000001</v>
      </c>
      <c r="D137" s="52">
        <f t="shared" ref="D137" si="636">J137+P137</f>
        <v>608.40950264000003</v>
      </c>
      <c r="E137" s="52">
        <f t="shared" ref="E137" si="637">K137+Q137</f>
        <v>498.14497189000002</v>
      </c>
      <c r="F137" s="52">
        <f t="shared" ref="F137" si="638">L137+R137</f>
        <v>107.20698927000001</v>
      </c>
      <c r="G137" s="52">
        <f t="shared" ref="G137" si="639">M137+S137</f>
        <v>3.0575414799999998</v>
      </c>
      <c r="H137" s="52">
        <f t="shared" ref="H137" si="640">SUM(I137:J137)</f>
        <v>1821.2887192800001</v>
      </c>
      <c r="I137" s="52">
        <v>1278.1622929800001</v>
      </c>
      <c r="J137" s="52">
        <f t="shared" ref="J137" si="641">SUM(K137:M137)</f>
        <v>543.12642630000005</v>
      </c>
      <c r="K137" s="52">
        <v>434.97160552000003</v>
      </c>
      <c r="L137" s="52">
        <v>106.04676461000001</v>
      </c>
      <c r="M137" s="52">
        <v>2.1080561699999998</v>
      </c>
      <c r="N137" s="52">
        <f t="shared" ref="N137" si="642">SUM(O137:P137)</f>
        <v>890.90320945999997</v>
      </c>
      <c r="O137" s="52">
        <v>825.62013311999999</v>
      </c>
      <c r="P137" s="52">
        <f t="shared" ref="P137" si="643">SUM(Q137:S137)</f>
        <v>65.283076339999994</v>
      </c>
      <c r="Q137" s="52">
        <v>63.173366369999997</v>
      </c>
      <c r="R137" s="52">
        <v>1.1602246599999999</v>
      </c>
      <c r="S137" s="52">
        <v>0.94948531000000003</v>
      </c>
      <c r="T137" s="52"/>
      <c r="U137" s="52"/>
      <c r="V137" s="52"/>
      <c r="W137" s="52"/>
      <c r="X137" s="52"/>
    </row>
    <row r="138" spans="1:24" hidden="1" outlineLevel="1" collapsed="1">
      <c r="A138" s="12">
        <v>44409</v>
      </c>
      <c r="B138" s="52">
        <v>2665.61948725</v>
      </c>
      <c r="C138" s="52">
        <f t="shared" ref="C138" si="644">I138+O138</f>
        <v>2159.9467025199997</v>
      </c>
      <c r="D138" s="52">
        <f t="shared" ref="D138" si="645">J138+P138</f>
        <v>505.67278473000005</v>
      </c>
      <c r="E138" s="52">
        <f t="shared" ref="E138" si="646">K138+Q138</f>
        <v>413.14670624000001</v>
      </c>
      <c r="F138" s="52">
        <f t="shared" ref="F138" si="647">L138+R138</f>
        <v>88.190040790000012</v>
      </c>
      <c r="G138" s="52">
        <f t="shared" ref="G138" si="648">M138+S138</f>
        <v>4.3360377000000003</v>
      </c>
      <c r="H138" s="52">
        <f t="shared" ref="H138" si="649">SUM(I138:J138)</f>
        <v>1790.6316818099999</v>
      </c>
      <c r="I138" s="52">
        <v>1340.4935507999999</v>
      </c>
      <c r="J138" s="52">
        <f t="shared" ref="J138" si="650">SUM(K138:M138)</f>
        <v>450.13813101000005</v>
      </c>
      <c r="K138" s="52">
        <v>360.98890441000003</v>
      </c>
      <c r="L138" s="52">
        <v>87.036086280000006</v>
      </c>
      <c r="M138" s="52">
        <v>2.1131403199999998</v>
      </c>
      <c r="N138" s="52">
        <f t="shared" ref="N138" si="651">SUM(O138:P138)</f>
        <v>874.98780543999987</v>
      </c>
      <c r="O138" s="52">
        <v>819.45315171999994</v>
      </c>
      <c r="P138" s="52">
        <f t="shared" ref="P138" si="652">SUM(Q138:S138)</f>
        <v>55.534653719999994</v>
      </c>
      <c r="Q138" s="52">
        <v>52.157801829999997</v>
      </c>
      <c r="R138" s="52">
        <v>1.1539545099999999</v>
      </c>
      <c r="S138" s="52">
        <v>2.22289738</v>
      </c>
      <c r="T138" s="52"/>
      <c r="U138" s="52"/>
      <c r="V138" s="52"/>
      <c r="W138" s="52"/>
      <c r="X138" s="52"/>
    </row>
    <row r="139" spans="1:24" hidden="1" outlineLevel="1" collapsed="1">
      <c r="A139" s="12">
        <v>44440</v>
      </c>
      <c r="B139" s="52">
        <v>3233.3658538699997</v>
      </c>
      <c r="C139" s="52">
        <f t="shared" ref="C139" si="653">I139+O139</f>
        <v>2407.7202821299998</v>
      </c>
      <c r="D139" s="52">
        <f t="shared" ref="D139" si="654">J139+P139</f>
        <v>825.64557173999992</v>
      </c>
      <c r="E139" s="52">
        <f t="shared" ref="E139" si="655">K139+Q139</f>
        <v>479.67195538999999</v>
      </c>
      <c r="F139" s="52">
        <f t="shared" ref="F139" si="656">L139+R139</f>
        <v>340.41017378999999</v>
      </c>
      <c r="G139" s="52">
        <f t="shared" ref="G139" si="657">M139+S139</f>
        <v>5.5634425600000004</v>
      </c>
      <c r="H139" s="52">
        <f t="shared" ref="H139" si="658">SUM(I139:J139)</f>
        <v>2366.6934665099998</v>
      </c>
      <c r="I139" s="52">
        <v>1597.17453826</v>
      </c>
      <c r="J139" s="52">
        <f t="shared" ref="J139" si="659">SUM(K139:M139)</f>
        <v>769.51892824999993</v>
      </c>
      <c r="K139" s="52">
        <v>428.12035959000002</v>
      </c>
      <c r="L139" s="52">
        <v>339.28038719</v>
      </c>
      <c r="M139" s="52">
        <v>2.1181814700000001</v>
      </c>
      <c r="N139" s="52">
        <f t="shared" ref="N139" si="660">SUM(O139:P139)</f>
        <v>866.67238736000002</v>
      </c>
      <c r="O139" s="52">
        <v>810.54574387000002</v>
      </c>
      <c r="P139" s="52">
        <f t="shared" ref="P139" si="661">SUM(Q139:S139)</f>
        <v>56.126643490000006</v>
      </c>
      <c r="Q139" s="52">
        <v>51.551595800000001</v>
      </c>
      <c r="R139" s="52">
        <v>1.1297866000000001</v>
      </c>
      <c r="S139" s="52">
        <v>3.4452610899999998</v>
      </c>
      <c r="T139" s="52"/>
      <c r="U139" s="52"/>
      <c r="V139" s="52"/>
      <c r="W139" s="52"/>
      <c r="X139" s="52"/>
    </row>
    <row r="140" spans="1:24" hidden="1" outlineLevel="1" collapsed="1">
      <c r="A140" s="12">
        <v>44470</v>
      </c>
      <c r="B140" s="52">
        <v>3067.5794089700003</v>
      </c>
      <c r="C140" s="52">
        <f t="shared" ref="C140" si="662">I140+O140</f>
        <v>2248.9807175000001</v>
      </c>
      <c r="D140" s="52">
        <f t="shared" ref="D140" si="663">J140+P140</f>
        <v>818.59869146999995</v>
      </c>
      <c r="E140" s="52">
        <f t="shared" ref="E140" si="664">K140+Q140</f>
        <v>477.60076797999994</v>
      </c>
      <c r="F140" s="52">
        <f t="shared" ref="F140" si="665">L140+R140</f>
        <v>335.16124624000003</v>
      </c>
      <c r="G140" s="52">
        <f t="shared" ref="G140" si="666">M140+S140</f>
        <v>5.8366772500000002</v>
      </c>
      <c r="H140" s="52">
        <f t="shared" ref="H140" si="667">SUM(I140:J140)</f>
        <v>2149.3286214</v>
      </c>
      <c r="I140" s="52">
        <v>1386.4614758800001</v>
      </c>
      <c r="J140" s="52">
        <f t="shared" ref="J140" si="668">SUM(K140:M140)</f>
        <v>762.86714552000001</v>
      </c>
      <c r="K140" s="52">
        <v>426.70211975999996</v>
      </c>
      <c r="L140" s="52">
        <v>334.04680664</v>
      </c>
      <c r="M140" s="52">
        <v>2.11821912</v>
      </c>
      <c r="N140" s="52">
        <f t="shared" ref="N140" si="669">SUM(O140:P140)</f>
        <v>918.25078757000006</v>
      </c>
      <c r="O140" s="52">
        <v>862.51924162</v>
      </c>
      <c r="P140" s="52">
        <f t="shared" ref="P140" si="670">SUM(Q140:S140)</f>
        <v>55.731545949999997</v>
      </c>
      <c r="Q140" s="52">
        <v>50.898648219999998</v>
      </c>
      <c r="R140" s="52">
        <v>1.1144396000000001</v>
      </c>
      <c r="S140" s="52">
        <v>3.7184581300000001</v>
      </c>
      <c r="T140" s="52"/>
      <c r="U140" s="52"/>
      <c r="V140" s="52"/>
      <c r="W140" s="52"/>
      <c r="X140" s="52"/>
    </row>
    <row r="141" spans="1:24" hidden="1" outlineLevel="1" collapsed="1">
      <c r="A141" s="12">
        <v>44501</v>
      </c>
      <c r="B141" s="52">
        <v>2858.5150132899998</v>
      </c>
      <c r="C141" s="52">
        <f t="shared" ref="C141" si="671">I141+O141</f>
        <v>2369.2386961399998</v>
      </c>
      <c r="D141" s="52">
        <f t="shared" ref="D141" si="672">J141+P141</f>
        <v>489.27631715000001</v>
      </c>
      <c r="E141" s="52">
        <f t="shared" ref="E141" si="673">K141+Q141</f>
        <v>400.93879659999999</v>
      </c>
      <c r="F141" s="52">
        <f t="shared" ref="F141" si="674">L141+R141</f>
        <v>82.101250100000001</v>
      </c>
      <c r="G141" s="52">
        <f t="shared" ref="G141" si="675">M141+S141</f>
        <v>6.2362704499999992</v>
      </c>
      <c r="H141" s="52">
        <f t="shared" ref="H141" si="676">SUM(I141:J141)</f>
        <v>1962.78722965</v>
      </c>
      <c r="I141" s="52">
        <v>1538.10736557</v>
      </c>
      <c r="J141" s="52">
        <f t="shared" ref="J141" si="677">SUM(K141:M141)</f>
        <v>424.67986408000002</v>
      </c>
      <c r="K141" s="52">
        <v>341.57098069</v>
      </c>
      <c r="L141" s="52">
        <v>80.979894040000005</v>
      </c>
      <c r="M141" s="52">
        <v>2.1289893499999999</v>
      </c>
      <c r="N141" s="52">
        <f t="shared" ref="N141" si="678">SUM(O141:P141)</f>
        <v>895.7277836400001</v>
      </c>
      <c r="O141" s="52">
        <v>831.13133057000005</v>
      </c>
      <c r="P141" s="52">
        <f t="shared" ref="P141" si="679">SUM(Q141:S141)</f>
        <v>64.596453069999995</v>
      </c>
      <c r="Q141" s="52">
        <v>59.367815909999997</v>
      </c>
      <c r="R141" s="52">
        <v>1.1213560600000001</v>
      </c>
      <c r="S141" s="52">
        <v>4.1072810999999998</v>
      </c>
      <c r="T141" s="52"/>
      <c r="U141" s="52"/>
      <c r="V141" s="52"/>
      <c r="W141" s="52"/>
      <c r="X141" s="52"/>
    </row>
    <row r="142" spans="1:24" hidden="1" outlineLevel="1" collapsed="1">
      <c r="A142" s="12">
        <v>44531</v>
      </c>
      <c r="B142" s="52">
        <v>3386.6688832300006</v>
      </c>
      <c r="C142" s="52">
        <f t="shared" ref="C142" si="680">I142+O142</f>
        <v>2608.3652361999998</v>
      </c>
      <c r="D142" s="52">
        <f t="shared" ref="D142" si="681">J142+P142</f>
        <v>778.30364703000009</v>
      </c>
      <c r="E142" s="52">
        <f t="shared" ref="E142" si="682">K142+Q142</f>
        <v>689.58263528000009</v>
      </c>
      <c r="F142" s="52">
        <f t="shared" ref="F142" si="683">L142+R142</f>
        <v>81.668396889999983</v>
      </c>
      <c r="G142" s="52">
        <f t="shared" ref="G142" si="684">M142+S142</f>
        <v>7.0526148599999994</v>
      </c>
      <c r="H142" s="52">
        <f t="shared" ref="H142" si="685">SUM(I142:J142)</f>
        <v>2502.7831139899999</v>
      </c>
      <c r="I142" s="52">
        <v>1790.3651714</v>
      </c>
      <c r="J142" s="52">
        <f t="shared" ref="J142" si="686">SUM(K142:M142)</f>
        <v>712.41794259000005</v>
      </c>
      <c r="K142" s="52">
        <v>629.78947832000006</v>
      </c>
      <c r="L142" s="52">
        <v>80.535085149999986</v>
      </c>
      <c r="M142" s="52">
        <v>2.0933791199999998</v>
      </c>
      <c r="N142" s="52">
        <f t="shared" ref="N142" si="687">SUM(O142:P142)</f>
        <v>883.88576923999995</v>
      </c>
      <c r="O142" s="52">
        <v>818.0000647999999</v>
      </c>
      <c r="P142" s="52">
        <f t="shared" ref="P142" si="688">SUM(Q142:S142)</f>
        <v>65.885704439999998</v>
      </c>
      <c r="Q142" s="52">
        <v>59.793156959999997</v>
      </c>
      <c r="R142" s="52">
        <v>1.1333117399999999</v>
      </c>
      <c r="S142" s="52">
        <v>4.9592357399999996</v>
      </c>
      <c r="T142" s="52"/>
      <c r="U142" s="52"/>
      <c r="V142" s="52"/>
      <c r="W142" s="52"/>
      <c r="X142" s="52"/>
    </row>
    <row r="143" spans="1:24" hidden="1" outlineLevel="1" collapsed="1">
      <c r="A143" s="12">
        <v>44562</v>
      </c>
      <c r="B143" s="52">
        <v>2842.55728451</v>
      </c>
      <c r="C143" s="52">
        <f t="shared" ref="C143" si="689">I143+O143</f>
        <v>2366.0294157499998</v>
      </c>
      <c r="D143" s="52">
        <f t="shared" ref="D143" si="690">J143+P143</f>
        <v>476.52786876000005</v>
      </c>
      <c r="E143" s="52">
        <f t="shared" ref="E143" si="691">K143+Q143</f>
        <v>401.37911741000005</v>
      </c>
      <c r="F143" s="52">
        <f t="shared" ref="F143" si="692">L143+R143</f>
        <v>66.211860380000005</v>
      </c>
      <c r="G143" s="52">
        <f t="shared" ref="G143" si="693">M143+S143</f>
        <v>8.9368909700000003</v>
      </c>
      <c r="H143" s="52">
        <f t="shared" ref="H143" si="694">SUM(I143:J143)</f>
        <v>1883.82124845</v>
      </c>
      <c r="I143" s="52">
        <v>1476.5056680399998</v>
      </c>
      <c r="J143" s="52">
        <f t="shared" ref="J143" si="695">SUM(K143:M143)</f>
        <v>407.31558041000005</v>
      </c>
      <c r="K143" s="52">
        <v>339.00680198000003</v>
      </c>
      <c r="L143" s="52">
        <v>66.211860380000005</v>
      </c>
      <c r="M143" s="52">
        <v>2.0969180500000002</v>
      </c>
      <c r="N143" s="52">
        <f t="shared" ref="N143" si="696">SUM(O143:P143)</f>
        <v>958.73603605999995</v>
      </c>
      <c r="O143" s="52">
        <v>889.52374770999995</v>
      </c>
      <c r="P143" s="52">
        <f t="shared" ref="P143" si="697">SUM(Q143:S143)</f>
        <v>69.212288349999994</v>
      </c>
      <c r="Q143" s="52">
        <v>62.37231543</v>
      </c>
      <c r="R143" s="52">
        <v>0</v>
      </c>
      <c r="S143" s="52">
        <v>6.8399729200000001</v>
      </c>
      <c r="T143" s="52"/>
      <c r="U143" s="52"/>
      <c r="V143" s="52"/>
      <c r="W143" s="52"/>
      <c r="X143" s="52"/>
    </row>
    <row r="144" spans="1:24" hidden="1" outlineLevel="1" collapsed="1">
      <c r="A144" s="12">
        <v>44593</v>
      </c>
      <c r="B144" s="52">
        <v>3057.2785119499999</v>
      </c>
      <c r="C144" s="52">
        <f t="shared" ref="C144" si="698">I144+O144</f>
        <v>2679.6617976799998</v>
      </c>
      <c r="D144" s="52">
        <f t="shared" ref="D144" si="699">J144+P144</f>
        <v>377.61671427000005</v>
      </c>
      <c r="E144" s="52">
        <f t="shared" ref="E144" si="700">K144+Q144</f>
        <v>306.69946947</v>
      </c>
      <c r="F144" s="52">
        <f t="shared" ref="F144" si="701">L144+R144</f>
        <v>61.357177839999999</v>
      </c>
      <c r="G144" s="52">
        <f t="shared" ref="G144" si="702">M144+S144</f>
        <v>9.5600669600000003</v>
      </c>
      <c r="H144" s="52">
        <f t="shared" ref="H144" si="703">SUM(I144:J144)</f>
        <v>1956.4403318899999</v>
      </c>
      <c r="I144" s="52">
        <v>1647.09088277</v>
      </c>
      <c r="J144" s="52">
        <f t="shared" ref="J144" si="704">SUM(K144:M144)</f>
        <v>309.34944912000003</v>
      </c>
      <c r="K144" s="52">
        <v>245.891212</v>
      </c>
      <c r="L144" s="52">
        <v>61.357177839999999</v>
      </c>
      <c r="M144" s="52">
        <v>2.1010592799999999</v>
      </c>
      <c r="N144" s="52">
        <f t="shared" ref="N144" si="705">SUM(O144:P144)</f>
        <v>1100.8381800599998</v>
      </c>
      <c r="O144" s="52">
        <v>1032.5709149099998</v>
      </c>
      <c r="P144" s="52">
        <f t="shared" ref="P144" si="706">SUM(Q144:S144)</f>
        <v>68.26726515</v>
      </c>
      <c r="Q144" s="52">
        <v>60.808257470000001</v>
      </c>
      <c r="R144" s="52">
        <v>0</v>
      </c>
      <c r="S144" s="52">
        <v>7.45900768</v>
      </c>
      <c r="T144" s="52"/>
      <c r="U144" s="52"/>
      <c r="V144" s="52"/>
      <c r="W144" s="52"/>
      <c r="X144" s="52"/>
    </row>
    <row r="145" spans="1:24" hidden="1" outlineLevel="1" collapsed="1">
      <c r="A145" s="12">
        <v>44621</v>
      </c>
      <c r="B145" s="52">
        <v>2733.66227093</v>
      </c>
      <c r="C145" s="52">
        <f t="shared" ref="C145" si="707">I145+O145</f>
        <v>2342.2671757799999</v>
      </c>
      <c r="D145" s="52">
        <f t="shared" ref="D145" si="708">J145+P145</f>
        <v>391.39509514999997</v>
      </c>
      <c r="E145" s="52">
        <f t="shared" ref="E145" si="709">K145+Q145</f>
        <v>320.94641211999999</v>
      </c>
      <c r="F145" s="52">
        <f t="shared" ref="F145" si="710">L145+R145</f>
        <v>61.490109909999994</v>
      </c>
      <c r="G145" s="52">
        <f t="shared" ref="G145" si="711">M145+S145</f>
        <v>8.9585731200000005</v>
      </c>
      <c r="H145" s="52">
        <f t="shared" ref="H145" si="712">SUM(I145:J145)</f>
        <v>1783.69559845</v>
      </c>
      <c r="I145" s="52">
        <v>1466.5577449100001</v>
      </c>
      <c r="J145" s="52">
        <f t="shared" ref="J145" si="713">SUM(K145:M145)</f>
        <v>317.13785353999998</v>
      </c>
      <c r="K145" s="52">
        <v>255.53640077999998</v>
      </c>
      <c r="L145" s="52">
        <v>60.088925529999997</v>
      </c>
      <c r="M145" s="52">
        <v>1.5125272299999999</v>
      </c>
      <c r="N145" s="52">
        <f t="shared" ref="N145" si="714">SUM(O145:P145)</f>
        <v>949.96667247999994</v>
      </c>
      <c r="O145" s="52">
        <v>875.70943087000001</v>
      </c>
      <c r="P145" s="52">
        <f t="shared" ref="P145" si="715">SUM(Q145:S145)</f>
        <v>74.257241609999994</v>
      </c>
      <c r="Q145" s="52">
        <v>65.410011339999997</v>
      </c>
      <c r="R145" s="52">
        <v>1.4011843799999999</v>
      </c>
      <c r="S145" s="52">
        <v>7.4460458899999997</v>
      </c>
      <c r="T145" s="52"/>
      <c r="U145" s="52"/>
      <c r="V145" s="52"/>
      <c r="W145" s="52"/>
      <c r="X145" s="52"/>
    </row>
    <row r="146" spans="1:24" hidden="1" outlineLevel="1" collapsed="1">
      <c r="A146" s="12">
        <v>44652</v>
      </c>
      <c r="B146" s="52">
        <v>2726.8067367499998</v>
      </c>
      <c r="C146" s="52">
        <f t="shared" ref="C146" si="716">I146+O146</f>
        <v>2248.32728124</v>
      </c>
      <c r="D146" s="52">
        <f t="shared" ref="D146" si="717">J146+P146</f>
        <v>478.47945550999998</v>
      </c>
      <c r="E146" s="52">
        <f t="shared" ref="E146" si="718">K146+Q146</f>
        <v>410.75361484000001</v>
      </c>
      <c r="F146" s="52">
        <f t="shared" ref="F146" si="719">L146+R146</f>
        <v>59.667822389999998</v>
      </c>
      <c r="G146" s="52">
        <f t="shared" ref="G146" si="720">M146+S146</f>
        <v>8.0580182800000006</v>
      </c>
      <c r="H146" s="52">
        <f t="shared" ref="H146" si="721">SUM(I146:J146)</f>
        <v>1871.8746273299998</v>
      </c>
      <c r="I146" s="52">
        <v>1466.4091422399999</v>
      </c>
      <c r="J146" s="52">
        <f t="shared" ref="J146" si="722">SUM(K146:M146)</f>
        <v>405.46548509000002</v>
      </c>
      <c r="K146" s="52">
        <v>347.68427722000001</v>
      </c>
      <c r="L146" s="52">
        <v>56.2689168</v>
      </c>
      <c r="M146" s="52">
        <v>1.5122910700000001</v>
      </c>
      <c r="N146" s="52">
        <f t="shared" ref="N146" si="723">SUM(O146:P146)</f>
        <v>854.93210941999996</v>
      </c>
      <c r="O146" s="52">
        <v>781.918139</v>
      </c>
      <c r="P146" s="52">
        <f t="shared" ref="P146" si="724">SUM(Q146:S146)</f>
        <v>73.013970419999993</v>
      </c>
      <c r="Q146" s="52">
        <v>63.069337619999999</v>
      </c>
      <c r="R146" s="52">
        <v>3.39890559</v>
      </c>
      <c r="S146" s="52">
        <v>6.5457272099999999</v>
      </c>
      <c r="T146" s="52"/>
      <c r="U146" s="52"/>
      <c r="V146" s="52"/>
      <c r="W146" s="52"/>
      <c r="X146" s="52"/>
    </row>
    <row r="147" spans="1:24" hidden="1" outlineLevel="1" collapsed="1">
      <c r="A147" s="12">
        <v>44682</v>
      </c>
      <c r="B147" s="52">
        <v>2775.3249840099998</v>
      </c>
      <c r="C147" s="52">
        <f t="shared" ref="C147" si="725">I147+O147</f>
        <v>2469.5998238599996</v>
      </c>
      <c r="D147" s="52">
        <f t="shared" ref="D147" si="726">J147+P147</f>
        <v>305.72516014999997</v>
      </c>
      <c r="E147" s="52">
        <f t="shared" ref="E147" si="727">K147+Q147</f>
        <v>260.50397007000004</v>
      </c>
      <c r="F147" s="52">
        <f t="shared" ref="F147" si="728">L147+R147</f>
        <v>36.701567630000007</v>
      </c>
      <c r="G147" s="52">
        <f t="shared" ref="G147" si="729">M147+S147</f>
        <v>8.51962245</v>
      </c>
      <c r="H147" s="52">
        <f t="shared" ref="H147" si="730">SUM(I147:J147)</f>
        <v>1889.9005088599997</v>
      </c>
      <c r="I147" s="52">
        <v>1628.2587110099998</v>
      </c>
      <c r="J147" s="52">
        <f t="shared" ref="J147" si="731">SUM(K147:M147)</f>
        <v>261.64179784999999</v>
      </c>
      <c r="K147" s="52">
        <v>226.91742496000001</v>
      </c>
      <c r="L147" s="52">
        <v>33.212254970000004</v>
      </c>
      <c r="M147" s="52">
        <v>1.5121179199999999</v>
      </c>
      <c r="N147" s="52">
        <f t="shared" ref="N147" si="732">SUM(O147:P147)</f>
        <v>885.42447514999992</v>
      </c>
      <c r="O147" s="52">
        <v>841.34111284999994</v>
      </c>
      <c r="P147" s="52">
        <f t="shared" ref="P147" si="733">SUM(Q147:S147)</f>
        <v>44.083362300000005</v>
      </c>
      <c r="Q147" s="52">
        <v>33.586545110000003</v>
      </c>
      <c r="R147" s="52">
        <v>3.48931266</v>
      </c>
      <c r="S147" s="52">
        <v>7.0075045300000003</v>
      </c>
      <c r="T147" s="52"/>
      <c r="U147" s="52"/>
      <c r="V147" s="52"/>
      <c r="W147" s="52"/>
      <c r="X147" s="52"/>
    </row>
    <row r="148" spans="1:24" hidden="1" outlineLevel="1" collapsed="1">
      <c r="A148" s="12">
        <v>44713</v>
      </c>
      <c r="B148" s="52">
        <v>2926.0267062899998</v>
      </c>
      <c r="C148" s="52">
        <f t="shared" ref="C148" si="734">I148+O148</f>
        <v>2502.9629660400001</v>
      </c>
      <c r="D148" s="52">
        <f t="shared" ref="D148" si="735">J148+P148</f>
        <v>423.06374025000002</v>
      </c>
      <c r="E148" s="52">
        <f t="shared" ref="E148" si="736">K148+Q148</f>
        <v>368.04167448999999</v>
      </c>
      <c r="F148" s="52">
        <f t="shared" ref="F148" si="737">L148+R148</f>
        <v>41.83643155</v>
      </c>
      <c r="G148" s="52">
        <f t="shared" ref="G148" si="738">M148+S148</f>
        <v>13.18563421</v>
      </c>
      <c r="H148" s="52">
        <f t="shared" ref="H148" si="739">SUM(I148:J148)</f>
        <v>2007.6016545299999</v>
      </c>
      <c r="I148" s="52">
        <v>1670.91273237</v>
      </c>
      <c r="J148" s="52">
        <f t="shared" ref="J148" si="740">SUM(K148:M148)</f>
        <v>336.68892216</v>
      </c>
      <c r="K148" s="52">
        <v>292.35951796000001</v>
      </c>
      <c r="L148" s="52">
        <v>38.42747687</v>
      </c>
      <c r="M148" s="52">
        <v>5.9019273300000004</v>
      </c>
      <c r="N148" s="52">
        <f t="shared" ref="N148" si="741">SUM(O148:P148)</f>
        <v>918.42505175999997</v>
      </c>
      <c r="O148" s="52">
        <v>832.05023367000001</v>
      </c>
      <c r="P148" s="52">
        <f t="shared" ref="P148" si="742">SUM(Q148:S148)</f>
        <v>86.374818089999991</v>
      </c>
      <c r="Q148" s="52">
        <v>75.68215653</v>
      </c>
      <c r="R148" s="52">
        <v>3.4089546799999999</v>
      </c>
      <c r="S148" s="52">
        <v>7.2837068800000004</v>
      </c>
      <c r="T148" s="52"/>
      <c r="U148" s="52"/>
      <c r="V148" s="52"/>
      <c r="W148" s="52"/>
      <c r="X148" s="52"/>
    </row>
    <row r="149" spans="1:24" hidden="1" outlineLevel="1" collapsed="1">
      <c r="A149" s="12">
        <v>44743</v>
      </c>
      <c r="B149" s="52">
        <v>3024.3437248</v>
      </c>
      <c r="C149" s="52">
        <f t="shared" ref="C149" si="743">I149+O149</f>
        <v>2570.2464833399999</v>
      </c>
      <c r="D149" s="52">
        <f t="shared" ref="D149" si="744">J149+P149</f>
        <v>454.09724145999996</v>
      </c>
      <c r="E149" s="52">
        <f t="shared" ref="E149" si="745">K149+Q149</f>
        <v>396.75047777999998</v>
      </c>
      <c r="F149" s="52">
        <f t="shared" ref="F149" si="746">L149+R149</f>
        <v>42.122920659999998</v>
      </c>
      <c r="G149" s="52">
        <f t="shared" ref="G149" si="747">M149+S149</f>
        <v>15.22384302</v>
      </c>
      <c r="H149" s="52">
        <f t="shared" ref="H149" si="748">SUM(I149:J149)</f>
        <v>1926.9794618299998</v>
      </c>
      <c r="I149" s="52">
        <v>1530.0329387899999</v>
      </c>
      <c r="J149" s="52">
        <f t="shared" ref="J149" si="749">SUM(K149:M149)</f>
        <v>396.94652303999999</v>
      </c>
      <c r="K149" s="52">
        <v>352.97957936</v>
      </c>
      <c r="L149" s="52">
        <v>38.02515391</v>
      </c>
      <c r="M149" s="52">
        <v>5.9417897699999997</v>
      </c>
      <c r="N149" s="52">
        <f t="shared" ref="N149" si="750">SUM(O149:P149)</f>
        <v>1097.36426297</v>
      </c>
      <c r="O149" s="52">
        <v>1040.2135445500001</v>
      </c>
      <c r="P149" s="52">
        <f t="shared" ref="P149" si="751">SUM(Q149:S149)</f>
        <v>57.150718420000004</v>
      </c>
      <c r="Q149" s="52">
        <v>43.770898420000002</v>
      </c>
      <c r="R149" s="52">
        <v>4.0977667499999999</v>
      </c>
      <c r="S149" s="52">
        <v>9.2820532500000006</v>
      </c>
      <c r="T149" s="52"/>
      <c r="U149" s="52"/>
      <c r="V149" s="52"/>
      <c r="W149" s="52"/>
      <c r="X149" s="52"/>
    </row>
    <row r="150" spans="1:24" hidden="1" outlineLevel="1" collapsed="1">
      <c r="A150" s="12">
        <v>44774</v>
      </c>
      <c r="B150" s="52">
        <v>3143.3688355699996</v>
      </c>
      <c r="C150" s="52">
        <f t="shared" ref="C150" si="752">I150+O150</f>
        <v>2625.22916085</v>
      </c>
      <c r="D150" s="52">
        <f t="shared" ref="D150" si="753">J150+P150</f>
        <v>518.1396747199999</v>
      </c>
      <c r="E150" s="52">
        <f t="shared" ref="E150" si="754">K150+Q150</f>
        <v>385.42941152999992</v>
      </c>
      <c r="F150" s="52">
        <f t="shared" ref="F150" si="755">L150+R150</f>
        <v>117.25430650000001</v>
      </c>
      <c r="G150" s="52">
        <f t="shared" ref="G150" si="756">M150+S150</f>
        <v>15.455956690000001</v>
      </c>
      <c r="H150" s="52">
        <f t="shared" ref="H150" si="757">SUM(I150:J150)</f>
        <v>2043.0253526399999</v>
      </c>
      <c r="I150" s="52">
        <v>1581.4639395199999</v>
      </c>
      <c r="J150" s="52">
        <f t="shared" ref="J150" si="758">SUM(K150:M150)</f>
        <v>461.56141311999994</v>
      </c>
      <c r="K150" s="52">
        <v>342.32769929999995</v>
      </c>
      <c r="L150" s="52">
        <v>113.19420955000001</v>
      </c>
      <c r="M150" s="52">
        <v>6.0395042700000001</v>
      </c>
      <c r="N150" s="52">
        <f t="shared" ref="N150" si="759">SUM(O150:P150)</f>
        <v>1100.3434829299999</v>
      </c>
      <c r="O150" s="52">
        <v>1043.76522133</v>
      </c>
      <c r="P150" s="52">
        <f t="shared" ref="P150" si="760">SUM(Q150:S150)</f>
        <v>56.578261599999998</v>
      </c>
      <c r="Q150" s="52">
        <v>43.101712229999997</v>
      </c>
      <c r="R150" s="52">
        <v>4.0600969500000001</v>
      </c>
      <c r="S150" s="52">
        <v>9.4164524200000006</v>
      </c>
      <c r="T150" s="52"/>
      <c r="U150" s="52"/>
      <c r="V150" s="52"/>
      <c r="W150" s="52"/>
      <c r="X150" s="52"/>
    </row>
    <row r="151" spans="1:24" hidden="1" outlineLevel="1" collapsed="1">
      <c r="A151" s="12">
        <v>44805</v>
      </c>
      <c r="B151" s="52">
        <v>3258.7724441600003</v>
      </c>
      <c r="C151" s="52">
        <f t="shared" ref="C151" si="761">I151+O151</f>
        <v>2750.4847903</v>
      </c>
      <c r="D151" s="52">
        <f t="shared" ref="D151" si="762">J151+P151</f>
        <v>508.28765386000003</v>
      </c>
      <c r="E151" s="52">
        <f t="shared" ref="E151" si="763">K151+Q151</f>
        <v>385.61138290000002</v>
      </c>
      <c r="F151" s="52">
        <f t="shared" ref="F151" si="764">L151+R151</f>
        <v>106.83885658999999</v>
      </c>
      <c r="G151" s="52">
        <f t="shared" ref="G151" si="765">M151+S151</f>
        <v>15.837414370000001</v>
      </c>
      <c r="H151" s="52">
        <f t="shared" ref="H151" si="766">SUM(I151:J151)</f>
        <v>2214.9142380599997</v>
      </c>
      <c r="I151" s="52">
        <v>1802.7445009199998</v>
      </c>
      <c r="J151" s="52">
        <f t="shared" ref="J151" si="767">SUM(K151:M151)</f>
        <v>412.16973714000005</v>
      </c>
      <c r="K151" s="52">
        <v>303.27843381000002</v>
      </c>
      <c r="L151" s="52">
        <v>102.90007713999999</v>
      </c>
      <c r="M151" s="52">
        <v>5.9912261899999999</v>
      </c>
      <c r="N151" s="52">
        <f t="shared" ref="N151" si="768">SUM(O151:P151)</f>
        <v>1043.8582061</v>
      </c>
      <c r="O151" s="52">
        <v>947.74028938000004</v>
      </c>
      <c r="P151" s="52">
        <f t="shared" ref="P151" si="769">SUM(Q151:S151)</f>
        <v>96.117916719999997</v>
      </c>
      <c r="Q151" s="52">
        <v>82.33294909</v>
      </c>
      <c r="R151" s="52">
        <v>3.9387794500000002</v>
      </c>
      <c r="S151" s="52">
        <v>9.8461881800000004</v>
      </c>
      <c r="T151" s="52"/>
      <c r="U151" s="52"/>
      <c r="V151" s="52"/>
      <c r="W151" s="52"/>
      <c r="X151" s="52"/>
    </row>
    <row r="152" spans="1:24" hidden="1" outlineLevel="1" collapsed="1">
      <c r="A152" s="12">
        <v>44835</v>
      </c>
      <c r="B152" s="52">
        <v>3528.2962142400002</v>
      </c>
      <c r="C152" s="52">
        <f t="shared" ref="C152" si="770">I152+O152</f>
        <v>2967.0009005299999</v>
      </c>
      <c r="D152" s="52">
        <f t="shared" ref="D152" si="771">J152+P152</f>
        <v>561.29531371000007</v>
      </c>
      <c r="E152" s="52">
        <f t="shared" ref="E152" si="772">K152+Q152</f>
        <v>433.18946520000003</v>
      </c>
      <c r="F152" s="52">
        <f t="shared" ref="F152" si="773">L152+R152</f>
        <v>111.39783548</v>
      </c>
      <c r="G152" s="52">
        <f t="shared" ref="G152" si="774">M152+S152</f>
        <v>16.70801303</v>
      </c>
      <c r="H152" s="52">
        <f t="shared" ref="H152" si="775">SUM(I152:J152)</f>
        <v>2368.39927309</v>
      </c>
      <c r="I152" s="52">
        <v>1895.82925191</v>
      </c>
      <c r="J152" s="52">
        <f t="shared" ref="J152" si="776">SUM(K152:M152)</f>
        <v>472.57002118000003</v>
      </c>
      <c r="K152" s="52">
        <v>359.21265926000001</v>
      </c>
      <c r="L152" s="52">
        <v>107.3650854</v>
      </c>
      <c r="M152" s="52">
        <v>5.9922765199999999</v>
      </c>
      <c r="N152" s="52">
        <f t="shared" ref="N152" si="777">SUM(O152:P152)</f>
        <v>1159.89694115</v>
      </c>
      <c r="O152" s="52">
        <v>1071.17164862</v>
      </c>
      <c r="P152" s="52">
        <f t="shared" ref="P152" si="778">SUM(Q152:S152)</f>
        <v>88.725292530000004</v>
      </c>
      <c r="Q152" s="52">
        <v>73.976805940000006</v>
      </c>
      <c r="R152" s="52">
        <v>4.0327500799999996</v>
      </c>
      <c r="S152" s="52">
        <v>10.715736509999999</v>
      </c>
      <c r="T152" s="52"/>
      <c r="U152" s="52"/>
      <c r="V152" s="52"/>
      <c r="W152" s="52"/>
      <c r="X152" s="52"/>
    </row>
    <row r="153" spans="1:24" hidden="1" outlineLevel="1" collapsed="1">
      <c r="A153" s="12">
        <v>44866</v>
      </c>
      <c r="B153" s="52">
        <v>3542.8033347199998</v>
      </c>
      <c r="C153" s="52">
        <f t="shared" ref="C153" si="779">I153+O153</f>
        <v>3198.0410998399998</v>
      </c>
      <c r="D153" s="52">
        <f t="shared" ref="D153" si="780">J153+P153</f>
        <v>344.76223487999999</v>
      </c>
      <c r="E153" s="52">
        <f t="shared" ref="E153" si="781">K153+Q153</f>
        <v>277.24713494999997</v>
      </c>
      <c r="F153" s="52">
        <f t="shared" ref="F153" si="782">L153+R153</f>
        <v>49.608252180000001</v>
      </c>
      <c r="G153" s="52">
        <f t="shared" ref="G153" si="783">M153+S153</f>
        <v>17.906847750000001</v>
      </c>
      <c r="H153" s="52">
        <f t="shared" ref="H153" si="784">SUM(I153:J153)</f>
        <v>2569.9610585</v>
      </c>
      <c r="I153" s="52">
        <v>2283.2450346599999</v>
      </c>
      <c r="J153" s="52">
        <f t="shared" ref="J153" si="785">SUM(K153:M153)</f>
        <v>286.71602383999999</v>
      </c>
      <c r="K153" s="52">
        <v>235.31587741999999</v>
      </c>
      <c r="L153" s="52">
        <v>45.4066039</v>
      </c>
      <c r="M153" s="52">
        <v>5.9935425200000001</v>
      </c>
      <c r="N153" s="52">
        <f t="shared" ref="N153" si="786">SUM(O153:P153)</f>
        <v>972.84227621999992</v>
      </c>
      <c r="O153" s="52">
        <v>914.79606517999991</v>
      </c>
      <c r="P153" s="52">
        <f t="shared" ref="P153" si="787">SUM(Q153:S153)</f>
        <v>58.046211040000003</v>
      </c>
      <c r="Q153" s="52">
        <v>41.931257530000003</v>
      </c>
      <c r="R153" s="52">
        <v>4.2016482799999997</v>
      </c>
      <c r="S153" s="52">
        <v>11.913305230000001</v>
      </c>
      <c r="T153" s="52"/>
      <c r="U153" s="52"/>
      <c r="V153" s="52"/>
      <c r="W153" s="52"/>
      <c r="X153" s="52"/>
    </row>
    <row r="154" spans="1:24" hidden="1" outlineLevel="1" collapsed="1">
      <c r="A154" s="12">
        <v>44896</v>
      </c>
      <c r="B154" s="52">
        <v>3589.235350240001</v>
      </c>
      <c r="C154" s="52">
        <f t="shared" ref="C154" si="788">I154+O154</f>
        <v>3241.1955864600004</v>
      </c>
      <c r="D154" s="52">
        <f t="shared" ref="D154" si="789">J154+P154</f>
        <v>348.03976377999999</v>
      </c>
      <c r="E154" s="52">
        <f t="shared" ref="E154" si="790">K154+Q154</f>
        <v>294.16364417</v>
      </c>
      <c r="F154" s="52">
        <f t="shared" ref="F154" si="791">L154+R154</f>
        <v>35.08270314</v>
      </c>
      <c r="G154" s="52">
        <f t="shared" ref="G154" si="792">M154+S154</f>
        <v>18.79341647</v>
      </c>
      <c r="H154" s="52">
        <f t="shared" ref="H154" si="793">SUM(I154:J154)</f>
        <v>2622.3918443000002</v>
      </c>
      <c r="I154" s="52">
        <v>2333.0561635100003</v>
      </c>
      <c r="J154" s="52">
        <f t="shared" ref="J154" si="794">SUM(K154:M154)</f>
        <v>289.33568078999997</v>
      </c>
      <c r="K154" s="52">
        <v>252.57196855999999</v>
      </c>
      <c r="L154" s="52">
        <v>30.768454160000001</v>
      </c>
      <c r="M154" s="52">
        <v>5.9952580700000002</v>
      </c>
      <c r="N154" s="52">
        <f t="shared" ref="N154" si="795">SUM(O154:P154)</f>
        <v>966.84350594</v>
      </c>
      <c r="O154" s="52">
        <v>908.13942295000004</v>
      </c>
      <c r="P154" s="52">
        <f t="shared" ref="P154" si="796">SUM(Q154:S154)</f>
        <v>58.704082990000003</v>
      </c>
      <c r="Q154" s="52">
        <v>41.591675610000003</v>
      </c>
      <c r="R154" s="52">
        <v>4.3142489800000003</v>
      </c>
      <c r="S154" s="52">
        <v>12.7981584</v>
      </c>
      <c r="T154" s="52"/>
      <c r="U154" s="52"/>
      <c r="V154" s="52"/>
      <c r="W154" s="52"/>
      <c r="X154" s="52"/>
    </row>
    <row r="155" spans="1:24" hidden="1" outlineLevel="1" collapsed="1">
      <c r="A155" s="12">
        <v>44927</v>
      </c>
      <c r="B155" s="52">
        <v>3384.0158287200002</v>
      </c>
      <c r="C155" s="52">
        <f t="shared" ref="C155" si="797">I155+O155</f>
        <v>2971.9977721199998</v>
      </c>
      <c r="D155" s="52">
        <f t="shared" ref="D155" si="798">J155+P155</f>
        <v>412.01805659999997</v>
      </c>
      <c r="E155" s="52">
        <f t="shared" ref="E155" si="799">K155+Q155</f>
        <v>358.24683629999998</v>
      </c>
      <c r="F155" s="52">
        <f t="shared" ref="F155" si="800">L155+R155</f>
        <v>34.340504250000002</v>
      </c>
      <c r="G155" s="52">
        <f t="shared" ref="G155" si="801">M155+S155</f>
        <v>19.430716050000001</v>
      </c>
      <c r="H155" s="52">
        <f t="shared" ref="H155" si="802">SUM(I155:J155)</f>
        <v>2364.3740199999997</v>
      </c>
      <c r="I155" s="52">
        <v>2011.7382088699999</v>
      </c>
      <c r="J155" s="52">
        <f t="shared" ref="J155" si="803">SUM(K155:M155)</f>
        <v>352.63581112999998</v>
      </c>
      <c r="K155" s="52">
        <v>316.71474955999997</v>
      </c>
      <c r="L155" s="52">
        <v>29.92377926</v>
      </c>
      <c r="M155" s="52">
        <v>5.9972823100000001</v>
      </c>
      <c r="N155" s="52">
        <f t="shared" ref="N155" si="804">SUM(O155:P155)</f>
        <v>1019.64180872</v>
      </c>
      <c r="O155" s="52">
        <v>960.25956324999993</v>
      </c>
      <c r="P155" s="52">
        <f t="shared" ref="P155" si="805">SUM(Q155:S155)</f>
        <v>59.382245469999994</v>
      </c>
      <c r="Q155" s="52">
        <v>41.532086739999997</v>
      </c>
      <c r="R155" s="52">
        <v>4.4167249899999996</v>
      </c>
      <c r="S155" s="52">
        <v>13.43343374</v>
      </c>
      <c r="T155" s="52"/>
      <c r="U155" s="52"/>
      <c r="V155" s="52"/>
      <c r="W155" s="52"/>
      <c r="X155" s="52"/>
    </row>
    <row r="156" spans="1:24" hidden="1" outlineLevel="1" collapsed="1">
      <c r="A156" s="12">
        <v>44958</v>
      </c>
      <c r="B156" s="52">
        <v>3699.2205735399998</v>
      </c>
      <c r="C156" s="52">
        <f t="shared" ref="C156" si="806">I156+O156</f>
        <v>3092.1495331199999</v>
      </c>
      <c r="D156" s="52">
        <f t="shared" ref="D156" si="807">J156+P156</f>
        <v>607.07104042000003</v>
      </c>
      <c r="E156" s="52">
        <f t="shared" ref="E156" si="808">K156+Q156</f>
        <v>553.95290103000002</v>
      </c>
      <c r="F156" s="52">
        <f t="shared" ref="F156" si="809">L156+R156</f>
        <v>34.951698649999997</v>
      </c>
      <c r="G156" s="52">
        <f t="shared" ref="G156" si="810">M156+S156</f>
        <v>18.166440739999999</v>
      </c>
      <c r="H156" s="52">
        <f t="shared" ref="H156" si="811">SUM(I156:J156)</f>
        <v>2701.5472453800003</v>
      </c>
      <c r="I156" s="52">
        <v>2229.3975294100001</v>
      </c>
      <c r="J156" s="52">
        <f t="shared" ref="J156" si="812">SUM(K156:M156)</f>
        <v>472.14971597000005</v>
      </c>
      <c r="K156" s="52">
        <v>435.47530161000003</v>
      </c>
      <c r="L156" s="52">
        <v>30.675111860000001</v>
      </c>
      <c r="M156" s="52">
        <v>5.9993024999999998</v>
      </c>
      <c r="N156" s="52">
        <f t="shared" ref="N156" si="813">SUM(O156:P156)</f>
        <v>997.67332815999998</v>
      </c>
      <c r="O156" s="52">
        <v>862.75200370999994</v>
      </c>
      <c r="P156" s="52">
        <f t="shared" ref="P156" si="814">SUM(Q156:S156)</f>
        <v>134.92132444999999</v>
      </c>
      <c r="Q156" s="52">
        <v>118.47759942</v>
      </c>
      <c r="R156" s="52">
        <v>4.2765867899999996</v>
      </c>
      <c r="S156" s="52">
        <v>12.16713824</v>
      </c>
      <c r="T156" s="52"/>
      <c r="U156" s="52"/>
      <c r="V156" s="52"/>
      <c r="W156" s="52"/>
      <c r="X156" s="52"/>
    </row>
    <row r="157" spans="1:24" hidden="1" outlineLevel="1" collapsed="1">
      <c r="A157" s="12">
        <v>44986</v>
      </c>
      <c r="B157" s="52">
        <v>3923.0580625800003</v>
      </c>
      <c r="C157" s="52">
        <f t="shared" ref="C157" si="815">I157+O157</f>
        <v>3188.5288327799999</v>
      </c>
      <c r="D157" s="52">
        <f t="shared" ref="D157" si="816">J157+P157</f>
        <v>734.52922979999994</v>
      </c>
      <c r="E157" s="52">
        <f t="shared" ref="E157" si="817">K157+Q157</f>
        <v>689.40426736000006</v>
      </c>
      <c r="F157" s="52">
        <f t="shared" ref="F157" si="818">L157+R157</f>
        <v>26.01441466</v>
      </c>
      <c r="G157" s="52">
        <f t="shared" ref="G157" si="819">M157+S157</f>
        <v>19.110547780000001</v>
      </c>
      <c r="H157" s="52">
        <f t="shared" ref="H157" si="820">SUM(I157:J157)</f>
        <v>2919.7803316200002</v>
      </c>
      <c r="I157" s="52">
        <v>2325.7969091700002</v>
      </c>
      <c r="J157" s="52">
        <f t="shared" ref="J157" si="821">SUM(K157:M157)</f>
        <v>593.98342244999992</v>
      </c>
      <c r="K157" s="52">
        <v>561.96690705000003</v>
      </c>
      <c r="L157" s="52">
        <v>26.01441466</v>
      </c>
      <c r="M157" s="52">
        <v>6.0021007400000004</v>
      </c>
      <c r="N157" s="52">
        <f t="shared" ref="N157" si="822">SUM(O157:P157)</f>
        <v>1003.27773096</v>
      </c>
      <c r="O157" s="52">
        <v>862.73192360999997</v>
      </c>
      <c r="P157" s="52">
        <f t="shared" ref="P157" si="823">SUM(Q157:S157)</f>
        <v>140.54580734999999</v>
      </c>
      <c r="Q157" s="52">
        <v>127.43736031</v>
      </c>
      <c r="R157" s="52">
        <v>0</v>
      </c>
      <c r="S157" s="52">
        <v>13.10844704</v>
      </c>
      <c r="T157" s="52"/>
      <c r="U157" s="52"/>
      <c r="V157" s="52"/>
      <c r="W157" s="52"/>
      <c r="X157" s="52"/>
    </row>
    <row r="158" spans="1:24" hidden="1" outlineLevel="1" collapsed="1">
      <c r="A158" s="12">
        <v>45017</v>
      </c>
      <c r="B158" s="52">
        <v>4120.6394446900003</v>
      </c>
      <c r="C158" s="52">
        <f t="shared" ref="C158" si="824">I158+O158</f>
        <v>3314.71117611</v>
      </c>
      <c r="D158" s="52">
        <f t="shared" ref="D158" si="825">J158+P158</f>
        <v>805.92826858000001</v>
      </c>
      <c r="E158" s="52">
        <f t="shared" ref="E158" si="826">K158+Q158</f>
        <v>765.17070965999994</v>
      </c>
      <c r="F158" s="52">
        <f t="shared" ref="F158" si="827">L158+R158</f>
        <v>21.320319450000003</v>
      </c>
      <c r="G158" s="52">
        <f t="shared" ref="G158" si="828">M158+S158</f>
        <v>19.437239470000002</v>
      </c>
      <c r="H158" s="52">
        <f t="shared" ref="H158" si="829">SUM(I158:J158)</f>
        <v>3036.5395197499997</v>
      </c>
      <c r="I158" s="52">
        <v>2328.6957140099998</v>
      </c>
      <c r="J158" s="52">
        <f t="shared" ref="J158" si="830">SUM(K158:M158)</f>
        <v>707.84380573999999</v>
      </c>
      <c r="K158" s="52">
        <v>680.51847713999996</v>
      </c>
      <c r="L158" s="52">
        <v>21.320319450000003</v>
      </c>
      <c r="M158" s="52">
        <v>6.0050091500000002</v>
      </c>
      <c r="N158" s="52">
        <f t="shared" ref="N158" si="831">SUM(O158:P158)</f>
        <v>1084.0999249399999</v>
      </c>
      <c r="O158" s="52">
        <v>986.01546210000004</v>
      </c>
      <c r="P158" s="52">
        <f t="shared" ref="P158" si="832">SUM(Q158:S158)</f>
        <v>98.08446284</v>
      </c>
      <c r="Q158" s="52">
        <v>84.652232519999998</v>
      </c>
      <c r="R158" s="52">
        <v>0</v>
      </c>
      <c r="S158" s="52">
        <v>13.43223032</v>
      </c>
      <c r="T158" s="52"/>
      <c r="U158" s="52"/>
      <c r="V158" s="52"/>
      <c r="W158" s="52"/>
      <c r="X158" s="52"/>
    </row>
    <row r="159" spans="1:24" hidden="1" outlineLevel="1" collapsed="1">
      <c r="A159" s="12">
        <v>45047</v>
      </c>
      <c r="B159" s="52">
        <v>4243.6254586400009</v>
      </c>
      <c r="C159" s="52">
        <f t="shared" ref="C159" si="833">I159+O159</f>
        <v>3273.37575857</v>
      </c>
      <c r="D159" s="52">
        <f t="shared" ref="D159" si="834">J159+P159</f>
        <v>970.24970007000002</v>
      </c>
      <c r="E159" s="52">
        <f t="shared" ref="E159" si="835">K159+Q159</f>
        <v>924.37741090000009</v>
      </c>
      <c r="F159" s="52">
        <f t="shared" ref="F159" si="836">L159+R159</f>
        <v>26.512044600000003</v>
      </c>
      <c r="G159" s="52">
        <f t="shared" ref="G159" si="837">M159+S159</f>
        <v>19.360244569999999</v>
      </c>
      <c r="H159" s="52">
        <f t="shared" ref="H159" si="838">SUM(I159:J159)</f>
        <v>3172.18303947</v>
      </c>
      <c r="I159" s="52">
        <v>2296.8885580400001</v>
      </c>
      <c r="J159" s="52">
        <f t="shared" ref="J159" si="839">SUM(K159:M159)</f>
        <v>875.29448143000002</v>
      </c>
      <c r="K159" s="52">
        <v>842.77399422000008</v>
      </c>
      <c r="L159" s="52">
        <v>26.512044600000003</v>
      </c>
      <c r="M159" s="52">
        <v>6.0084426100000004</v>
      </c>
      <c r="N159" s="52">
        <f t="shared" ref="N159" si="840">SUM(O159:P159)</f>
        <v>1071.44241917</v>
      </c>
      <c r="O159" s="52">
        <v>976.48720053</v>
      </c>
      <c r="P159" s="52">
        <f t="shared" ref="P159" si="841">SUM(Q159:S159)</f>
        <v>94.955218639999998</v>
      </c>
      <c r="Q159" s="52">
        <v>81.603416679999995</v>
      </c>
      <c r="R159" s="52">
        <v>0</v>
      </c>
      <c r="S159" s="52">
        <v>13.35180196</v>
      </c>
      <c r="T159" s="52"/>
      <c r="U159" s="52"/>
      <c r="V159" s="52"/>
      <c r="W159" s="52"/>
      <c r="X159" s="52"/>
    </row>
    <row r="160" spans="1:24" hidden="1" outlineLevel="1" collapsed="1">
      <c r="A160" s="12">
        <v>45078</v>
      </c>
      <c r="B160" s="52">
        <v>4311.3202803900003</v>
      </c>
      <c r="C160" s="52">
        <f t="shared" ref="C160" si="842">I160+O160</f>
        <v>3288.7437843899997</v>
      </c>
      <c r="D160" s="52">
        <f t="shared" ref="D160" si="843">J160+P160</f>
        <v>1022.5764959999999</v>
      </c>
      <c r="E160" s="52">
        <f t="shared" ref="E160" si="844">K160+Q160</f>
        <v>975.57645400000001</v>
      </c>
      <c r="F160" s="52">
        <f t="shared" ref="F160" si="845">L160+R160</f>
        <v>26.685469810000001</v>
      </c>
      <c r="G160" s="52">
        <f t="shared" ref="G160" si="846">M160+S160</f>
        <v>20.31457219</v>
      </c>
      <c r="H160" s="52">
        <f t="shared" ref="H160" si="847">SUM(I160:J160)</f>
        <v>3196.73210991</v>
      </c>
      <c r="I160" s="52">
        <v>2285.6068049</v>
      </c>
      <c r="J160" s="52">
        <f t="shared" ref="J160" si="848">SUM(K160:M160)</f>
        <v>911.12530500999992</v>
      </c>
      <c r="K160" s="52">
        <v>878.42779214999996</v>
      </c>
      <c r="L160" s="52">
        <v>26.685469810000001</v>
      </c>
      <c r="M160" s="52">
        <v>6.0120430499999999</v>
      </c>
      <c r="N160" s="52">
        <f t="shared" ref="N160" si="849">SUM(O160:P160)</f>
        <v>1114.5881704799999</v>
      </c>
      <c r="O160" s="52">
        <v>1003.1369794899999</v>
      </c>
      <c r="P160" s="52">
        <f t="shared" ref="P160" si="850">SUM(Q160:S160)</f>
        <v>111.45119099</v>
      </c>
      <c r="Q160" s="52">
        <v>97.148661849999996</v>
      </c>
      <c r="R160" s="52">
        <v>0</v>
      </c>
      <c r="S160" s="52">
        <v>14.302529140000001</v>
      </c>
      <c r="T160" s="52"/>
      <c r="U160" s="52"/>
      <c r="V160" s="52"/>
      <c r="W160" s="52"/>
      <c r="X160" s="52"/>
    </row>
    <row r="161" spans="1:24" hidden="1" outlineLevel="1" collapsed="1">
      <c r="A161" s="12">
        <v>45108</v>
      </c>
      <c r="B161" s="52">
        <v>4550.3488762899997</v>
      </c>
      <c r="C161" s="52">
        <f t="shared" ref="C161" si="851">I161+O161</f>
        <v>3688.8290786699999</v>
      </c>
      <c r="D161" s="52">
        <f t="shared" ref="D161" si="852">J161+P161</f>
        <v>861.51979761999996</v>
      </c>
      <c r="E161" s="52">
        <f t="shared" ref="E161" si="853">K161+Q161</f>
        <v>811.66021692999993</v>
      </c>
      <c r="F161" s="52">
        <f t="shared" ref="F161" si="854">L161+R161</f>
        <v>29.138858490000001</v>
      </c>
      <c r="G161" s="52">
        <f t="shared" ref="G161" si="855">M161+S161</f>
        <v>20.720722200000001</v>
      </c>
      <c r="H161" s="52">
        <f t="shared" ref="H161" si="856">SUM(I161:J161)</f>
        <v>3432.8486237699999</v>
      </c>
      <c r="I161" s="52">
        <v>2662.80062623</v>
      </c>
      <c r="J161" s="52">
        <f t="shared" ref="J161" si="857">SUM(K161:M161)</f>
        <v>770.04799753999998</v>
      </c>
      <c r="K161" s="52">
        <v>735.09274393999999</v>
      </c>
      <c r="L161" s="52">
        <v>29.138858490000001</v>
      </c>
      <c r="M161" s="52">
        <v>5.8163951100000002</v>
      </c>
      <c r="N161" s="52">
        <f t="shared" ref="N161" si="858">SUM(O161:P161)</f>
        <v>1117.5002525200002</v>
      </c>
      <c r="O161" s="52">
        <v>1026.0284524400001</v>
      </c>
      <c r="P161" s="52">
        <f t="shared" ref="P161" si="859">SUM(Q161:S161)</f>
        <v>91.471800079999994</v>
      </c>
      <c r="Q161" s="52">
        <v>76.567472989999999</v>
      </c>
      <c r="R161" s="52">
        <v>0</v>
      </c>
      <c r="S161" s="52">
        <v>14.904327090000001</v>
      </c>
      <c r="T161" s="52"/>
      <c r="U161" s="52"/>
      <c r="V161" s="52"/>
      <c r="W161" s="52"/>
      <c r="X161" s="52"/>
    </row>
    <row r="162" spans="1:24" hidden="1" outlineLevel="1" collapsed="1">
      <c r="A162" s="12">
        <v>45139</v>
      </c>
      <c r="B162" s="52">
        <v>4505.91587918</v>
      </c>
      <c r="C162" s="52">
        <f t="shared" ref="C162" si="860">I162+O162</f>
        <v>3537.7256382400001</v>
      </c>
      <c r="D162" s="52">
        <f t="shared" ref="D162" si="861">J162+P162</f>
        <v>968.19024093999997</v>
      </c>
      <c r="E162" s="52">
        <f t="shared" ref="E162" si="862">K162+Q162</f>
        <v>911.00077016</v>
      </c>
      <c r="F162" s="52">
        <f t="shared" ref="F162" si="863">L162+R162</f>
        <v>36.152490700000001</v>
      </c>
      <c r="G162" s="52">
        <f t="shared" ref="G162" si="864">M162+S162</f>
        <v>21.036980079999999</v>
      </c>
      <c r="H162" s="52">
        <f t="shared" ref="H162" si="865">SUM(I162:J162)</f>
        <v>3387.8691337700002</v>
      </c>
      <c r="I162" s="52">
        <v>2514.7143335800001</v>
      </c>
      <c r="J162" s="52">
        <f t="shared" ref="J162" si="866">SUM(K162:M162)</f>
        <v>873.15480018999995</v>
      </c>
      <c r="K162" s="52">
        <v>831.18117744999995</v>
      </c>
      <c r="L162" s="52">
        <v>36.152490700000001</v>
      </c>
      <c r="M162" s="52">
        <v>5.8211320400000002</v>
      </c>
      <c r="N162" s="52">
        <f t="shared" ref="N162" si="867">SUM(O162:P162)</f>
        <v>1118.0467454100001</v>
      </c>
      <c r="O162" s="52">
        <v>1023.0113046600001</v>
      </c>
      <c r="P162" s="52">
        <f t="shared" ref="P162" si="868">SUM(Q162:S162)</f>
        <v>95.035440749999992</v>
      </c>
      <c r="Q162" s="52">
        <v>79.819592709999995</v>
      </c>
      <c r="R162" s="52">
        <v>0</v>
      </c>
      <c r="S162" s="52">
        <v>15.215848039999999</v>
      </c>
      <c r="T162" s="52"/>
      <c r="U162" s="52"/>
      <c r="V162" s="52"/>
      <c r="W162" s="52"/>
      <c r="X162" s="52"/>
    </row>
    <row r="163" spans="1:24" hidden="1" outlineLevel="1" collapsed="1">
      <c r="A163" s="12">
        <v>45170</v>
      </c>
      <c r="B163" s="52">
        <v>4398.2078461999999</v>
      </c>
      <c r="C163" s="52">
        <f t="shared" ref="C163" si="869">I163+O163</f>
        <v>3504.3593904199997</v>
      </c>
      <c r="D163" s="52">
        <f t="shared" ref="D163" si="870">J163+P163</f>
        <v>893.84845577999999</v>
      </c>
      <c r="E163" s="52">
        <f t="shared" ref="E163" si="871">K163+Q163</f>
        <v>839.11081837000006</v>
      </c>
      <c r="F163" s="52">
        <f t="shared" ref="F163" si="872">L163+R163</f>
        <v>33.749556579999997</v>
      </c>
      <c r="G163" s="52">
        <f t="shared" ref="G163" si="873">M163+S163</f>
        <v>20.988080830000001</v>
      </c>
      <c r="H163" s="52">
        <f t="shared" ref="H163" si="874">SUM(I163:J163)</f>
        <v>3327.9104837699997</v>
      </c>
      <c r="I163" s="52">
        <v>2523.8719797799999</v>
      </c>
      <c r="J163" s="52">
        <f t="shared" ref="J163" si="875">SUM(K163:M163)</f>
        <v>804.03850398999998</v>
      </c>
      <c r="K163" s="52">
        <v>764.46275229000003</v>
      </c>
      <c r="L163" s="52">
        <v>33.749556579999997</v>
      </c>
      <c r="M163" s="52">
        <v>5.8261951200000004</v>
      </c>
      <c r="N163" s="52">
        <f t="shared" ref="N163" si="876">SUM(O163:P163)</f>
        <v>1070.2973624299998</v>
      </c>
      <c r="O163" s="52">
        <v>980.48741063999989</v>
      </c>
      <c r="P163" s="52">
        <f t="shared" ref="P163" si="877">SUM(Q163:S163)</f>
        <v>89.809951790000014</v>
      </c>
      <c r="Q163" s="52">
        <v>74.648066080000007</v>
      </c>
      <c r="R163" s="52">
        <v>0</v>
      </c>
      <c r="S163" s="52">
        <v>15.16188571</v>
      </c>
      <c r="T163" s="52"/>
      <c r="U163" s="52"/>
      <c r="V163" s="52"/>
      <c r="W163" s="52"/>
      <c r="X163" s="52"/>
    </row>
    <row r="164" spans="1:24" hidden="1" outlineLevel="1" collapsed="1">
      <c r="A164" s="12">
        <v>45200</v>
      </c>
      <c r="B164" s="52">
        <v>4250.7921547900005</v>
      </c>
      <c r="C164" s="52">
        <f t="shared" ref="C164" si="878">I164+O164</f>
        <v>3569.2857584700005</v>
      </c>
      <c r="D164" s="52">
        <f t="shared" ref="D164" si="879">J164+P164</f>
        <v>681.50639632000002</v>
      </c>
      <c r="E164" s="52">
        <f t="shared" ref="E164" si="880">K164+Q164</f>
        <v>633.98077769000008</v>
      </c>
      <c r="F164" s="52">
        <f t="shared" ref="F164" si="881">L164+R164</f>
        <v>26.56247359</v>
      </c>
      <c r="G164" s="52">
        <f t="shared" ref="G164" si="882">M164+S164</f>
        <v>20.963145040000001</v>
      </c>
      <c r="H164" s="52">
        <f t="shared" ref="H164" si="883">SUM(I164:J164)</f>
        <v>3368.8952169100003</v>
      </c>
      <c r="I164" s="52">
        <v>2778.9051434500002</v>
      </c>
      <c r="J164" s="52">
        <f t="shared" ref="J164" si="884">SUM(K164:M164)</f>
        <v>589.99007345999996</v>
      </c>
      <c r="K164" s="52">
        <v>557.59587708000004</v>
      </c>
      <c r="L164" s="52">
        <v>26.56247359</v>
      </c>
      <c r="M164" s="52">
        <v>5.8317227899999997</v>
      </c>
      <c r="N164" s="52">
        <f t="shared" ref="N164" si="885">SUM(O164:P164)</f>
        <v>881.89693788</v>
      </c>
      <c r="O164" s="52">
        <v>790.38061502000005</v>
      </c>
      <c r="P164" s="52">
        <f t="shared" ref="P164" si="886">SUM(Q164:S164)</f>
        <v>91.516322860000002</v>
      </c>
      <c r="Q164" s="52">
        <v>76.384900610000003</v>
      </c>
      <c r="R164" s="52">
        <v>0</v>
      </c>
      <c r="S164" s="52">
        <v>15.13142225</v>
      </c>
      <c r="T164" s="52"/>
      <c r="U164" s="52"/>
      <c r="V164" s="52"/>
      <c r="W164" s="52"/>
      <c r="X164" s="52"/>
    </row>
    <row r="165" spans="1:24" hidden="1" outlineLevel="1" collapsed="1">
      <c r="A165" s="12">
        <v>45231</v>
      </c>
      <c r="B165" s="52">
        <v>4619.1542023800002</v>
      </c>
      <c r="C165" s="52">
        <f t="shared" ref="C165" si="887">I165+O165</f>
        <v>3950.1309626900002</v>
      </c>
      <c r="D165" s="52">
        <f t="shared" ref="D165" si="888">J165+P165</f>
        <v>669.02323968999997</v>
      </c>
      <c r="E165" s="52">
        <f t="shared" ref="E165" si="889">K165+Q165</f>
        <v>623.49559814999998</v>
      </c>
      <c r="F165" s="52">
        <f t="shared" ref="F165" si="890">L165+R165</f>
        <v>24.064310859999999</v>
      </c>
      <c r="G165" s="52">
        <f t="shared" ref="G165" si="891">M165+S165</f>
        <v>21.463330679999999</v>
      </c>
      <c r="H165" s="52">
        <f t="shared" ref="H165" si="892">SUM(I165:J165)</f>
        <v>3684.7367057000001</v>
      </c>
      <c r="I165" s="52">
        <v>3104.3823577100002</v>
      </c>
      <c r="J165" s="52">
        <f t="shared" ref="J165" si="893">SUM(K165:M165)</f>
        <v>580.35434798999995</v>
      </c>
      <c r="K165" s="52">
        <v>550.51067957999999</v>
      </c>
      <c r="L165" s="52">
        <v>24.064310859999999</v>
      </c>
      <c r="M165" s="52">
        <v>5.7793575500000003</v>
      </c>
      <c r="N165" s="52">
        <f t="shared" ref="N165" si="894">SUM(O165:P165)</f>
        <v>934.41749668</v>
      </c>
      <c r="O165" s="52">
        <v>845.74860497999998</v>
      </c>
      <c r="P165" s="52">
        <f t="shared" ref="P165" si="895">SUM(Q165:S165)</f>
        <v>88.668891700000003</v>
      </c>
      <c r="Q165" s="52">
        <v>72.984918570000005</v>
      </c>
      <c r="R165" s="52">
        <v>0</v>
      </c>
      <c r="S165" s="52">
        <v>15.68397313</v>
      </c>
      <c r="T165" s="52"/>
      <c r="U165" s="52"/>
      <c r="V165" s="52"/>
      <c r="W165" s="52"/>
      <c r="X165" s="52"/>
    </row>
    <row r="166" spans="1:24" hidden="1" outlineLevel="1" collapsed="1">
      <c r="A166" s="12">
        <v>45261</v>
      </c>
      <c r="B166" s="52">
        <v>5038.5026996300003</v>
      </c>
      <c r="C166" s="52">
        <f t="shared" ref="C166" si="896">I166+O166</f>
        <v>4345.7641662999995</v>
      </c>
      <c r="D166" s="52">
        <f t="shared" ref="D166" si="897">J166+P166</f>
        <v>692.73853333</v>
      </c>
      <c r="E166" s="52">
        <f t="shared" ref="E166" si="898">K166+Q166</f>
        <v>646.11804869000002</v>
      </c>
      <c r="F166" s="52">
        <f t="shared" ref="F166" si="899">L166+R166</f>
        <v>23.55490481</v>
      </c>
      <c r="G166" s="52">
        <f t="shared" ref="G166" si="900">M166+S166</f>
        <v>23.065579830000001</v>
      </c>
      <c r="H166" s="52">
        <f t="shared" ref="H166" si="901">SUM(I166:J166)</f>
        <v>4032.4935165000002</v>
      </c>
      <c r="I166" s="52">
        <v>3425.65226712</v>
      </c>
      <c r="J166" s="52">
        <f t="shared" ref="J166" si="902">SUM(K166:M166)</f>
        <v>606.84124938000002</v>
      </c>
      <c r="K166" s="52">
        <v>577.11197851999998</v>
      </c>
      <c r="L166" s="52">
        <v>23.55490481</v>
      </c>
      <c r="M166" s="52">
        <v>6.1743660499999997</v>
      </c>
      <c r="N166" s="52">
        <f t="shared" ref="N166" si="903">SUM(O166:P166)</f>
        <v>1006.0091831299999</v>
      </c>
      <c r="O166" s="52">
        <v>920.11189917999991</v>
      </c>
      <c r="P166" s="52">
        <f t="shared" ref="P166" si="904">SUM(Q166:S166)</f>
        <v>85.897283950000002</v>
      </c>
      <c r="Q166" s="52">
        <v>69.006070170000001</v>
      </c>
      <c r="R166" s="52">
        <v>0</v>
      </c>
      <c r="S166" s="52">
        <v>16.891213780000001</v>
      </c>
      <c r="T166" s="52"/>
      <c r="U166" s="52"/>
      <c r="V166" s="52"/>
      <c r="W166" s="52"/>
      <c r="X166" s="52"/>
    </row>
    <row r="167" spans="1:24" hidden="1" outlineLevel="1" collapsed="1">
      <c r="A167" s="12">
        <v>45292</v>
      </c>
      <c r="B167" s="52">
        <v>4933.6106621100007</v>
      </c>
      <c r="C167" s="52">
        <f t="shared" ref="C167" si="905">I167+O167</f>
        <v>4233.0950798399999</v>
      </c>
      <c r="D167" s="52">
        <f t="shared" ref="D167" si="906">J167+P167</f>
        <v>700.51558226999998</v>
      </c>
      <c r="E167" s="52">
        <f t="shared" ref="E167" si="907">K167+Q167</f>
        <v>654.76877362999994</v>
      </c>
      <c r="F167" s="52">
        <f t="shared" ref="F167" si="908">L167+R167</f>
        <v>22.758769489999999</v>
      </c>
      <c r="G167" s="52">
        <f t="shared" ref="G167" si="909">M167+S167</f>
        <v>22.988039150000002</v>
      </c>
      <c r="H167" s="52">
        <f t="shared" ref="H167" si="910">SUM(I167:J167)</f>
        <v>3909.34737047</v>
      </c>
      <c r="I167" s="52">
        <v>3286.8447244100003</v>
      </c>
      <c r="J167" s="52">
        <f t="shared" ref="J167" si="911">SUM(K167:M167)</f>
        <v>622.50264605999996</v>
      </c>
      <c r="K167" s="52">
        <v>593.56230806999997</v>
      </c>
      <c r="L167" s="52">
        <v>22.758769489999999</v>
      </c>
      <c r="M167" s="52">
        <v>6.1815685</v>
      </c>
      <c r="N167" s="52">
        <f t="shared" ref="N167" si="912">SUM(O167:P167)</f>
        <v>1024.2632916399998</v>
      </c>
      <c r="O167" s="52">
        <v>946.2503554299999</v>
      </c>
      <c r="P167" s="52">
        <f t="shared" ref="P167" si="913">SUM(Q167:S167)</f>
        <v>78.012936209999992</v>
      </c>
      <c r="Q167" s="52">
        <v>61.206465559999998</v>
      </c>
      <c r="R167" s="52">
        <v>0</v>
      </c>
      <c r="S167" s="52">
        <v>16.806470650000001</v>
      </c>
      <c r="T167" s="52"/>
      <c r="U167" s="52"/>
      <c r="V167" s="52"/>
      <c r="W167" s="52"/>
      <c r="X167" s="52"/>
    </row>
    <row r="168" spans="1:24" hidden="1" outlineLevel="1" collapsed="1">
      <c r="A168" s="12">
        <v>45323</v>
      </c>
      <c r="B168" s="52">
        <v>4705.2269282100006</v>
      </c>
      <c r="C168" s="52">
        <f t="shared" ref="C168" si="914">I168+O168</f>
        <v>3977.7651997399998</v>
      </c>
      <c r="D168" s="52">
        <f t="shared" ref="D168" si="915">J168+P168</f>
        <v>727.46172847000003</v>
      </c>
      <c r="E168" s="52">
        <f t="shared" ref="E168" si="916">K168+Q168</f>
        <v>702.35057718000007</v>
      </c>
      <c r="F168" s="52">
        <f t="shared" ref="F168" si="917">L168+R168</f>
        <v>1.9691355100000001</v>
      </c>
      <c r="G168" s="52">
        <f t="shared" ref="G168" si="918">M168+S168</f>
        <v>23.142015780000001</v>
      </c>
      <c r="H168" s="52">
        <f t="shared" ref="H168" si="919">SUM(I168:J168)</f>
        <v>3678.4989855399999</v>
      </c>
      <c r="I168" s="52">
        <v>3037.3201019200001</v>
      </c>
      <c r="J168" s="52">
        <f t="shared" ref="J168" si="920">SUM(K168:M168)</f>
        <v>641.17888362000008</v>
      </c>
      <c r="K168" s="52">
        <v>633.02101530000004</v>
      </c>
      <c r="L168" s="52">
        <v>1.9691355100000001</v>
      </c>
      <c r="M168" s="52">
        <v>6.1887328100000003</v>
      </c>
      <c r="N168" s="52">
        <f t="shared" ref="N168" si="921">SUM(O168:P168)</f>
        <v>1026.7279426699999</v>
      </c>
      <c r="O168" s="52">
        <v>940.44509782</v>
      </c>
      <c r="P168" s="52">
        <f t="shared" ref="P168" si="922">SUM(Q168:S168)</f>
        <v>86.282844850000004</v>
      </c>
      <c r="Q168" s="52">
        <v>69.32956188</v>
      </c>
      <c r="R168" s="52">
        <v>0</v>
      </c>
      <c r="S168" s="52">
        <v>16.95328297</v>
      </c>
      <c r="T168" s="52"/>
      <c r="U168" s="52"/>
      <c r="V168" s="52"/>
      <c r="W168" s="52"/>
      <c r="X168" s="52"/>
    </row>
    <row r="169" spans="1:24" collapsed="1">
      <c r="A169" s="12">
        <v>45352</v>
      </c>
      <c r="B169" s="52">
        <v>4787.97728207</v>
      </c>
      <c r="C169" s="52">
        <f t="shared" ref="C169" si="923">I169+O169</f>
        <v>4063.1364863999997</v>
      </c>
      <c r="D169" s="52">
        <f t="shared" ref="D169" si="924">J169+P169</f>
        <v>724.84079566999992</v>
      </c>
      <c r="E169" s="52">
        <f t="shared" ref="E169" si="925">K169+Q169</f>
        <v>698.47645894000004</v>
      </c>
      <c r="F169" s="52">
        <f t="shared" ref="F169" si="926">L169+R169</f>
        <v>1.56926297</v>
      </c>
      <c r="G169" s="52">
        <f t="shared" ref="G169" si="927">M169+S169</f>
        <v>24.795073760000001</v>
      </c>
      <c r="H169" s="52">
        <f t="shared" ref="H169" si="928">SUM(I169:J169)</f>
        <v>3744.7190876199998</v>
      </c>
      <c r="I169" s="52">
        <v>3111.3977976599999</v>
      </c>
      <c r="J169" s="52">
        <f t="shared" ref="J169" si="929">SUM(K169:M169)</f>
        <v>633.32128995999994</v>
      </c>
      <c r="K169" s="52">
        <v>625.55538964000004</v>
      </c>
      <c r="L169" s="52">
        <v>1.56926297</v>
      </c>
      <c r="M169" s="52">
        <v>6.1966373499999996</v>
      </c>
      <c r="N169" s="52">
        <f t="shared" ref="N169" si="930">SUM(O169:P169)</f>
        <v>1043.25819445</v>
      </c>
      <c r="O169" s="52">
        <v>951.73868874000004</v>
      </c>
      <c r="P169" s="52">
        <f t="shared" ref="P169" si="931">SUM(Q169:S169)</f>
        <v>91.519505710000004</v>
      </c>
      <c r="Q169" s="52">
        <v>72.921069299999999</v>
      </c>
      <c r="R169" s="52">
        <v>0</v>
      </c>
      <c r="S169" s="52">
        <v>18.598436410000001</v>
      </c>
      <c r="T169" s="52"/>
      <c r="U169" s="52"/>
      <c r="V169" s="52"/>
      <c r="W169" s="52"/>
      <c r="X169" s="52"/>
    </row>
    <row r="170" spans="1:24">
      <c r="A170" s="12">
        <v>45383</v>
      </c>
      <c r="B170" s="52">
        <v>4866.9951879400005</v>
      </c>
      <c r="C170" s="52">
        <f t="shared" ref="C170" si="932">I170+O170</f>
        <v>4154.78926899</v>
      </c>
      <c r="D170" s="52">
        <f t="shared" ref="D170" si="933">J170+P170</f>
        <v>712.20591894999995</v>
      </c>
      <c r="E170" s="52">
        <f t="shared" ref="E170" si="934">K170+Q170</f>
        <v>672.52793987999996</v>
      </c>
      <c r="F170" s="52">
        <f t="shared" ref="F170" si="935">L170+R170</f>
        <v>19.129642659999998</v>
      </c>
      <c r="G170" s="52">
        <f t="shared" ref="G170" si="936">M170+S170</f>
        <v>20.548336410000001</v>
      </c>
      <c r="H170" s="52">
        <f t="shared" ref="H170" si="937">SUM(I170:J170)</f>
        <v>3802.3369785499999</v>
      </c>
      <c r="I170" s="52">
        <v>3175.6656477500001</v>
      </c>
      <c r="J170" s="52">
        <f t="shared" ref="J170" si="938">SUM(K170:M170)</f>
        <v>626.67133079999996</v>
      </c>
      <c r="K170" s="52">
        <v>605.82061169999997</v>
      </c>
      <c r="L170" s="52">
        <v>19.129642659999998</v>
      </c>
      <c r="M170" s="52">
        <v>1.72107644</v>
      </c>
      <c r="N170" s="52">
        <f t="shared" ref="N170" si="939">SUM(O170:P170)</f>
        <v>1064.6582093899999</v>
      </c>
      <c r="O170" s="52">
        <v>979.12362123999992</v>
      </c>
      <c r="P170" s="52">
        <f t="shared" ref="P170" si="940">SUM(Q170:S170)</f>
        <v>85.534588150000005</v>
      </c>
      <c r="Q170" s="52">
        <v>66.707328180000005</v>
      </c>
      <c r="R170" s="52">
        <v>0</v>
      </c>
      <c r="S170" s="52">
        <v>18.82725997</v>
      </c>
      <c r="T170" s="52"/>
      <c r="U170" s="52"/>
      <c r="V170" s="52"/>
      <c r="W170" s="52"/>
      <c r="X170" s="52"/>
    </row>
    <row r="171" spans="1:24">
      <c r="A171" s="12">
        <v>45413</v>
      </c>
      <c r="B171" s="52">
        <v>5270.4787854700007</v>
      </c>
      <c r="C171" s="52">
        <f t="shared" ref="C171" si="941">I171+O171</f>
        <v>4521.22818439</v>
      </c>
      <c r="D171" s="52">
        <f t="shared" ref="D171" si="942">J171+P171</f>
        <v>749.25060108000002</v>
      </c>
      <c r="E171" s="52">
        <f t="shared" ref="E171" si="943">K171+Q171</f>
        <v>708.98926902999995</v>
      </c>
      <c r="F171" s="52">
        <f t="shared" ref="F171" si="944">L171+R171</f>
        <v>18.843484929999999</v>
      </c>
      <c r="G171" s="52">
        <f t="shared" ref="G171" si="945">M171+S171</f>
        <v>21.417847119999998</v>
      </c>
      <c r="H171" s="52">
        <f t="shared" ref="H171" si="946">SUM(I171:J171)</f>
        <v>4074.1441989200002</v>
      </c>
      <c r="I171" s="52">
        <v>3405.8073596600002</v>
      </c>
      <c r="J171" s="52">
        <f t="shared" ref="J171" si="947">SUM(K171:M171)</f>
        <v>668.33683926000003</v>
      </c>
      <c r="K171" s="52">
        <v>647.77216223999994</v>
      </c>
      <c r="L171" s="52">
        <v>18.843484929999999</v>
      </c>
      <c r="M171" s="52">
        <v>1.72119209</v>
      </c>
      <c r="N171" s="52">
        <f t="shared" ref="N171" si="948">SUM(O171:P171)</f>
        <v>1196.33458655</v>
      </c>
      <c r="O171" s="52">
        <v>1115.42082473</v>
      </c>
      <c r="P171" s="52">
        <f t="shared" ref="P171" si="949">SUM(Q171:S171)</f>
        <v>80.913761820000005</v>
      </c>
      <c r="Q171" s="52">
        <v>61.217106790000003</v>
      </c>
      <c r="R171" s="52">
        <v>0</v>
      </c>
      <c r="S171" s="52">
        <v>19.696655029999999</v>
      </c>
      <c r="T171" s="52"/>
      <c r="U171" s="52"/>
      <c r="V171" s="52"/>
      <c r="W171" s="52"/>
      <c r="X171" s="52"/>
    </row>
    <row r="172" spans="1:24">
      <c r="A172" s="12">
        <v>45444</v>
      </c>
      <c r="B172" s="52">
        <v>5581.7266550600007</v>
      </c>
      <c r="C172" s="52">
        <f t="shared" ref="C172" si="950">I172+O172</f>
        <v>4841.7010221099999</v>
      </c>
      <c r="D172" s="52">
        <f t="shared" ref="D172" si="951">J172+P172</f>
        <v>740.02563295000004</v>
      </c>
      <c r="E172" s="52">
        <f t="shared" ref="E172" si="952">K172+Q172</f>
        <v>697.04384089999996</v>
      </c>
      <c r="F172" s="52">
        <f t="shared" ref="F172" si="953">L172+R172</f>
        <v>21.7335779</v>
      </c>
      <c r="G172" s="52">
        <f t="shared" ref="G172" si="954">M172+S172</f>
        <v>21.248214150000003</v>
      </c>
      <c r="H172" s="52">
        <f t="shared" ref="H172" si="955">SUM(I172:J172)</f>
        <v>4513.4988952800004</v>
      </c>
      <c r="I172" s="52">
        <v>3894.1543928900001</v>
      </c>
      <c r="J172" s="52">
        <f t="shared" ref="J172" si="956">SUM(K172:M172)</f>
        <v>619.34450239</v>
      </c>
      <c r="K172" s="52">
        <v>596.27814669999998</v>
      </c>
      <c r="L172" s="52">
        <v>21.7335779</v>
      </c>
      <c r="M172" s="52">
        <v>1.33277779</v>
      </c>
      <c r="N172" s="52">
        <f t="shared" ref="N172" si="957">SUM(O172:P172)</f>
        <v>1068.22775978</v>
      </c>
      <c r="O172" s="52">
        <v>947.54662922</v>
      </c>
      <c r="P172" s="52">
        <f t="shared" ref="P172" si="958">SUM(Q172:S172)</f>
        <v>120.68113056</v>
      </c>
      <c r="Q172" s="52">
        <v>100.7656942</v>
      </c>
      <c r="R172" s="52">
        <v>0</v>
      </c>
      <c r="S172" s="52">
        <v>19.915436360000001</v>
      </c>
      <c r="T172" s="52"/>
      <c r="U172" s="52"/>
      <c r="V172" s="52"/>
      <c r="W172" s="52"/>
      <c r="X172" s="52"/>
    </row>
    <row r="173" spans="1:24">
      <c r="A173" s="12">
        <v>45474</v>
      </c>
      <c r="B173" s="52">
        <v>5387.8565832699996</v>
      </c>
      <c r="C173" s="52">
        <f t="shared" ref="C173" si="959">I173+O173</f>
        <v>4578.5039551600003</v>
      </c>
      <c r="D173" s="52">
        <f t="shared" ref="D173" si="960">J173+P173</f>
        <v>809.35262811000007</v>
      </c>
      <c r="E173" s="52">
        <f t="shared" ref="E173" si="961">K173+Q173</f>
        <v>765.56109042000003</v>
      </c>
      <c r="F173" s="52">
        <f t="shared" ref="F173" si="962">L173+R173</f>
        <v>21.97291092</v>
      </c>
      <c r="G173" s="52">
        <f t="shared" ref="G173" si="963">M173+S173</f>
        <v>21.818626770000002</v>
      </c>
      <c r="H173" s="52">
        <f t="shared" ref="H173" si="964">SUM(I173:J173)</f>
        <v>4179.2964784599999</v>
      </c>
      <c r="I173" s="52">
        <v>3471.9774137300001</v>
      </c>
      <c r="J173" s="52">
        <f t="shared" ref="J173" si="965">SUM(K173:M173)</f>
        <v>707.31906473000004</v>
      </c>
      <c r="K173" s="52">
        <v>684.01333833000001</v>
      </c>
      <c r="L173" s="52">
        <v>21.97291092</v>
      </c>
      <c r="M173" s="52">
        <v>1.3328154800000001</v>
      </c>
      <c r="N173" s="52">
        <f t="shared" ref="N173" si="966">SUM(O173:P173)</f>
        <v>1208.56010481</v>
      </c>
      <c r="O173" s="52">
        <v>1106.52654143</v>
      </c>
      <c r="P173" s="52">
        <f t="shared" ref="P173" si="967">SUM(Q173:S173)</f>
        <v>102.03356338</v>
      </c>
      <c r="Q173" s="52">
        <v>81.547752090000003</v>
      </c>
      <c r="R173" s="52">
        <v>0</v>
      </c>
      <c r="S173" s="52">
        <v>20.485811290000001</v>
      </c>
      <c r="T173" s="52"/>
      <c r="U173" s="52"/>
      <c r="V173" s="52"/>
      <c r="W173" s="52"/>
      <c r="X173" s="52"/>
    </row>
    <row r="174" spans="1:24">
      <c r="A174" s="12">
        <v>45505</v>
      </c>
      <c r="B174" s="52">
        <v>5498.9102661400002</v>
      </c>
      <c r="C174" s="52">
        <f t="shared" ref="C174" si="968">I174+O174</f>
        <v>4533.7259715099999</v>
      </c>
      <c r="D174" s="52">
        <f t="shared" ref="D174" si="969">J174+P174</f>
        <v>965.18429463000007</v>
      </c>
      <c r="E174" s="52">
        <f t="shared" ref="E174" si="970">K174+Q174</f>
        <v>919.90731473999995</v>
      </c>
      <c r="F174" s="52">
        <f t="shared" ref="F174" si="971">L174+R174</f>
        <v>24.03103187</v>
      </c>
      <c r="G174" s="52">
        <f t="shared" ref="G174" si="972">M174+S174</f>
        <v>21.24594802</v>
      </c>
      <c r="H174" s="52">
        <f t="shared" ref="H174" si="973">SUM(I174:J174)</f>
        <v>4272.0972808099996</v>
      </c>
      <c r="I174" s="52">
        <v>3466.8730628799999</v>
      </c>
      <c r="J174" s="52">
        <f t="shared" ref="J174" si="974">SUM(K174:M174)</f>
        <v>805.22421793000001</v>
      </c>
      <c r="K174" s="52">
        <v>779.86036844</v>
      </c>
      <c r="L174" s="52">
        <v>24.03103187</v>
      </c>
      <c r="M174" s="52">
        <v>1.3328176199999999</v>
      </c>
      <c r="N174" s="52">
        <f t="shared" ref="N174" si="975">SUM(O174:P174)</f>
        <v>1226.8129853299999</v>
      </c>
      <c r="O174" s="52">
        <v>1066.85290863</v>
      </c>
      <c r="P174" s="52">
        <f t="shared" ref="P174" si="976">SUM(Q174:S174)</f>
        <v>159.9600767</v>
      </c>
      <c r="Q174" s="52">
        <v>140.0469463</v>
      </c>
      <c r="R174" s="52">
        <v>0</v>
      </c>
      <c r="S174" s="52">
        <v>19.9131304</v>
      </c>
      <c r="T174" s="52"/>
      <c r="U174" s="52"/>
      <c r="V174" s="52"/>
      <c r="W174" s="52"/>
      <c r="X174" s="52"/>
    </row>
    <row r="175" spans="1:24">
      <c r="A175" s="12">
        <v>45536</v>
      </c>
      <c r="B175" s="52">
        <v>5596.637090440001</v>
      </c>
      <c r="C175" s="52">
        <f t="shared" ref="C175" si="977">I175+O175</f>
        <v>4720.9888210999998</v>
      </c>
      <c r="D175" s="52">
        <f t="shared" ref="D175" si="978">J175+P175</f>
        <v>875.64826934000007</v>
      </c>
      <c r="E175" s="52">
        <f t="shared" ref="E175" si="979">K175+Q175</f>
        <v>808.97705343000007</v>
      </c>
      <c r="F175" s="52">
        <f t="shared" ref="F175" si="980">L175+R175</f>
        <v>47.649807129999999</v>
      </c>
      <c r="G175" s="52">
        <f t="shared" ref="G175" si="981">M175+S175</f>
        <v>19.021408780000002</v>
      </c>
      <c r="H175" s="52">
        <f t="shared" ref="H175" si="982">SUM(I175:J175)</f>
        <v>4346.3515157500005</v>
      </c>
      <c r="I175" s="52">
        <v>3614.8287815800004</v>
      </c>
      <c r="J175" s="52">
        <f t="shared" ref="J175" si="983">SUM(K175:M175)</f>
        <v>731.52273417000004</v>
      </c>
      <c r="K175" s="52">
        <v>683.84810053000001</v>
      </c>
      <c r="L175" s="52">
        <v>47.649807129999999</v>
      </c>
      <c r="M175" s="52">
        <v>2.482651E-2</v>
      </c>
      <c r="N175" s="52">
        <f t="shared" ref="N175" si="984">SUM(O175:P175)</f>
        <v>1250.2855746899997</v>
      </c>
      <c r="O175" s="52">
        <v>1106.1600395199998</v>
      </c>
      <c r="P175" s="52">
        <f t="shared" ref="P175" si="985">SUM(Q175:S175)</f>
        <v>144.12553517000001</v>
      </c>
      <c r="Q175" s="52">
        <v>125.1289529</v>
      </c>
      <c r="R175" s="52">
        <v>0</v>
      </c>
      <c r="S175" s="52">
        <v>18.996582270000001</v>
      </c>
      <c r="T175" s="52"/>
      <c r="U175" s="52"/>
      <c r="V175" s="52"/>
      <c r="W175" s="52"/>
      <c r="X175" s="52"/>
    </row>
    <row r="176" spans="1:24">
      <c r="A176" s="12">
        <v>45566</v>
      </c>
      <c r="B176" s="52">
        <v>5531.3136934699996</v>
      </c>
      <c r="C176" s="52">
        <f t="shared" ref="C176" si="986">I176+O176</f>
        <v>4550.7447559799994</v>
      </c>
      <c r="D176" s="52">
        <f t="shared" ref="D176" si="987">J176+P176</f>
        <v>980.56893749000005</v>
      </c>
      <c r="E176" s="52">
        <f t="shared" ref="E176" si="988">K176+Q176</f>
        <v>915.03379324000002</v>
      </c>
      <c r="F176" s="52">
        <f t="shared" ref="F176" si="989">L176+R176</f>
        <v>47.097483109999999</v>
      </c>
      <c r="G176" s="52">
        <f t="shared" ref="G176" si="990">M176+S176</f>
        <v>18.437661139999999</v>
      </c>
      <c r="H176" s="52">
        <f t="shared" ref="H176" si="991">SUM(I176:J176)</f>
        <v>4284.8589585999998</v>
      </c>
      <c r="I176" s="52">
        <v>3452.1517948799997</v>
      </c>
      <c r="J176" s="52">
        <f t="shared" ref="J176" si="992">SUM(K176:M176)</f>
        <v>832.70716372000004</v>
      </c>
      <c r="K176" s="52">
        <v>785.58485193000001</v>
      </c>
      <c r="L176" s="52">
        <v>47.097483109999999</v>
      </c>
      <c r="M176" s="52">
        <v>2.4828679999999999E-2</v>
      </c>
      <c r="N176" s="52">
        <f t="shared" ref="N176" si="993">SUM(O176:P176)</f>
        <v>1246.4547348699998</v>
      </c>
      <c r="O176" s="52">
        <v>1098.5929610999999</v>
      </c>
      <c r="P176" s="52">
        <f t="shared" ref="P176" si="994">SUM(Q176:S176)</f>
        <v>147.86177377000001</v>
      </c>
      <c r="Q176" s="52">
        <v>129.44894131000001</v>
      </c>
      <c r="R176" s="52">
        <v>0</v>
      </c>
      <c r="S176" s="52">
        <v>18.412832460000001</v>
      </c>
      <c r="T176" s="52"/>
      <c r="U176" s="52"/>
      <c r="V176" s="52"/>
      <c r="W176" s="52"/>
      <c r="X176" s="52"/>
    </row>
    <row r="177" spans="1:24">
      <c r="A177" s="12">
        <v>45597</v>
      </c>
      <c r="B177" s="52">
        <v>5050.8056620699999</v>
      </c>
      <c r="C177" s="52">
        <f t="shared" ref="C177" si="995">I177+O177</f>
        <v>4204.08766354</v>
      </c>
      <c r="D177" s="52">
        <f t="shared" ref="D177" si="996">J177+P177</f>
        <v>846.71799853000005</v>
      </c>
      <c r="E177" s="52">
        <f t="shared" ref="E177" si="997">K177+Q177</f>
        <v>781.35112918000004</v>
      </c>
      <c r="F177" s="52">
        <f t="shared" ref="F177" si="998">L177+R177</f>
        <v>47.196137310000005</v>
      </c>
      <c r="G177" s="52">
        <f t="shared" ref="G177" si="999">M177+S177</f>
        <v>18.170732040000001</v>
      </c>
      <c r="H177" s="52">
        <f t="shared" ref="H177" si="1000">SUM(I177:J177)</f>
        <v>3852.3745909499994</v>
      </c>
      <c r="I177" s="52">
        <v>3171.8139103699996</v>
      </c>
      <c r="J177" s="52">
        <f t="shared" ref="J177" si="1001">SUM(K177:M177)</f>
        <v>680.56068058000005</v>
      </c>
      <c r="K177" s="52">
        <v>633.33281263000003</v>
      </c>
      <c r="L177" s="52">
        <v>47.196137310000005</v>
      </c>
      <c r="M177" s="52">
        <v>3.1730640000000004E-2</v>
      </c>
      <c r="N177" s="52">
        <f t="shared" ref="N177" si="1002">SUM(O177:P177)</f>
        <v>1198.4310711200001</v>
      </c>
      <c r="O177" s="52">
        <v>1032.27375317</v>
      </c>
      <c r="P177" s="52">
        <f t="shared" ref="P177" si="1003">SUM(Q177:S177)</f>
        <v>166.15731795000002</v>
      </c>
      <c r="Q177" s="52">
        <v>148.01831655000001</v>
      </c>
      <c r="R177" s="52">
        <v>0</v>
      </c>
      <c r="S177" s="52">
        <v>18.139001400000001</v>
      </c>
      <c r="T177" s="52"/>
      <c r="U177" s="52"/>
      <c r="V177" s="52"/>
      <c r="W177" s="52"/>
      <c r="X177" s="52"/>
    </row>
    <row r="178" spans="1:24">
      <c r="A178" s="12">
        <v>45627</v>
      </c>
      <c r="B178" s="52">
        <v>5442.4454170099998</v>
      </c>
      <c r="C178" s="52">
        <f t="shared" ref="C178" si="1004">I178+O178</f>
        <v>4598.95691222</v>
      </c>
      <c r="D178" s="52">
        <f t="shared" ref="D178" si="1005">J178+P178</f>
        <v>843.48850479000009</v>
      </c>
      <c r="E178" s="52">
        <f t="shared" ref="E178" si="1006">K178+Q178</f>
        <v>775.47127767000006</v>
      </c>
      <c r="F178" s="52">
        <f t="shared" ref="F178" si="1007">L178+R178</f>
        <v>49.881557970000003</v>
      </c>
      <c r="G178" s="52">
        <f t="shared" ref="G178" si="1008">M178+S178</f>
        <v>18.135669150000002</v>
      </c>
      <c r="H178" s="52">
        <f t="shared" ref="H178" si="1009">SUM(I178:J178)</f>
        <v>4155.7554655900003</v>
      </c>
      <c r="I178" s="52">
        <v>3510.4535599699998</v>
      </c>
      <c r="J178" s="52">
        <f t="shared" ref="J178" si="1010">SUM(K178:M178)</f>
        <v>645.30190562000007</v>
      </c>
      <c r="K178" s="52">
        <v>595.38861154000006</v>
      </c>
      <c r="L178" s="52">
        <v>49.881557970000003</v>
      </c>
      <c r="M178" s="52">
        <v>3.1736110000000005E-2</v>
      </c>
      <c r="N178" s="52">
        <f t="shared" ref="N178" si="1011">SUM(O178:P178)</f>
        <v>1286.6899514199999</v>
      </c>
      <c r="O178" s="52">
        <v>1088.50335225</v>
      </c>
      <c r="P178" s="52">
        <f t="shared" ref="P178" si="1012">SUM(Q178:S178)</f>
        <v>198.18659917000002</v>
      </c>
      <c r="Q178" s="52">
        <v>180.08266613000001</v>
      </c>
      <c r="R178" s="52">
        <v>0</v>
      </c>
      <c r="S178" s="52">
        <v>18.103933040000001</v>
      </c>
      <c r="T178" s="52"/>
      <c r="U178" s="52"/>
      <c r="V178" s="52"/>
      <c r="W178" s="52"/>
      <c r="X178" s="52"/>
    </row>
    <row r="179" spans="1:24">
      <c r="A179" s="12">
        <v>45658</v>
      </c>
      <c r="B179" s="52">
        <v>4932.25155309</v>
      </c>
      <c r="C179" s="52">
        <f t="shared" ref="C179" si="1013">I179+O179</f>
        <v>4076.4697719100004</v>
      </c>
      <c r="D179" s="52">
        <f t="shared" ref="D179" si="1014">J179+P179</f>
        <v>855.78178118000005</v>
      </c>
      <c r="E179" s="52">
        <f t="shared" ref="E179" si="1015">K179+Q179</f>
        <v>790.36970543000007</v>
      </c>
      <c r="F179" s="52">
        <f t="shared" ref="F179" si="1016">L179+R179</f>
        <v>46.221800109999997</v>
      </c>
      <c r="G179" s="52">
        <f t="shared" ref="G179" si="1017">M179+S179</f>
        <v>19.190275640000003</v>
      </c>
      <c r="H179" s="52">
        <f t="shared" ref="H179" si="1018">SUM(I179:J179)</f>
        <v>3733.18934885</v>
      </c>
      <c r="I179" s="52">
        <v>3071.9913376600002</v>
      </c>
      <c r="J179" s="52">
        <f t="shared" ref="J179" si="1019">SUM(K179:M179)</f>
        <v>661.19801118999999</v>
      </c>
      <c r="K179" s="52">
        <v>614.39936519000003</v>
      </c>
      <c r="L179" s="52">
        <v>46.221800109999997</v>
      </c>
      <c r="M179" s="52">
        <v>0.57684589000000008</v>
      </c>
      <c r="N179" s="52">
        <f t="shared" ref="N179" si="1020">SUM(O179:P179)</f>
        <v>1199.06220424</v>
      </c>
      <c r="O179" s="52">
        <v>1004.47843425</v>
      </c>
      <c r="P179" s="52">
        <f t="shared" ref="P179" si="1021">SUM(Q179:S179)</f>
        <v>194.58376999000001</v>
      </c>
      <c r="Q179" s="52">
        <v>175.97034024000001</v>
      </c>
      <c r="R179" s="52">
        <v>0</v>
      </c>
      <c r="S179" s="52">
        <v>18.613429750000002</v>
      </c>
      <c r="T179" s="52"/>
      <c r="U179" s="52"/>
      <c r="V179" s="52"/>
      <c r="W179" s="52"/>
      <c r="X179" s="52"/>
    </row>
    <row r="180" spans="1:24">
      <c r="A180" s="12">
        <v>45689</v>
      </c>
      <c r="B180" s="52">
        <v>4762.0158742900003</v>
      </c>
      <c r="C180" s="52">
        <f t="shared" ref="C180" si="1022">I180+O180</f>
        <v>3996.4301002399998</v>
      </c>
      <c r="D180" s="52">
        <f t="shared" ref="D180" si="1023">J180+P180</f>
        <v>765.58577405000005</v>
      </c>
      <c r="E180" s="52">
        <f t="shared" ref="E180" si="1024">K180+Q180</f>
        <v>709.03931514999999</v>
      </c>
      <c r="F180" s="52">
        <f t="shared" ref="F180" si="1025">L180+R180</f>
        <v>37.784684949999999</v>
      </c>
      <c r="G180" s="52">
        <f t="shared" ref="G180" si="1026">M180+S180</f>
        <v>18.761773949999998</v>
      </c>
      <c r="H180" s="52">
        <f t="shared" ref="H180" si="1027">SUM(I180:J180)</f>
        <v>3607.3728563799996</v>
      </c>
      <c r="I180" s="52">
        <v>2955.1781775999998</v>
      </c>
      <c r="J180" s="52">
        <f t="shared" ref="J180" si="1028">SUM(K180:M180)</f>
        <v>652.19467878</v>
      </c>
      <c r="K180" s="52">
        <v>613.83314664</v>
      </c>
      <c r="L180" s="52">
        <v>37.784684949999999</v>
      </c>
      <c r="M180" s="52">
        <v>0.57684718999999995</v>
      </c>
      <c r="N180" s="52">
        <f t="shared" ref="N180" si="1029">SUM(O180:P180)</f>
        <v>1154.64301791</v>
      </c>
      <c r="O180" s="52">
        <v>1041.25192264</v>
      </c>
      <c r="P180" s="52">
        <f t="shared" ref="P180" si="1030">SUM(Q180:S180)</f>
        <v>113.39109526999999</v>
      </c>
      <c r="Q180" s="52">
        <v>95.206168509999998</v>
      </c>
      <c r="R180" s="52">
        <v>0</v>
      </c>
      <c r="S180" s="52">
        <v>18.18492676</v>
      </c>
      <c r="T180" s="52"/>
      <c r="U180" s="52"/>
      <c r="V180" s="52"/>
      <c r="W180" s="52"/>
      <c r="X180" s="52"/>
    </row>
    <row r="181" spans="1:24">
      <c r="A181" s="12">
        <v>45717</v>
      </c>
      <c r="B181" s="52">
        <v>4822.3449416200001</v>
      </c>
      <c r="C181" s="52">
        <f t="shared" ref="C181" si="1031">I181+O181</f>
        <v>4051.0758106900003</v>
      </c>
      <c r="D181" s="52">
        <f t="shared" ref="D181" si="1032">J181+P181</f>
        <v>771.26913092999985</v>
      </c>
      <c r="E181" s="52">
        <f t="shared" ref="E181" si="1033">K181+Q181</f>
        <v>716.96117112000002</v>
      </c>
      <c r="F181" s="52">
        <f t="shared" ref="F181" si="1034">L181+R181</f>
        <v>34.609234790000002</v>
      </c>
      <c r="G181" s="52">
        <f t="shared" ref="G181" si="1035">M181+S181</f>
        <v>19.698725019999998</v>
      </c>
      <c r="H181" s="52">
        <f t="shared" ref="H181" si="1036">SUM(I181:J181)</f>
        <v>3650.41765029</v>
      </c>
      <c r="I181" s="52">
        <v>2932.53162991</v>
      </c>
      <c r="J181" s="52">
        <f t="shared" ref="J181" si="1037">SUM(K181:M181)</f>
        <v>717.88602037999988</v>
      </c>
      <c r="K181" s="52">
        <v>682.69993612999997</v>
      </c>
      <c r="L181" s="52">
        <v>34.609234790000002</v>
      </c>
      <c r="M181" s="52">
        <v>0.57684945999999993</v>
      </c>
      <c r="N181" s="52">
        <f t="shared" ref="N181" si="1038">SUM(O181:P181)</f>
        <v>1171.9272913300001</v>
      </c>
      <c r="O181" s="52">
        <v>1118.54418078</v>
      </c>
      <c r="P181" s="52">
        <f t="shared" ref="P181" si="1039">SUM(Q181:S181)</f>
        <v>53.383110549999998</v>
      </c>
      <c r="Q181" s="52">
        <v>34.261234989999998</v>
      </c>
      <c r="R181" s="52">
        <v>0</v>
      </c>
      <c r="S181" s="52">
        <v>19.121875559999999</v>
      </c>
      <c r="T181" s="52"/>
      <c r="U181" s="52"/>
      <c r="V181" s="52"/>
      <c r="W181" s="52"/>
      <c r="X181" s="52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5" customWidth="1"/>
    <col min="2" max="2" width="9.6640625" style="25" customWidth="1"/>
    <col min="3" max="3" width="7.33203125" style="25" customWidth="1"/>
    <col min="4" max="4" width="8" style="25" customWidth="1"/>
    <col min="5" max="9" width="7.33203125" style="25" customWidth="1"/>
    <col min="10" max="10" width="8" style="25" customWidth="1"/>
    <col min="11" max="15" width="7.33203125" style="25" customWidth="1"/>
    <col min="16" max="16" width="8" style="25" customWidth="1"/>
    <col min="17" max="19" width="7.33203125" style="25" customWidth="1"/>
    <col min="20" max="16384" width="9.109375" style="25"/>
  </cols>
  <sheetData>
    <row r="1" spans="1:25">
      <c r="A1" s="36" t="s">
        <v>157</v>
      </c>
    </row>
    <row r="2" spans="1:25" ht="5.25" customHeight="1">
      <c r="A2" s="36"/>
    </row>
    <row r="3" spans="1:25" ht="27" customHeight="1">
      <c r="A3" s="233" t="s">
        <v>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5" ht="12.75" customHeight="1">
      <c r="A4" s="219" t="s">
        <v>130</v>
      </c>
      <c r="B4" s="231"/>
      <c r="C4" s="231"/>
      <c r="D4" s="231"/>
      <c r="E4" s="231"/>
      <c r="F4" s="231"/>
    </row>
    <row r="5" spans="1:25" ht="12.75" customHeight="1">
      <c r="A5" s="47" t="s">
        <v>230</v>
      </c>
      <c r="B5" s="47"/>
      <c r="C5" s="47"/>
      <c r="D5" s="45"/>
      <c r="E5" s="45"/>
      <c r="F5" s="45"/>
    </row>
    <row r="6" spans="1:25" s="28" customFormat="1" ht="12.75" customHeight="1">
      <c r="A6" s="203" t="s">
        <v>0</v>
      </c>
      <c r="B6" s="192" t="s">
        <v>16</v>
      </c>
      <c r="C6" s="206" t="s">
        <v>7</v>
      </c>
      <c r="D6" s="206"/>
      <c r="E6" s="206"/>
      <c r="F6" s="206"/>
      <c r="G6" s="206"/>
      <c r="H6" s="208" t="s">
        <v>2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</row>
    <row r="7" spans="1:25" s="28" customFormat="1" ht="12.75" customHeight="1">
      <c r="A7" s="204"/>
      <c r="B7" s="192"/>
      <c r="C7" s="206"/>
      <c r="D7" s="206"/>
      <c r="E7" s="206"/>
      <c r="F7" s="206"/>
      <c r="G7" s="206"/>
      <c r="H7" s="234" t="s">
        <v>13</v>
      </c>
      <c r="I7" s="208" t="s">
        <v>17</v>
      </c>
      <c r="J7" s="209"/>
      <c r="K7" s="209"/>
      <c r="L7" s="209"/>
      <c r="M7" s="210"/>
      <c r="N7" s="234" t="s">
        <v>13</v>
      </c>
      <c r="O7" s="208" t="s">
        <v>9</v>
      </c>
      <c r="P7" s="209"/>
      <c r="Q7" s="209"/>
      <c r="R7" s="209"/>
      <c r="S7" s="210"/>
    </row>
    <row r="8" spans="1:25" s="28" customFormat="1" ht="88.5" customHeight="1">
      <c r="A8" s="205"/>
      <c r="B8" s="192"/>
      <c r="C8" s="24" t="s">
        <v>18</v>
      </c>
      <c r="D8" s="24" t="s">
        <v>19</v>
      </c>
      <c r="E8" s="29" t="s">
        <v>10</v>
      </c>
      <c r="F8" s="29" t="s">
        <v>20</v>
      </c>
      <c r="G8" s="29" t="s">
        <v>21</v>
      </c>
      <c r="H8" s="235"/>
      <c r="I8" s="29" t="s">
        <v>18</v>
      </c>
      <c r="J8" s="29" t="s">
        <v>19</v>
      </c>
      <c r="K8" s="29" t="s">
        <v>10</v>
      </c>
      <c r="L8" s="29" t="s">
        <v>20</v>
      </c>
      <c r="M8" s="29" t="s">
        <v>21</v>
      </c>
      <c r="N8" s="235"/>
      <c r="O8" s="29" t="s">
        <v>18</v>
      </c>
      <c r="P8" s="29" t="s">
        <v>19</v>
      </c>
      <c r="Q8" s="29" t="s">
        <v>10</v>
      </c>
      <c r="R8" s="29" t="s">
        <v>20</v>
      </c>
      <c r="S8" s="29" t="s">
        <v>21</v>
      </c>
    </row>
    <row r="9" spans="1:25" s="28" customFormat="1" hidden="1">
      <c r="A9" s="134"/>
      <c r="B9" s="136"/>
      <c r="C9" s="136"/>
      <c r="D9" s="136"/>
      <c r="E9" s="135"/>
      <c r="F9" s="135"/>
      <c r="G9" s="135"/>
      <c r="H9" s="141"/>
      <c r="I9" s="135"/>
      <c r="J9" s="135"/>
      <c r="K9" s="135"/>
      <c r="L9" s="135"/>
      <c r="M9" s="135"/>
      <c r="N9" s="141"/>
      <c r="O9" s="135"/>
      <c r="P9" s="135"/>
      <c r="Q9" s="135"/>
      <c r="R9" s="135"/>
      <c r="S9" s="135"/>
    </row>
    <row r="10" spans="1:25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25" ht="12.75" hidden="1" customHeight="1" outlineLevel="1">
      <c r="A11" s="12">
        <v>40544</v>
      </c>
      <c r="B11" s="52">
        <v>2636.3033132099999</v>
      </c>
      <c r="C11" s="52">
        <f>I11+O11</f>
        <v>626.21726467999997</v>
      </c>
      <c r="D11" s="52">
        <f>J11+P11</f>
        <v>2010.08604853</v>
      </c>
      <c r="E11" s="52">
        <f>K11+Q11</f>
        <v>1154.93375584</v>
      </c>
      <c r="F11" s="52">
        <f>L11+R11</f>
        <v>722.92981011999996</v>
      </c>
      <c r="G11" s="52">
        <f>M11+S11</f>
        <v>132.22248257000001</v>
      </c>
      <c r="H11" s="52">
        <f>SUM(I11:J11)</f>
        <v>1226.5202368299999</v>
      </c>
      <c r="I11" s="52">
        <v>402.75786562000002</v>
      </c>
      <c r="J11" s="52">
        <f>SUM(K11:M11)</f>
        <v>823.76237120999997</v>
      </c>
      <c r="K11" s="52">
        <v>406.27580694</v>
      </c>
      <c r="L11" s="52">
        <v>343.0918408</v>
      </c>
      <c r="M11" s="52">
        <v>74.394723470000002</v>
      </c>
      <c r="N11" s="52">
        <f>SUM(O11:P11)</f>
        <v>1409.7830763800002</v>
      </c>
      <c r="O11" s="52">
        <v>223.45939906000001</v>
      </c>
      <c r="P11" s="52">
        <f>SUM(Q11:S11)</f>
        <v>1186.3236773200001</v>
      </c>
      <c r="Q11" s="52">
        <v>748.65794889999995</v>
      </c>
      <c r="R11" s="52">
        <v>379.83796932000001</v>
      </c>
      <c r="S11" s="52">
        <v>57.827759100000002</v>
      </c>
    </row>
    <row r="12" spans="1:25" ht="12.75" hidden="1" customHeight="1" outlineLevel="1">
      <c r="A12" s="12">
        <v>40575</v>
      </c>
      <c r="B12" s="52">
        <v>2657.0099400999998</v>
      </c>
      <c r="C12" s="52">
        <f t="shared" ref="C12:C67" si="0">I12+O12</f>
        <v>633.20472074999998</v>
      </c>
      <c r="D12" s="52">
        <f t="shared" ref="D12:D67" si="1">J12+P12</f>
        <v>2023.8052193500002</v>
      </c>
      <c r="E12" s="52">
        <f t="shared" ref="E12:E67" si="2">K12+Q12</f>
        <v>1142.43168573</v>
      </c>
      <c r="F12" s="52">
        <f t="shared" ref="F12:F67" si="3">L12+R12</f>
        <v>745.28569942000001</v>
      </c>
      <c r="G12" s="52">
        <f t="shared" ref="G12:G67" si="4">M12+S12</f>
        <v>136.0878342</v>
      </c>
      <c r="H12" s="52">
        <f t="shared" ref="H12:H67" si="5">SUM(I12:J12)</f>
        <v>1246.98702931</v>
      </c>
      <c r="I12" s="52">
        <v>415.55934143000002</v>
      </c>
      <c r="J12" s="52">
        <f t="shared" ref="J12:J67" si="6">SUM(K12:M12)</f>
        <v>831.42768788000001</v>
      </c>
      <c r="K12" s="52">
        <v>403.56945760999997</v>
      </c>
      <c r="L12" s="52">
        <v>350.78735490000003</v>
      </c>
      <c r="M12" s="52">
        <v>77.070875369999996</v>
      </c>
      <c r="N12" s="52">
        <f t="shared" ref="N12:N67" si="7">SUM(O12:P12)</f>
        <v>1410.0229107900002</v>
      </c>
      <c r="O12" s="52">
        <v>217.64537931999999</v>
      </c>
      <c r="P12" s="52">
        <f t="shared" ref="P12:P67" si="8">SUM(Q12:S12)</f>
        <v>1192.3775314700001</v>
      </c>
      <c r="Q12" s="52">
        <v>738.86222812000005</v>
      </c>
      <c r="R12" s="52">
        <v>394.49834451999999</v>
      </c>
      <c r="S12" s="52">
        <v>59.01695883</v>
      </c>
      <c r="T12" s="52"/>
      <c r="U12" s="52"/>
      <c r="V12" s="52"/>
      <c r="W12" s="52"/>
      <c r="X12" s="52"/>
      <c r="Y12" s="52"/>
    </row>
    <row r="13" spans="1:25" ht="12.75" hidden="1" customHeight="1" outlineLevel="1">
      <c r="A13" s="12">
        <v>40603</v>
      </c>
      <c r="B13" s="52">
        <v>2720.1543012699995</v>
      </c>
      <c r="C13" s="52">
        <f t="shared" si="0"/>
        <v>657.60737810000001</v>
      </c>
      <c r="D13" s="52">
        <f t="shared" si="1"/>
        <v>2062.5469231699999</v>
      </c>
      <c r="E13" s="52">
        <f t="shared" si="2"/>
        <v>1145.8778406199999</v>
      </c>
      <c r="F13" s="52">
        <f t="shared" si="3"/>
        <v>776.47037247999992</v>
      </c>
      <c r="G13" s="52">
        <f t="shared" si="4"/>
        <v>140.19871007</v>
      </c>
      <c r="H13" s="52">
        <f t="shared" si="5"/>
        <v>1281.44595478</v>
      </c>
      <c r="I13" s="52">
        <v>435.73024042999998</v>
      </c>
      <c r="J13" s="52">
        <f t="shared" si="6"/>
        <v>845.71571434999998</v>
      </c>
      <c r="K13" s="52">
        <v>398.36499411</v>
      </c>
      <c r="L13" s="52">
        <v>366.53293086999997</v>
      </c>
      <c r="M13" s="52">
        <v>80.81778937</v>
      </c>
      <c r="N13" s="52">
        <f t="shared" si="7"/>
        <v>1438.7083464899999</v>
      </c>
      <c r="O13" s="52">
        <v>221.87713767</v>
      </c>
      <c r="P13" s="52">
        <f t="shared" si="8"/>
        <v>1216.83120882</v>
      </c>
      <c r="Q13" s="52">
        <v>747.51284651000003</v>
      </c>
      <c r="R13" s="52">
        <v>409.93744161000001</v>
      </c>
      <c r="S13" s="52">
        <v>59.380920699999997</v>
      </c>
      <c r="T13" s="52"/>
      <c r="U13" s="52"/>
      <c r="V13" s="52"/>
      <c r="W13" s="52"/>
      <c r="X13" s="52"/>
      <c r="Y13" s="52"/>
    </row>
    <row r="14" spans="1:25" ht="12.75" hidden="1" customHeight="1" outlineLevel="1">
      <c r="A14" s="12">
        <v>40634</v>
      </c>
      <c r="B14" s="52">
        <v>2690.5759270999997</v>
      </c>
      <c r="C14" s="52">
        <f t="shared" si="0"/>
        <v>646.71443804</v>
      </c>
      <c r="D14" s="52">
        <f t="shared" si="1"/>
        <v>2043.8614890599997</v>
      </c>
      <c r="E14" s="52">
        <f t="shared" si="2"/>
        <v>1096.3984350000001</v>
      </c>
      <c r="F14" s="52">
        <f t="shared" si="3"/>
        <v>805.51398001999996</v>
      </c>
      <c r="G14" s="52">
        <f t="shared" si="4"/>
        <v>141.94907404</v>
      </c>
      <c r="H14" s="52">
        <f t="shared" si="5"/>
        <v>1246.2595595799999</v>
      </c>
      <c r="I14" s="52">
        <v>428.20160891</v>
      </c>
      <c r="J14" s="52">
        <f t="shared" si="6"/>
        <v>818.05795066999997</v>
      </c>
      <c r="K14" s="52">
        <v>365.45214787999998</v>
      </c>
      <c r="L14" s="52">
        <v>370.62268447000002</v>
      </c>
      <c r="M14" s="52">
        <v>81.983118320000003</v>
      </c>
      <c r="N14" s="52">
        <f t="shared" si="7"/>
        <v>1444.3163675199999</v>
      </c>
      <c r="O14" s="52">
        <v>218.51282913</v>
      </c>
      <c r="P14" s="52">
        <f t="shared" si="8"/>
        <v>1225.8035383899999</v>
      </c>
      <c r="Q14" s="52">
        <v>730.94628711999997</v>
      </c>
      <c r="R14" s="52">
        <v>434.89129555</v>
      </c>
      <c r="S14" s="52">
        <v>59.965955719999997</v>
      </c>
      <c r="T14" s="52"/>
      <c r="U14" s="52"/>
      <c r="V14" s="52"/>
      <c r="W14" s="52"/>
      <c r="X14" s="52"/>
      <c r="Y14" s="52"/>
    </row>
    <row r="15" spans="1:25" ht="12.75" hidden="1" customHeight="1" outlineLevel="1">
      <c r="A15" s="12">
        <v>40664</v>
      </c>
      <c r="B15" s="52">
        <v>2711.32495264</v>
      </c>
      <c r="C15" s="52">
        <f t="shared" si="0"/>
        <v>677.55925102000003</v>
      </c>
      <c r="D15" s="52">
        <f t="shared" si="1"/>
        <v>2033.7657016200001</v>
      </c>
      <c r="E15" s="52">
        <f t="shared" si="2"/>
        <v>1055.45758112</v>
      </c>
      <c r="F15" s="52">
        <f t="shared" si="3"/>
        <v>839.61036215000001</v>
      </c>
      <c r="G15" s="52">
        <f t="shared" si="4"/>
        <v>138.69775834999999</v>
      </c>
      <c r="H15" s="52">
        <f t="shared" si="5"/>
        <v>1271.1135518999999</v>
      </c>
      <c r="I15" s="52">
        <v>438.86024657000002</v>
      </c>
      <c r="J15" s="52">
        <f t="shared" si="6"/>
        <v>832.25330532999999</v>
      </c>
      <c r="K15" s="52">
        <v>361.54245363000001</v>
      </c>
      <c r="L15" s="52">
        <v>391.42250614</v>
      </c>
      <c r="M15" s="52">
        <v>79.288345559999996</v>
      </c>
      <c r="N15" s="52">
        <f t="shared" si="7"/>
        <v>1440.21140074</v>
      </c>
      <c r="O15" s="52">
        <v>238.69900444999999</v>
      </c>
      <c r="P15" s="52">
        <f t="shared" si="8"/>
        <v>1201.51239629</v>
      </c>
      <c r="Q15" s="52">
        <v>693.91512749000003</v>
      </c>
      <c r="R15" s="52">
        <v>448.18785601000002</v>
      </c>
      <c r="S15" s="52">
        <v>59.409412789999998</v>
      </c>
      <c r="T15" s="52"/>
      <c r="U15" s="52"/>
      <c r="V15" s="52"/>
      <c r="W15" s="52"/>
      <c r="X15" s="52"/>
      <c r="Y15" s="52"/>
    </row>
    <row r="16" spans="1:25" ht="12.75" hidden="1" customHeight="1" outlineLevel="1">
      <c r="A16" s="12">
        <v>40695</v>
      </c>
      <c r="B16" s="52">
        <v>2775.1920810199999</v>
      </c>
      <c r="C16" s="52">
        <f t="shared" si="0"/>
        <v>745.60479355999996</v>
      </c>
      <c r="D16" s="52">
        <f t="shared" si="1"/>
        <v>2029.58728746</v>
      </c>
      <c r="E16" s="52">
        <f t="shared" si="2"/>
        <v>1029.8126238500001</v>
      </c>
      <c r="F16" s="52">
        <f t="shared" si="3"/>
        <v>858.54749240000001</v>
      </c>
      <c r="G16" s="52">
        <f t="shared" si="4"/>
        <v>141.22717120999999</v>
      </c>
      <c r="H16" s="52">
        <f t="shared" si="5"/>
        <v>1315.1728987199999</v>
      </c>
      <c r="I16" s="52">
        <v>488.50269696999999</v>
      </c>
      <c r="J16" s="52">
        <f t="shared" si="6"/>
        <v>826.67020175000005</v>
      </c>
      <c r="K16" s="52">
        <v>347.48372361000003</v>
      </c>
      <c r="L16" s="52">
        <v>399.04817276</v>
      </c>
      <c r="M16" s="52">
        <v>80.138305380000006</v>
      </c>
      <c r="N16" s="52">
        <f t="shared" si="7"/>
        <v>1460.0191823</v>
      </c>
      <c r="O16" s="52">
        <v>257.10209658999997</v>
      </c>
      <c r="P16" s="52">
        <f t="shared" si="8"/>
        <v>1202.91708571</v>
      </c>
      <c r="Q16" s="52">
        <v>682.32890024000005</v>
      </c>
      <c r="R16" s="52">
        <v>459.49931964000001</v>
      </c>
      <c r="S16" s="52">
        <v>61.088865830000003</v>
      </c>
      <c r="T16" s="52"/>
      <c r="U16" s="52"/>
      <c r="V16" s="52"/>
      <c r="W16" s="52"/>
      <c r="X16" s="52"/>
      <c r="Y16" s="52"/>
    </row>
    <row r="17" spans="1:25" ht="12.75" hidden="1" customHeight="1" outlineLevel="1">
      <c r="A17" s="12">
        <v>40725</v>
      </c>
      <c r="B17" s="52">
        <v>2741.57210691</v>
      </c>
      <c r="C17" s="52">
        <f t="shared" si="0"/>
        <v>680.73626996000007</v>
      </c>
      <c r="D17" s="52">
        <f t="shared" si="1"/>
        <v>2060.8358369500002</v>
      </c>
      <c r="E17" s="52">
        <f t="shared" si="2"/>
        <v>1025.1899348500001</v>
      </c>
      <c r="F17" s="52">
        <f t="shared" si="3"/>
        <v>872.73161099000004</v>
      </c>
      <c r="G17" s="52">
        <f t="shared" si="4"/>
        <v>162.91429111000002</v>
      </c>
      <c r="H17" s="52">
        <f t="shared" si="5"/>
        <v>1287.6646852900001</v>
      </c>
      <c r="I17" s="52">
        <v>455.29999506000001</v>
      </c>
      <c r="J17" s="52">
        <f t="shared" si="6"/>
        <v>832.36469023000006</v>
      </c>
      <c r="K17" s="52">
        <v>341.66539561000002</v>
      </c>
      <c r="L17" s="52">
        <v>406.13065222</v>
      </c>
      <c r="M17" s="52">
        <v>84.568642400000002</v>
      </c>
      <c r="N17" s="52">
        <f t="shared" si="7"/>
        <v>1453.9074216199999</v>
      </c>
      <c r="O17" s="52">
        <v>225.4362749</v>
      </c>
      <c r="P17" s="52">
        <f t="shared" si="8"/>
        <v>1228.47114672</v>
      </c>
      <c r="Q17" s="52">
        <v>683.52453923999997</v>
      </c>
      <c r="R17" s="52">
        <v>466.60095876999998</v>
      </c>
      <c r="S17" s="52">
        <v>78.345648710000006</v>
      </c>
      <c r="T17" s="52"/>
      <c r="U17" s="52"/>
      <c r="V17" s="52"/>
      <c r="W17" s="52"/>
      <c r="X17" s="52"/>
      <c r="Y17" s="52"/>
    </row>
    <row r="18" spans="1:25" ht="12.75" hidden="1" customHeight="1" outlineLevel="1">
      <c r="A18" s="12">
        <v>40756</v>
      </c>
      <c r="B18" s="52">
        <v>2758.1790194300002</v>
      </c>
      <c r="C18" s="52">
        <f t="shared" si="0"/>
        <v>720.93652775999999</v>
      </c>
      <c r="D18" s="52">
        <f t="shared" si="1"/>
        <v>2037.2424916700002</v>
      </c>
      <c r="E18" s="52">
        <f t="shared" si="2"/>
        <v>997.00879138999994</v>
      </c>
      <c r="F18" s="52">
        <f t="shared" si="3"/>
        <v>899.13582640999994</v>
      </c>
      <c r="G18" s="52">
        <f t="shared" si="4"/>
        <v>141.09787387</v>
      </c>
      <c r="H18" s="52">
        <f t="shared" si="5"/>
        <v>1293.7126938000001</v>
      </c>
      <c r="I18" s="52">
        <v>465.86727255</v>
      </c>
      <c r="J18" s="52">
        <f t="shared" si="6"/>
        <v>827.84542125000007</v>
      </c>
      <c r="K18" s="52">
        <v>329.91529980000001</v>
      </c>
      <c r="L18" s="52">
        <v>414.32453029999999</v>
      </c>
      <c r="M18" s="52">
        <v>83.605591149999995</v>
      </c>
      <c r="N18" s="52">
        <f t="shared" si="7"/>
        <v>1464.46632563</v>
      </c>
      <c r="O18" s="52">
        <v>255.06925520999999</v>
      </c>
      <c r="P18" s="52">
        <f t="shared" si="8"/>
        <v>1209.3970704200001</v>
      </c>
      <c r="Q18" s="52">
        <v>667.09349158999999</v>
      </c>
      <c r="R18" s="52">
        <v>484.81129611</v>
      </c>
      <c r="S18" s="52">
        <v>57.492282719999999</v>
      </c>
      <c r="T18" s="52"/>
      <c r="U18" s="52"/>
      <c r="V18" s="52"/>
      <c r="W18" s="52"/>
      <c r="X18" s="52"/>
      <c r="Y18" s="52"/>
    </row>
    <row r="19" spans="1:25" ht="12.75" hidden="1" customHeight="1" outlineLevel="1">
      <c r="A19" s="12">
        <v>40787</v>
      </c>
      <c r="B19" s="52">
        <v>2703.0730546500004</v>
      </c>
      <c r="C19" s="52">
        <f t="shared" si="0"/>
        <v>694.79301876</v>
      </c>
      <c r="D19" s="52">
        <f t="shared" si="1"/>
        <v>2008.2800358899999</v>
      </c>
      <c r="E19" s="52">
        <f t="shared" si="2"/>
        <v>928.09681406999994</v>
      </c>
      <c r="F19" s="52">
        <f t="shared" si="3"/>
        <v>939.04651192000006</v>
      </c>
      <c r="G19" s="52">
        <f t="shared" si="4"/>
        <v>141.1367099</v>
      </c>
      <c r="H19" s="52">
        <f t="shared" si="5"/>
        <v>1254.1235840499999</v>
      </c>
      <c r="I19" s="52">
        <v>440.31863826</v>
      </c>
      <c r="J19" s="52">
        <f t="shared" si="6"/>
        <v>813.80494578999992</v>
      </c>
      <c r="K19" s="52">
        <v>308.68557220999998</v>
      </c>
      <c r="L19" s="52">
        <v>420.79506075</v>
      </c>
      <c r="M19" s="52">
        <v>84.324312829999997</v>
      </c>
      <c r="N19" s="52">
        <f t="shared" si="7"/>
        <v>1448.9494706</v>
      </c>
      <c r="O19" s="52">
        <v>254.4743805</v>
      </c>
      <c r="P19" s="52">
        <f t="shared" si="8"/>
        <v>1194.4750901</v>
      </c>
      <c r="Q19" s="52">
        <v>619.41124186000002</v>
      </c>
      <c r="R19" s="52">
        <v>518.25145117</v>
      </c>
      <c r="S19" s="52">
        <v>56.812397070000003</v>
      </c>
      <c r="T19" s="52"/>
      <c r="U19" s="52"/>
      <c r="V19" s="52"/>
      <c r="W19" s="52"/>
      <c r="X19" s="52"/>
      <c r="Y19" s="52"/>
    </row>
    <row r="20" spans="1:25" ht="12.75" hidden="1" customHeight="1" outlineLevel="1">
      <c r="A20" s="12">
        <v>40817</v>
      </c>
      <c r="B20" s="52">
        <v>2636.3725434799999</v>
      </c>
      <c r="C20" s="52">
        <f t="shared" si="0"/>
        <v>692.98883456999999</v>
      </c>
      <c r="D20" s="52">
        <f t="shared" si="1"/>
        <v>1943.38370891</v>
      </c>
      <c r="E20" s="52">
        <f t="shared" si="2"/>
        <v>894.07601391999992</v>
      </c>
      <c r="F20" s="52">
        <f t="shared" si="3"/>
        <v>906.88839340000004</v>
      </c>
      <c r="G20" s="52">
        <f t="shared" si="4"/>
        <v>142.41930159</v>
      </c>
      <c r="H20" s="52">
        <f t="shared" si="5"/>
        <v>1229.5228746399998</v>
      </c>
      <c r="I20" s="52">
        <v>442.02244268999999</v>
      </c>
      <c r="J20" s="52">
        <f t="shared" si="6"/>
        <v>787.50043194999989</v>
      </c>
      <c r="K20" s="52">
        <v>295.83161111999999</v>
      </c>
      <c r="L20" s="52">
        <v>406.19465012000001</v>
      </c>
      <c r="M20" s="52">
        <v>85.474170709999996</v>
      </c>
      <c r="N20" s="52">
        <f t="shared" si="7"/>
        <v>1406.84966884</v>
      </c>
      <c r="O20" s="52">
        <v>250.96639188</v>
      </c>
      <c r="P20" s="52">
        <f t="shared" si="8"/>
        <v>1155.8832769600001</v>
      </c>
      <c r="Q20" s="52">
        <v>598.24440279999999</v>
      </c>
      <c r="R20" s="52">
        <v>500.69374327999998</v>
      </c>
      <c r="S20" s="52">
        <v>56.945130880000001</v>
      </c>
      <c r="T20" s="52"/>
      <c r="U20" s="52"/>
      <c r="V20" s="52"/>
      <c r="W20" s="52"/>
      <c r="X20" s="52"/>
      <c r="Y20" s="52"/>
    </row>
    <row r="21" spans="1:25" ht="12.75" hidden="1" customHeight="1" outlineLevel="1">
      <c r="A21" s="12">
        <v>40848</v>
      </c>
      <c r="B21" s="52">
        <v>2657.8366493799999</v>
      </c>
      <c r="C21" s="52">
        <f t="shared" si="0"/>
        <v>676.03605249999998</v>
      </c>
      <c r="D21" s="52">
        <f t="shared" si="1"/>
        <v>1981.8005968799998</v>
      </c>
      <c r="E21" s="52">
        <f t="shared" si="2"/>
        <v>880.96773418999999</v>
      </c>
      <c r="F21" s="52">
        <f t="shared" si="3"/>
        <v>936.07337802999996</v>
      </c>
      <c r="G21" s="52">
        <f t="shared" si="4"/>
        <v>164.75948466</v>
      </c>
      <c r="H21" s="52">
        <f t="shared" si="5"/>
        <v>1248.43572634</v>
      </c>
      <c r="I21" s="52">
        <v>446.71530651</v>
      </c>
      <c r="J21" s="52">
        <f t="shared" si="6"/>
        <v>801.72041982999997</v>
      </c>
      <c r="K21" s="52">
        <v>307.47151244999998</v>
      </c>
      <c r="L21" s="52">
        <v>406.79281128999997</v>
      </c>
      <c r="M21" s="52">
        <v>87.456096090000003</v>
      </c>
      <c r="N21" s="52">
        <f t="shared" si="7"/>
        <v>1409.40092304</v>
      </c>
      <c r="O21" s="52">
        <v>229.32074599000001</v>
      </c>
      <c r="P21" s="52">
        <f t="shared" si="8"/>
        <v>1180.08017705</v>
      </c>
      <c r="Q21" s="52">
        <v>573.49622174000001</v>
      </c>
      <c r="R21" s="52">
        <v>529.28056674000004</v>
      </c>
      <c r="S21" s="52">
        <v>77.303388569999996</v>
      </c>
      <c r="T21" s="52"/>
      <c r="U21" s="52"/>
      <c r="V21" s="52"/>
      <c r="W21" s="52"/>
      <c r="X21" s="52"/>
      <c r="Y21" s="52"/>
    </row>
    <row r="22" spans="1:25" ht="12.75" hidden="1" customHeight="1" outlineLevel="1">
      <c r="A22" s="12">
        <v>40878</v>
      </c>
      <c r="B22" s="52">
        <v>2701.2584989200004</v>
      </c>
      <c r="C22" s="52">
        <f t="shared" si="0"/>
        <v>643.36306246999993</v>
      </c>
      <c r="D22" s="52">
        <f t="shared" si="1"/>
        <v>2057.89543645</v>
      </c>
      <c r="E22" s="52">
        <f t="shared" si="2"/>
        <v>956.51517957999999</v>
      </c>
      <c r="F22" s="52">
        <f t="shared" si="3"/>
        <v>935.49251761999994</v>
      </c>
      <c r="G22" s="52">
        <f t="shared" si="4"/>
        <v>165.88773925000001</v>
      </c>
      <c r="H22" s="52">
        <f t="shared" si="5"/>
        <v>1286.2008281600001</v>
      </c>
      <c r="I22" s="52">
        <v>431.34705246999999</v>
      </c>
      <c r="J22" s="52">
        <f t="shared" si="6"/>
        <v>854.85377569000002</v>
      </c>
      <c r="K22" s="52">
        <v>368.25139958</v>
      </c>
      <c r="L22" s="52">
        <v>397.37826317999998</v>
      </c>
      <c r="M22" s="52">
        <v>89.224112930000004</v>
      </c>
      <c r="N22" s="52">
        <f t="shared" si="7"/>
        <v>1415.0576707600001</v>
      </c>
      <c r="O22" s="52">
        <v>212.01600999999999</v>
      </c>
      <c r="P22" s="52">
        <f t="shared" si="8"/>
        <v>1203.04166076</v>
      </c>
      <c r="Q22" s="52">
        <v>588.26378</v>
      </c>
      <c r="R22" s="52">
        <v>538.11425443999997</v>
      </c>
      <c r="S22" s="52">
        <v>76.663626320000006</v>
      </c>
      <c r="T22" s="52"/>
      <c r="U22" s="52"/>
      <c r="V22" s="52"/>
      <c r="W22" s="52"/>
      <c r="X22" s="52"/>
      <c r="Y22" s="52"/>
    </row>
    <row r="23" spans="1:25" ht="12.75" hidden="1" customHeight="1" outlineLevel="1">
      <c r="A23" s="12">
        <v>40909</v>
      </c>
      <c r="B23" s="52">
        <v>2772.3076034899996</v>
      </c>
      <c r="C23" s="52">
        <f t="shared" si="0"/>
        <v>661.65150063999999</v>
      </c>
      <c r="D23" s="52">
        <f t="shared" si="1"/>
        <v>2110.65610285</v>
      </c>
      <c r="E23" s="52">
        <f t="shared" si="2"/>
        <v>1036.3009991900001</v>
      </c>
      <c r="F23" s="52">
        <f t="shared" si="3"/>
        <v>905.4198755299999</v>
      </c>
      <c r="G23" s="52">
        <f t="shared" si="4"/>
        <v>168.93522812999998</v>
      </c>
      <c r="H23" s="52">
        <f t="shared" si="5"/>
        <v>1341.5222055899999</v>
      </c>
      <c r="I23" s="52">
        <v>454.42913213999998</v>
      </c>
      <c r="J23" s="52">
        <f t="shared" si="6"/>
        <v>887.09307345000002</v>
      </c>
      <c r="K23" s="52">
        <v>404.91069044</v>
      </c>
      <c r="L23" s="52">
        <v>391.16511358999998</v>
      </c>
      <c r="M23" s="52">
        <v>91.017269420000005</v>
      </c>
      <c r="N23" s="52">
        <f t="shared" si="7"/>
        <v>1430.7853978999999</v>
      </c>
      <c r="O23" s="52">
        <v>207.22236849999999</v>
      </c>
      <c r="P23" s="52">
        <f t="shared" si="8"/>
        <v>1223.5630294</v>
      </c>
      <c r="Q23" s="52">
        <v>631.39030875000003</v>
      </c>
      <c r="R23" s="52">
        <v>514.25476193999998</v>
      </c>
      <c r="S23" s="52">
        <v>77.917958709999994</v>
      </c>
      <c r="T23" s="52"/>
      <c r="U23" s="52"/>
      <c r="V23" s="52"/>
      <c r="W23" s="52"/>
      <c r="X23" s="52"/>
      <c r="Y23" s="52"/>
    </row>
    <row r="24" spans="1:25" ht="12.75" hidden="1" customHeight="1" outlineLevel="1">
      <c r="A24" s="12">
        <v>40940</v>
      </c>
      <c r="B24" s="52">
        <v>2830.4517723700001</v>
      </c>
      <c r="C24" s="52">
        <f t="shared" si="0"/>
        <v>666.83601055999998</v>
      </c>
      <c r="D24" s="52">
        <f t="shared" si="1"/>
        <v>2163.6157618100001</v>
      </c>
      <c r="E24" s="52">
        <f t="shared" si="2"/>
        <v>1090.4591019300001</v>
      </c>
      <c r="F24" s="52">
        <f t="shared" si="3"/>
        <v>907.46519230000001</v>
      </c>
      <c r="G24" s="52">
        <f t="shared" si="4"/>
        <v>165.69146757999999</v>
      </c>
      <c r="H24" s="52">
        <f t="shared" si="5"/>
        <v>1386.2549062399999</v>
      </c>
      <c r="I24" s="52">
        <v>466.21560416</v>
      </c>
      <c r="J24" s="52">
        <f t="shared" si="6"/>
        <v>920.03930207999997</v>
      </c>
      <c r="K24" s="52">
        <v>434.00672469</v>
      </c>
      <c r="L24" s="52">
        <v>397.21901120000001</v>
      </c>
      <c r="M24" s="52">
        <v>88.813566190000003</v>
      </c>
      <c r="N24" s="52">
        <f t="shared" si="7"/>
        <v>1444.1968661300002</v>
      </c>
      <c r="O24" s="52">
        <v>200.62040640000001</v>
      </c>
      <c r="P24" s="52">
        <f t="shared" si="8"/>
        <v>1243.5764597300001</v>
      </c>
      <c r="Q24" s="52">
        <v>656.45237724000003</v>
      </c>
      <c r="R24" s="52">
        <v>510.2461811</v>
      </c>
      <c r="S24" s="52">
        <v>76.877901390000005</v>
      </c>
      <c r="T24" s="52"/>
      <c r="U24" s="52"/>
      <c r="V24" s="52"/>
      <c r="W24" s="52"/>
      <c r="X24" s="52"/>
      <c r="Y24" s="52"/>
    </row>
    <row r="25" spans="1:25" ht="12.75" hidden="1" customHeight="1" outlineLevel="1">
      <c r="A25" s="12">
        <v>40969</v>
      </c>
      <c r="B25" s="52">
        <v>2849.1695797000002</v>
      </c>
      <c r="C25" s="52">
        <f t="shared" si="0"/>
        <v>669.71939730999998</v>
      </c>
      <c r="D25" s="52">
        <f t="shared" si="1"/>
        <v>2179.45018239</v>
      </c>
      <c r="E25" s="52">
        <f t="shared" si="2"/>
        <v>1099.0982901899999</v>
      </c>
      <c r="F25" s="52">
        <f t="shared" si="3"/>
        <v>919.97881112000005</v>
      </c>
      <c r="G25" s="52">
        <f t="shared" si="4"/>
        <v>160.37308107999999</v>
      </c>
      <c r="H25" s="52">
        <f t="shared" si="5"/>
        <v>1423.9162988600001</v>
      </c>
      <c r="I25" s="52">
        <v>472.10585424999999</v>
      </c>
      <c r="J25" s="52">
        <f t="shared" si="6"/>
        <v>951.81044460999999</v>
      </c>
      <c r="K25" s="52">
        <v>457.92569867999998</v>
      </c>
      <c r="L25" s="52">
        <v>407.60179208</v>
      </c>
      <c r="M25" s="52">
        <v>86.282953849999998</v>
      </c>
      <c r="N25" s="52">
        <f t="shared" si="7"/>
        <v>1425.2532808400001</v>
      </c>
      <c r="O25" s="52">
        <v>197.61354306000001</v>
      </c>
      <c r="P25" s="52">
        <f t="shared" si="8"/>
        <v>1227.6397377800001</v>
      </c>
      <c r="Q25" s="52">
        <v>641.17259150999996</v>
      </c>
      <c r="R25" s="52">
        <v>512.37701904000005</v>
      </c>
      <c r="S25" s="52">
        <v>74.090127229999993</v>
      </c>
      <c r="T25" s="52"/>
      <c r="U25" s="52"/>
      <c r="V25" s="52"/>
      <c r="W25" s="52"/>
      <c r="X25" s="52"/>
      <c r="Y25" s="52"/>
    </row>
    <row r="26" spans="1:25" ht="12.75" hidden="1" customHeight="1" outlineLevel="1">
      <c r="A26" s="12">
        <v>41000</v>
      </c>
      <c r="B26" s="52">
        <v>2998.1566353600001</v>
      </c>
      <c r="C26" s="52">
        <f t="shared" si="0"/>
        <v>692.53471850000005</v>
      </c>
      <c r="D26" s="52">
        <f t="shared" si="1"/>
        <v>2305.6219168600001</v>
      </c>
      <c r="E26" s="52">
        <f t="shared" si="2"/>
        <v>1180.6931341899999</v>
      </c>
      <c r="F26" s="52">
        <f t="shared" si="3"/>
        <v>966.49253275000001</v>
      </c>
      <c r="G26" s="52">
        <f t="shared" si="4"/>
        <v>158.43624992000002</v>
      </c>
      <c r="H26" s="52">
        <f t="shared" si="5"/>
        <v>1506.5685604100001</v>
      </c>
      <c r="I26" s="52">
        <v>493.66453445000002</v>
      </c>
      <c r="J26" s="52">
        <f t="shared" si="6"/>
        <v>1012.9040259600001</v>
      </c>
      <c r="K26" s="52">
        <v>499.27500648</v>
      </c>
      <c r="L26" s="52">
        <v>430.57089917000002</v>
      </c>
      <c r="M26" s="52">
        <v>83.058120310000007</v>
      </c>
      <c r="N26" s="52">
        <f t="shared" si="7"/>
        <v>1491.5880749500002</v>
      </c>
      <c r="O26" s="52">
        <v>198.87018405000001</v>
      </c>
      <c r="P26" s="52">
        <f t="shared" si="8"/>
        <v>1292.7178909000002</v>
      </c>
      <c r="Q26" s="52">
        <v>681.41812771000002</v>
      </c>
      <c r="R26" s="52">
        <v>535.92163358000005</v>
      </c>
      <c r="S26" s="52">
        <v>75.378129610000002</v>
      </c>
      <c r="T26" s="52"/>
      <c r="U26" s="52"/>
      <c r="V26" s="52"/>
      <c r="W26" s="52"/>
      <c r="X26" s="52"/>
      <c r="Y26" s="52"/>
    </row>
    <row r="27" spans="1:25" ht="12.75" hidden="1" customHeight="1" outlineLevel="1">
      <c r="A27" s="12">
        <v>41030</v>
      </c>
      <c r="B27" s="52">
        <v>2996.9541973799996</v>
      </c>
      <c r="C27" s="52">
        <f t="shared" si="0"/>
        <v>698.86954283</v>
      </c>
      <c r="D27" s="52">
        <f t="shared" si="1"/>
        <v>2298.0846545499999</v>
      </c>
      <c r="E27" s="52">
        <f t="shared" si="2"/>
        <v>1158.02379883</v>
      </c>
      <c r="F27" s="52">
        <f t="shared" si="3"/>
        <v>985.99031069000011</v>
      </c>
      <c r="G27" s="52">
        <f t="shared" si="4"/>
        <v>154.07054503000001</v>
      </c>
      <c r="H27" s="52">
        <f t="shared" si="5"/>
        <v>1513.23268555</v>
      </c>
      <c r="I27" s="52">
        <v>500.99979193000001</v>
      </c>
      <c r="J27" s="52">
        <f t="shared" si="6"/>
        <v>1012.23289362</v>
      </c>
      <c r="K27" s="52">
        <v>492.14714803999999</v>
      </c>
      <c r="L27" s="52">
        <v>439.53057909</v>
      </c>
      <c r="M27" s="52">
        <v>80.555166490000005</v>
      </c>
      <c r="N27" s="52">
        <f t="shared" si="7"/>
        <v>1483.7215118300001</v>
      </c>
      <c r="O27" s="52">
        <v>197.86975090000001</v>
      </c>
      <c r="P27" s="52">
        <f t="shared" si="8"/>
        <v>1285.85176093</v>
      </c>
      <c r="Q27" s="52">
        <v>665.87665078999999</v>
      </c>
      <c r="R27" s="52">
        <v>546.45973160000005</v>
      </c>
      <c r="S27" s="52">
        <v>73.51537854</v>
      </c>
      <c r="T27" s="52"/>
      <c r="U27" s="52"/>
      <c r="V27" s="52"/>
      <c r="W27" s="52"/>
      <c r="X27" s="52"/>
      <c r="Y27" s="52"/>
    </row>
    <row r="28" spans="1:25" ht="12.75" hidden="1" customHeight="1" outlineLevel="1">
      <c r="A28" s="12">
        <v>41061</v>
      </c>
      <c r="B28" s="52">
        <v>3061.3179645999999</v>
      </c>
      <c r="C28" s="52">
        <f t="shared" si="0"/>
        <v>755.51472487000001</v>
      </c>
      <c r="D28" s="52">
        <f t="shared" si="1"/>
        <v>2305.8032397300003</v>
      </c>
      <c r="E28" s="52">
        <f t="shared" si="2"/>
        <v>1158.66293698</v>
      </c>
      <c r="F28" s="52">
        <f t="shared" si="3"/>
        <v>990.31995441000004</v>
      </c>
      <c r="G28" s="52">
        <f t="shared" si="4"/>
        <v>156.82034834000001</v>
      </c>
      <c r="H28" s="52">
        <f t="shared" si="5"/>
        <v>1552.10084977</v>
      </c>
      <c r="I28" s="52">
        <v>551.72856305000005</v>
      </c>
      <c r="J28" s="52">
        <f t="shared" si="6"/>
        <v>1000.3722867199999</v>
      </c>
      <c r="K28" s="52">
        <v>479.85155237999999</v>
      </c>
      <c r="L28" s="52">
        <v>442.23457579000001</v>
      </c>
      <c r="M28" s="52">
        <v>78.286158549999996</v>
      </c>
      <c r="N28" s="52">
        <f t="shared" si="7"/>
        <v>1509.2171148300001</v>
      </c>
      <c r="O28" s="52">
        <v>203.78616181999999</v>
      </c>
      <c r="P28" s="52">
        <f t="shared" si="8"/>
        <v>1305.4309530100002</v>
      </c>
      <c r="Q28" s="52">
        <v>678.8113846</v>
      </c>
      <c r="R28" s="52">
        <v>548.08537862000003</v>
      </c>
      <c r="S28" s="52">
        <v>78.534189789999999</v>
      </c>
      <c r="T28" s="52"/>
      <c r="U28" s="52"/>
      <c r="V28" s="52"/>
      <c r="W28" s="52"/>
      <c r="X28" s="52"/>
      <c r="Y28" s="52"/>
    </row>
    <row r="29" spans="1:25" ht="12.75" hidden="1" customHeight="1" outlineLevel="1">
      <c r="A29" s="12">
        <v>41091</v>
      </c>
      <c r="B29" s="52">
        <v>3039.0130864399998</v>
      </c>
      <c r="C29" s="52">
        <f t="shared" si="0"/>
        <v>737.35030798000003</v>
      </c>
      <c r="D29" s="52">
        <f t="shared" si="1"/>
        <v>2301.66277846</v>
      </c>
      <c r="E29" s="52">
        <f t="shared" si="2"/>
        <v>1117.72599975</v>
      </c>
      <c r="F29" s="52">
        <f t="shared" si="3"/>
        <v>1014.9107778</v>
      </c>
      <c r="G29" s="52">
        <f t="shared" si="4"/>
        <v>169.02600090999999</v>
      </c>
      <c r="H29" s="52">
        <f t="shared" si="5"/>
        <v>1507.7234088099999</v>
      </c>
      <c r="I29" s="52">
        <v>523.22227743999997</v>
      </c>
      <c r="J29" s="52">
        <f t="shared" si="6"/>
        <v>984.50113136999994</v>
      </c>
      <c r="K29" s="52">
        <v>469.61807517</v>
      </c>
      <c r="L29" s="52">
        <v>441.11177730000003</v>
      </c>
      <c r="M29" s="52">
        <v>73.771278899999999</v>
      </c>
      <c r="N29" s="52">
        <f t="shared" si="7"/>
        <v>1531.2896776300001</v>
      </c>
      <c r="O29" s="52">
        <v>214.12803054</v>
      </c>
      <c r="P29" s="52">
        <f t="shared" si="8"/>
        <v>1317.1616470900001</v>
      </c>
      <c r="Q29" s="52">
        <v>648.10792458000003</v>
      </c>
      <c r="R29" s="52">
        <v>573.79900050000003</v>
      </c>
      <c r="S29" s="52">
        <v>95.254722009999995</v>
      </c>
      <c r="T29" s="52"/>
      <c r="U29" s="52"/>
      <c r="V29" s="52"/>
      <c r="W29" s="52"/>
      <c r="X29" s="52"/>
      <c r="Y29" s="52"/>
    </row>
    <row r="30" spans="1:25" ht="12.75" hidden="1" customHeight="1" outlineLevel="1">
      <c r="A30" s="12">
        <v>41122</v>
      </c>
      <c r="B30" s="52">
        <v>3079.13682371</v>
      </c>
      <c r="C30" s="52">
        <f t="shared" si="0"/>
        <v>742.63885877999996</v>
      </c>
      <c r="D30" s="52">
        <f t="shared" si="1"/>
        <v>2336.4979649300003</v>
      </c>
      <c r="E30" s="52">
        <f t="shared" si="2"/>
        <v>1123.0331087100001</v>
      </c>
      <c r="F30" s="52">
        <f t="shared" si="3"/>
        <v>1041.09811846</v>
      </c>
      <c r="G30" s="52">
        <f t="shared" si="4"/>
        <v>172.36673775999998</v>
      </c>
      <c r="H30" s="52">
        <f t="shared" si="5"/>
        <v>1512.2760866500003</v>
      </c>
      <c r="I30" s="52">
        <v>524.36335165000003</v>
      </c>
      <c r="J30" s="52">
        <f t="shared" si="6"/>
        <v>987.91273500000011</v>
      </c>
      <c r="K30" s="52">
        <v>471.85909285000002</v>
      </c>
      <c r="L30" s="52">
        <v>442.75022032999999</v>
      </c>
      <c r="M30" s="52">
        <v>73.303421819999997</v>
      </c>
      <c r="N30" s="52">
        <f t="shared" si="7"/>
        <v>1566.86073706</v>
      </c>
      <c r="O30" s="52">
        <v>218.27550712999999</v>
      </c>
      <c r="P30" s="52">
        <f t="shared" si="8"/>
        <v>1348.58522993</v>
      </c>
      <c r="Q30" s="52">
        <v>651.17401586000005</v>
      </c>
      <c r="R30" s="52">
        <v>598.34789812999998</v>
      </c>
      <c r="S30" s="52">
        <v>99.063315939999995</v>
      </c>
      <c r="T30" s="52"/>
      <c r="U30" s="52"/>
      <c r="V30" s="52"/>
      <c r="W30" s="52"/>
      <c r="X30" s="52"/>
      <c r="Y30" s="52"/>
    </row>
    <row r="31" spans="1:25" ht="12.75" hidden="1" customHeight="1" outlineLevel="1">
      <c r="A31" s="12">
        <v>41153</v>
      </c>
      <c r="B31" s="52">
        <v>3130.6410753599998</v>
      </c>
      <c r="C31" s="52">
        <f t="shared" si="0"/>
        <v>757.36231071999998</v>
      </c>
      <c r="D31" s="52">
        <f t="shared" si="1"/>
        <v>2373.2787646400002</v>
      </c>
      <c r="E31" s="52">
        <f t="shared" si="2"/>
        <v>1111.0414836699999</v>
      </c>
      <c r="F31" s="52">
        <f t="shared" si="3"/>
        <v>1084.01590437</v>
      </c>
      <c r="G31" s="52">
        <f t="shared" si="4"/>
        <v>178.22137659999999</v>
      </c>
      <c r="H31" s="52">
        <f t="shared" si="5"/>
        <v>1509.8053414599999</v>
      </c>
      <c r="I31" s="52">
        <v>532.45789994999996</v>
      </c>
      <c r="J31" s="52">
        <f t="shared" si="6"/>
        <v>977.34744150999995</v>
      </c>
      <c r="K31" s="52">
        <v>467.39714594999998</v>
      </c>
      <c r="L31" s="52">
        <v>438.02302507000002</v>
      </c>
      <c r="M31" s="52">
        <v>71.927270489999998</v>
      </c>
      <c r="N31" s="52">
        <f t="shared" si="7"/>
        <v>1620.8357338999999</v>
      </c>
      <c r="O31" s="52">
        <v>224.90441077</v>
      </c>
      <c r="P31" s="52">
        <f t="shared" si="8"/>
        <v>1395.93132313</v>
      </c>
      <c r="Q31" s="52">
        <v>643.64433771999995</v>
      </c>
      <c r="R31" s="52">
        <v>645.99287930000003</v>
      </c>
      <c r="S31" s="52">
        <v>106.29410611</v>
      </c>
      <c r="T31" s="52"/>
      <c r="U31" s="52"/>
      <c r="V31" s="52"/>
      <c r="W31" s="52"/>
      <c r="X31" s="52"/>
      <c r="Y31" s="52"/>
    </row>
    <row r="32" spans="1:25" ht="12.75" hidden="1" customHeight="1" outlineLevel="1">
      <c r="A32" s="12">
        <v>41183</v>
      </c>
      <c r="B32" s="52">
        <v>3150.2410702499997</v>
      </c>
      <c r="C32" s="52">
        <f t="shared" si="0"/>
        <v>740.44587488999991</v>
      </c>
      <c r="D32" s="52">
        <f t="shared" si="1"/>
        <v>2409.7951953599995</v>
      </c>
      <c r="E32" s="52">
        <f t="shared" si="2"/>
        <v>1126.9901852600001</v>
      </c>
      <c r="F32" s="52">
        <f t="shared" si="3"/>
        <v>1098.84679205</v>
      </c>
      <c r="G32" s="52">
        <f t="shared" si="4"/>
        <v>183.95821805</v>
      </c>
      <c r="H32" s="52">
        <f t="shared" si="5"/>
        <v>1480.6572755799998</v>
      </c>
      <c r="I32" s="52">
        <v>510.99208284999997</v>
      </c>
      <c r="J32" s="52">
        <f t="shared" si="6"/>
        <v>969.66519272999994</v>
      </c>
      <c r="K32" s="52">
        <v>473.37866045999999</v>
      </c>
      <c r="L32" s="52">
        <v>425.42718108999998</v>
      </c>
      <c r="M32" s="52">
        <v>70.859351180000004</v>
      </c>
      <c r="N32" s="52">
        <f t="shared" si="7"/>
        <v>1669.5837946699999</v>
      </c>
      <c r="O32" s="52">
        <v>229.45379204</v>
      </c>
      <c r="P32" s="52">
        <f t="shared" si="8"/>
        <v>1440.1300026299998</v>
      </c>
      <c r="Q32" s="52">
        <v>653.61152479999998</v>
      </c>
      <c r="R32" s="52">
        <v>673.41961096</v>
      </c>
      <c r="S32" s="52">
        <v>113.09886686999999</v>
      </c>
      <c r="T32" s="52"/>
      <c r="U32" s="52"/>
      <c r="V32" s="52"/>
      <c r="W32" s="52"/>
      <c r="X32" s="52"/>
      <c r="Y32" s="52"/>
    </row>
    <row r="33" spans="1:25" ht="12.75" hidden="1" customHeight="1" outlineLevel="1">
      <c r="A33" s="12">
        <v>41214</v>
      </c>
      <c r="B33" s="52">
        <v>3226.5801903700003</v>
      </c>
      <c r="C33" s="52">
        <f t="shared" si="0"/>
        <v>713.34558146999996</v>
      </c>
      <c r="D33" s="52">
        <f t="shared" si="1"/>
        <v>2513.2346089000002</v>
      </c>
      <c r="E33" s="52">
        <f t="shared" si="2"/>
        <v>1201.0845965899998</v>
      </c>
      <c r="F33" s="52">
        <f t="shared" si="3"/>
        <v>1124.7223569</v>
      </c>
      <c r="G33" s="52">
        <f t="shared" si="4"/>
        <v>187.42765541</v>
      </c>
      <c r="H33" s="52">
        <f t="shared" si="5"/>
        <v>1494.71856082</v>
      </c>
      <c r="I33" s="52">
        <v>491.19407403999998</v>
      </c>
      <c r="J33" s="52">
        <f t="shared" si="6"/>
        <v>1003.5244867800001</v>
      </c>
      <c r="K33" s="52">
        <v>513.50389214999996</v>
      </c>
      <c r="L33" s="52">
        <v>420.62708672000002</v>
      </c>
      <c r="M33" s="52">
        <v>69.393507909999997</v>
      </c>
      <c r="N33" s="52">
        <f t="shared" si="7"/>
        <v>1731.8616295500001</v>
      </c>
      <c r="O33" s="52">
        <v>222.15150743000001</v>
      </c>
      <c r="P33" s="52">
        <f t="shared" si="8"/>
        <v>1509.7101221200001</v>
      </c>
      <c r="Q33" s="52">
        <v>687.58070443999998</v>
      </c>
      <c r="R33" s="52">
        <v>704.09527017999994</v>
      </c>
      <c r="S33" s="52">
        <v>118.0341475</v>
      </c>
      <c r="T33" s="52"/>
      <c r="U33" s="52"/>
      <c r="V33" s="52"/>
      <c r="W33" s="52"/>
      <c r="X33" s="52"/>
      <c r="Y33" s="52"/>
    </row>
    <row r="34" spans="1:25" ht="12.75" hidden="1" customHeight="1" outlineLevel="1">
      <c r="A34" s="12">
        <v>41244</v>
      </c>
      <c r="B34" s="52">
        <v>3271.18707266</v>
      </c>
      <c r="C34" s="52">
        <f t="shared" si="0"/>
        <v>684.60884576000001</v>
      </c>
      <c r="D34" s="52">
        <f t="shared" si="1"/>
        <v>2586.5782269000001</v>
      </c>
      <c r="E34" s="52">
        <f t="shared" si="2"/>
        <v>1245.1768470299999</v>
      </c>
      <c r="F34" s="52">
        <f t="shared" si="3"/>
        <v>1146.0952175100001</v>
      </c>
      <c r="G34" s="52">
        <f t="shared" si="4"/>
        <v>195.30616235999997</v>
      </c>
      <c r="H34" s="52">
        <f t="shared" si="5"/>
        <v>1514.5328082299998</v>
      </c>
      <c r="I34" s="52">
        <v>464.9485919</v>
      </c>
      <c r="J34" s="52">
        <f t="shared" si="6"/>
        <v>1049.5842163299999</v>
      </c>
      <c r="K34" s="52">
        <v>555.94699882999998</v>
      </c>
      <c r="L34" s="52">
        <v>418.23583692</v>
      </c>
      <c r="M34" s="52">
        <v>75.401380579999994</v>
      </c>
      <c r="N34" s="52">
        <f t="shared" si="7"/>
        <v>1756.65426443</v>
      </c>
      <c r="O34" s="52">
        <v>219.66025386000001</v>
      </c>
      <c r="P34" s="52">
        <f t="shared" si="8"/>
        <v>1536.99401057</v>
      </c>
      <c r="Q34" s="52">
        <v>689.22984819999999</v>
      </c>
      <c r="R34" s="52">
        <v>727.85938059</v>
      </c>
      <c r="S34" s="52">
        <v>119.90478177999999</v>
      </c>
      <c r="T34" s="52"/>
      <c r="U34" s="52"/>
      <c r="V34" s="52"/>
      <c r="W34" s="52"/>
      <c r="X34" s="52"/>
      <c r="Y34" s="52"/>
    </row>
    <row r="35" spans="1:25" ht="12.75" hidden="1" customHeight="1" outlineLevel="1">
      <c r="A35" s="12">
        <v>41275</v>
      </c>
      <c r="B35" s="52">
        <v>3408.2910105299998</v>
      </c>
      <c r="C35" s="52">
        <f t="shared" si="0"/>
        <v>699.79541177999999</v>
      </c>
      <c r="D35" s="52">
        <f t="shared" si="1"/>
        <v>2708.4955987499998</v>
      </c>
      <c r="E35" s="52">
        <f t="shared" si="2"/>
        <v>1332.89878967</v>
      </c>
      <c r="F35" s="52">
        <f t="shared" si="3"/>
        <v>1177.4131647700001</v>
      </c>
      <c r="G35" s="52">
        <f t="shared" si="4"/>
        <v>198.18364431000001</v>
      </c>
      <c r="H35" s="52">
        <f t="shared" si="5"/>
        <v>1603.4695075799998</v>
      </c>
      <c r="I35" s="52">
        <v>487.09296440999998</v>
      </c>
      <c r="J35" s="52">
        <f t="shared" si="6"/>
        <v>1116.3765431699999</v>
      </c>
      <c r="K35" s="52">
        <v>610.53729471999998</v>
      </c>
      <c r="L35" s="52">
        <v>425.98270308999997</v>
      </c>
      <c r="M35" s="52">
        <v>79.856545359999998</v>
      </c>
      <c r="N35" s="52">
        <f t="shared" si="7"/>
        <v>1804.82150295</v>
      </c>
      <c r="O35" s="52">
        <v>212.70244736999999</v>
      </c>
      <c r="P35" s="52">
        <f t="shared" si="8"/>
        <v>1592.1190555799999</v>
      </c>
      <c r="Q35" s="52">
        <v>722.36149494999995</v>
      </c>
      <c r="R35" s="52">
        <v>751.43046168000001</v>
      </c>
      <c r="S35" s="52">
        <v>118.32709895000001</v>
      </c>
      <c r="T35" s="52"/>
      <c r="U35" s="52"/>
      <c r="V35" s="52"/>
      <c r="W35" s="52"/>
      <c r="X35" s="52"/>
      <c r="Y35" s="52"/>
    </row>
    <row r="36" spans="1:25" ht="12.75" hidden="1" customHeight="1" outlineLevel="1">
      <c r="A36" s="12">
        <v>41306</v>
      </c>
      <c r="B36" s="52">
        <v>3413.3110481399999</v>
      </c>
      <c r="C36" s="52">
        <f t="shared" si="0"/>
        <v>700.33883768999999</v>
      </c>
      <c r="D36" s="52">
        <f t="shared" si="1"/>
        <v>2712.9722104499997</v>
      </c>
      <c r="E36" s="52">
        <f t="shared" si="2"/>
        <v>1308.25192773</v>
      </c>
      <c r="F36" s="52">
        <f t="shared" si="3"/>
        <v>1317.2576652299999</v>
      </c>
      <c r="G36" s="52">
        <f t="shared" si="4"/>
        <v>87.462617490000014</v>
      </c>
      <c r="H36" s="52">
        <f t="shared" si="5"/>
        <v>1661.48590079</v>
      </c>
      <c r="I36" s="52">
        <v>500.53877254000002</v>
      </c>
      <c r="J36" s="52">
        <f t="shared" si="6"/>
        <v>1160.9471282499999</v>
      </c>
      <c r="K36" s="52">
        <v>613.88167453000005</v>
      </c>
      <c r="L36" s="52">
        <v>506.19922035000002</v>
      </c>
      <c r="M36" s="52">
        <v>40.866233370000003</v>
      </c>
      <c r="N36" s="52">
        <f t="shared" si="7"/>
        <v>1751.82514735</v>
      </c>
      <c r="O36" s="52">
        <v>199.80006514999999</v>
      </c>
      <c r="P36" s="52">
        <f t="shared" si="8"/>
        <v>1552.0250822</v>
      </c>
      <c r="Q36" s="52">
        <v>694.37025319999998</v>
      </c>
      <c r="R36" s="52">
        <v>811.05844488000002</v>
      </c>
      <c r="S36" s="52">
        <v>46.596384120000003</v>
      </c>
      <c r="T36" s="52"/>
      <c r="U36" s="52"/>
      <c r="V36" s="52"/>
      <c r="W36" s="52"/>
      <c r="X36" s="52"/>
      <c r="Y36" s="52"/>
    </row>
    <row r="37" spans="1:25" ht="12.75" hidden="1" customHeight="1" outlineLevel="1">
      <c r="A37" s="12">
        <v>41334</v>
      </c>
      <c r="B37" s="52">
        <v>3454.6294602400003</v>
      </c>
      <c r="C37" s="52">
        <f t="shared" si="0"/>
        <v>722.68706727999995</v>
      </c>
      <c r="D37" s="52">
        <f t="shared" si="1"/>
        <v>2731.9423929600002</v>
      </c>
      <c r="E37" s="52">
        <f t="shared" si="2"/>
        <v>1279.98932896</v>
      </c>
      <c r="F37" s="52">
        <f t="shared" si="3"/>
        <v>1334.86172455</v>
      </c>
      <c r="G37" s="52">
        <f t="shared" si="4"/>
        <v>117.09133945000001</v>
      </c>
      <c r="H37" s="52">
        <f t="shared" si="5"/>
        <v>1727.2312801200001</v>
      </c>
      <c r="I37" s="52">
        <v>521.90149314999996</v>
      </c>
      <c r="J37" s="52">
        <f t="shared" si="6"/>
        <v>1205.32978697</v>
      </c>
      <c r="K37" s="52">
        <v>638.03422467999997</v>
      </c>
      <c r="L37" s="52">
        <v>511.81440279999998</v>
      </c>
      <c r="M37" s="52">
        <v>55.481159490000003</v>
      </c>
      <c r="N37" s="52">
        <f t="shared" si="7"/>
        <v>1727.3981801200002</v>
      </c>
      <c r="O37" s="52">
        <v>200.78557412999999</v>
      </c>
      <c r="P37" s="52">
        <f t="shared" si="8"/>
        <v>1526.6126059900002</v>
      </c>
      <c r="Q37" s="52">
        <v>641.95510428</v>
      </c>
      <c r="R37" s="52">
        <v>823.04732175000004</v>
      </c>
      <c r="S37" s="52">
        <v>61.610179960000004</v>
      </c>
      <c r="T37" s="52"/>
      <c r="U37" s="52"/>
      <c r="V37" s="52"/>
      <c r="W37" s="52"/>
      <c r="X37" s="52"/>
      <c r="Y37" s="52"/>
    </row>
    <row r="38" spans="1:25" ht="12.75" hidden="1" customHeight="1" outlineLevel="1">
      <c r="A38" s="12">
        <v>41365</v>
      </c>
      <c r="B38" s="52">
        <v>3474.6750185600004</v>
      </c>
      <c r="C38" s="52">
        <f t="shared" si="0"/>
        <v>735.46323290999999</v>
      </c>
      <c r="D38" s="52">
        <f t="shared" si="1"/>
        <v>2739.2117856499999</v>
      </c>
      <c r="E38" s="52">
        <f t="shared" si="2"/>
        <v>1258.4440321</v>
      </c>
      <c r="F38" s="52">
        <f t="shared" si="3"/>
        <v>1355.17894301</v>
      </c>
      <c r="G38" s="52">
        <f t="shared" si="4"/>
        <v>125.58881054</v>
      </c>
      <c r="H38" s="52">
        <f t="shared" si="5"/>
        <v>1784.5997699400002</v>
      </c>
      <c r="I38" s="52">
        <v>549.56011848000003</v>
      </c>
      <c r="J38" s="52">
        <f t="shared" si="6"/>
        <v>1235.0396514600002</v>
      </c>
      <c r="K38" s="52">
        <v>636.60414132999995</v>
      </c>
      <c r="L38" s="52">
        <v>540.10809443000005</v>
      </c>
      <c r="M38" s="52">
        <v>58.327415700000003</v>
      </c>
      <c r="N38" s="52">
        <f t="shared" si="7"/>
        <v>1690.0752486199999</v>
      </c>
      <c r="O38" s="52">
        <v>185.90311442999999</v>
      </c>
      <c r="P38" s="52">
        <f t="shared" si="8"/>
        <v>1504.17213419</v>
      </c>
      <c r="Q38" s="52">
        <v>621.83989077000001</v>
      </c>
      <c r="R38" s="52">
        <v>815.07084857999996</v>
      </c>
      <c r="S38" s="52">
        <v>67.261394839999994</v>
      </c>
      <c r="T38" s="52"/>
      <c r="U38" s="52"/>
      <c r="V38" s="52"/>
      <c r="W38" s="52"/>
      <c r="X38" s="52"/>
      <c r="Y38" s="52"/>
    </row>
    <row r="39" spans="1:25" ht="12.75" hidden="1" customHeight="1" outlineLevel="1">
      <c r="A39" s="12">
        <v>41395</v>
      </c>
      <c r="B39" s="52">
        <v>3521.3242790200002</v>
      </c>
      <c r="C39" s="52">
        <f t="shared" si="0"/>
        <v>739.14064450000001</v>
      </c>
      <c r="D39" s="52">
        <f t="shared" si="1"/>
        <v>2782.1836345199999</v>
      </c>
      <c r="E39" s="52">
        <f t="shared" si="2"/>
        <v>1254.77493398</v>
      </c>
      <c r="F39" s="52">
        <f t="shared" si="3"/>
        <v>1399.98274111</v>
      </c>
      <c r="G39" s="52">
        <f t="shared" si="4"/>
        <v>127.42595943000001</v>
      </c>
      <c r="H39" s="52">
        <f t="shared" si="5"/>
        <v>1836.6648911699999</v>
      </c>
      <c r="I39" s="52">
        <v>550.02092460999995</v>
      </c>
      <c r="J39" s="52">
        <f t="shared" si="6"/>
        <v>1286.6439665599999</v>
      </c>
      <c r="K39" s="52">
        <v>655.17070838999996</v>
      </c>
      <c r="L39" s="52">
        <v>571.84953384999994</v>
      </c>
      <c r="M39" s="52">
        <v>59.623724320000001</v>
      </c>
      <c r="N39" s="52">
        <f t="shared" si="7"/>
        <v>1684.65938785</v>
      </c>
      <c r="O39" s="52">
        <v>189.11971989</v>
      </c>
      <c r="P39" s="52">
        <f t="shared" si="8"/>
        <v>1495.5396679600001</v>
      </c>
      <c r="Q39" s="52">
        <v>599.60422559000006</v>
      </c>
      <c r="R39" s="52">
        <v>828.13320725999995</v>
      </c>
      <c r="S39" s="52">
        <v>67.802235109999998</v>
      </c>
      <c r="T39" s="52"/>
      <c r="U39" s="52"/>
      <c r="V39" s="52"/>
      <c r="W39" s="52"/>
      <c r="X39" s="52"/>
      <c r="Y39" s="52"/>
    </row>
    <row r="40" spans="1:25" ht="12.75" hidden="1" customHeight="1" outlineLevel="1">
      <c r="A40" s="12">
        <v>41426</v>
      </c>
      <c r="B40" s="52">
        <v>3667.80885515</v>
      </c>
      <c r="C40" s="52">
        <f t="shared" si="0"/>
        <v>846.22735194000006</v>
      </c>
      <c r="D40" s="52">
        <f t="shared" si="1"/>
        <v>2821.5815032099999</v>
      </c>
      <c r="E40" s="52">
        <f t="shared" si="2"/>
        <v>1262.4840192000001</v>
      </c>
      <c r="F40" s="52">
        <f t="shared" si="3"/>
        <v>1430.34804104</v>
      </c>
      <c r="G40" s="52">
        <f t="shared" si="4"/>
        <v>128.74944297000002</v>
      </c>
      <c r="H40" s="52">
        <f t="shared" si="5"/>
        <v>1965.1543980400002</v>
      </c>
      <c r="I40" s="52">
        <v>644.48523376000003</v>
      </c>
      <c r="J40" s="52">
        <f t="shared" si="6"/>
        <v>1320.6691642800001</v>
      </c>
      <c r="K40" s="52">
        <v>675.25754213000005</v>
      </c>
      <c r="L40" s="52">
        <v>588.67814556999997</v>
      </c>
      <c r="M40" s="52">
        <v>56.733476580000001</v>
      </c>
      <c r="N40" s="52">
        <f t="shared" si="7"/>
        <v>1702.6544571099998</v>
      </c>
      <c r="O40" s="52">
        <v>201.74211818000001</v>
      </c>
      <c r="P40" s="52">
        <f t="shared" si="8"/>
        <v>1500.9123389299998</v>
      </c>
      <c r="Q40" s="52">
        <v>587.22647706999999</v>
      </c>
      <c r="R40" s="52">
        <v>841.66989547000003</v>
      </c>
      <c r="S40" s="52">
        <v>72.015966390000003</v>
      </c>
      <c r="T40" s="52"/>
      <c r="U40" s="52"/>
      <c r="V40" s="52"/>
      <c r="W40" s="52"/>
      <c r="X40" s="52"/>
      <c r="Y40" s="52"/>
    </row>
    <row r="41" spans="1:25" ht="12.75" hidden="1" customHeight="1" outlineLevel="1">
      <c r="A41" s="12">
        <v>41456</v>
      </c>
      <c r="B41" s="52">
        <v>3690.0781126800002</v>
      </c>
      <c r="C41" s="52">
        <f t="shared" si="0"/>
        <v>799.90994350000005</v>
      </c>
      <c r="D41" s="52">
        <f t="shared" si="1"/>
        <v>2890.1681691799999</v>
      </c>
      <c r="E41" s="52">
        <f t="shared" si="2"/>
        <v>1199.1820985500001</v>
      </c>
      <c r="F41" s="52">
        <f t="shared" si="3"/>
        <v>1559.90766641</v>
      </c>
      <c r="G41" s="52">
        <f t="shared" si="4"/>
        <v>131.07840422000001</v>
      </c>
      <c r="H41" s="52">
        <f t="shared" si="5"/>
        <v>1958.4384517599999</v>
      </c>
      <c r="I41" s="52">
        <v>596.72698915000001</v>
      </c>
      <c r="J41" s="52">
        <f t="shared" si="6"/>
        <v>1361.7114626099999</v>
      </c>
      <c r="K41" s="52">
        <v>694.13942598000006</v>
      </c>
      <c r="L41" s="52">
        <v>605.71826387999999</v>
      </c>
      <c r="M41" s="52">
        <v>61.853772749999997</v>
      </c>
      <c r="N41" s="52">
        <f t="shared" si="7"/>
        <v>1731.6396609200001</v>
      </c>
      <c r="O41" s="52">
        <v>203.18295434999999</v>
      </c>
      <c r="P41" s="52">
        <f t="shared" si="8"/>
        <v>1528.4567065700001</v>
      </c>
      <c r="Q41" s="52">
        <v>505.04267256999998</v>
      </c>
      <c r="R41" s="52">
        <v>954.18940253000005</v>
      </c>
      <c r="S41" s="52">
        <v>69.224631470000006</v>
      </c>
      <c r="T41" s="52"/>
      <c r="U41" s="52"/>
      <c r="V41" s="52"/>
      <c r="W41" s="52"/>
      <c r="X41" s="52"/>
      <c r="Y41" s="52"/>
    </row>
    <row r="42" spans="1:25" ht="12.75" hidden="1" customHeight="1" outlineLevel="1">
      <c r="A42" s="12">
        <v>41487</v>
      </c>
      <c r="B42" s="52">
        <v>3729.7482890700003</v>
      </c>
      <c r="C42" s="52">
        <f t="shared" si="0"/>
        <v>785.71094402000006</v>
      </c>
      <c r="D42" s="52">
        <f t="shared" si="1"/>
        <v>2944.0373450500001</v>
      </c>
      <c r="E42" s="52">
        <f t="shared" si="2"/>
        <v>1207.77313039</v>
      </c>
      <c r="F42" s="52">
        <f t="shared" si="3"/>
        <v>1595.67840183</v>
      </c>
      <c r="G42" s="52">
        <f t="shared" si="4"/>
        <v>140.58581283000001</v>
      </c>
      <c r="H42" s="52">
        <f t="shared" si="5"/>
        <v>1987.79008729</v>
      </c>
      <c r="I42" s="52">
        <v>582.88173683000002</v>
      </c>
      <c r="J42" s="52">
        <f t="shared" si="6"/>
        <v>1404.9083504599998</v>
      </c>
      <c r="K42" s="52">
        <v>710.56818858999998</v>
      </c>
      <c r="L42" s="52">
        <v>623.62443990999998</v>
      </c>
      <c r="M42" s="52">
        <v>70.715721959999996</v>
      </c>
      <c r="N42" s="52">
        <f t="shared" si="7"/>
        <v>1741.9582017800001</v>
      </c>
      <c r="O42" s="52">
        <v>202.82920719000001</v>
      </c>
      <c r="P42" s="52">
        <f t="shared" si="8"/>
        <v>1539.12899459</v>
      </c>
      <c r="Q42" s="52">
        <v>497.20494179999997</v>
      </c>
      <c r="R42" s="52">
        <v>972.05396192000001</v>
      </c>
      <c r="S42" s="52">
        <v>69.870090869999999</v>
      </c>
      <c r="T42" s="52"/>
      <c r="U42" s="52"/>
      <c r="V42" s="52"/>
      <c r="W42" s="52"/>
      <c r="X42" s="52"/>
      <c r="Y42" s="52"/>
    </row>
    <row r="43" spans="1:25" ht="12.75" hidden="1" customHeight="1" outlineLevel="1">
      <c r="A43" s="12">
        <v>41518</v>
      </c>
      <c r="B43" s="52">
        <v>3811.2136627700002</v>
      </c>
      <c r="C43" s="52">
        <f t="shared" si="0"/>
        <v>794.21630987999993</v>
      </c>
      <c r="D43" s="52">
        <f t="shared" si="1"/>
        <v>3016.99735289</v>
      </c>
      <c r="E43" s="52">
        <f t="shared" si="2"/>
        <v>1233.1799416900001</v>
      </c>
      <c r="F43" s="52">
        <f t="shared" si="3"/>
        <v>1620.9017113800001</v>
      </c>
      <c r="G43" s="52">
        <f t="shared" si="4"/>
        <v>162.91569981999999</v>
      </c>
      <c r="H43" s="52">
        <f t="shared" si="5"/>
        <v>2046.61162911</v>
      </c>
      <c r="I43" s="52">
        <v>590.40208174999998</v>
      </c>
      <c r="J43" s="52">
        <f t="shared" si="6"/>
        <v>1456.20954736</v>
      </c>
      <c r="K43" s="52">
        <v>734.29289740000002</v>
      </c>
      <c r="L43" s="52">
        <v>631.92079946000001</v>
      </c>
      <c r="M43" s="52">
        <v>89.995850500000003</v>
      </c>
      <c r="N43" s="52">
        <f t="shared" si="7"/>
        <v>1764.60203366</v>
      </c>
      <c r="O43" s="52">
        <v>203.81422813</v>
      </c>
      <c r="P43" s="52">
        <f t="shared" si="8"/>
        <v>1560.78780553</v>
      </c>
      <c r="Q43" s="52">
        <v>498.88704429000001</v>
      </c>
      <c r="R43" s="52">
        <v>988.98091192000004</v>
      </c>
      <c r="S43" s="52">
        <v>72.919849319999997</v>
      </c>
      <c r="T43" s="52"/>
      <c r="U43" s="52"/>
      <c r="V43" s="52"/>
      <c r="W43" s="52"/>
      <c r="X43" s="52"/>
      <c r="Y43" s="52"/>
    </row>
    <row r="44" spans="1:25" ht="12.75" hidden="1" customHeight="1" outlineLevel="1">
      <c r="A44" s="12">
        <v>41548</v>
      </c>
      <c r="B44" s="52">
        <v>3863.4813166599997</v>
      </c>
      <c r="C44" s="52">
        <f t="shared" si="0"/>
        <v>765.98901181999997</v>
      </c>
      <c r="D44" s="52">
        <f t="shared" si="1"/>
        <v>3097.4923048399996</v>
      </c>
      <c r="E44" s="52">
        <f t="shared" si="2"/>
        <v>1276.3897758600001</v>
      </c>
      <c r="F44" s="52">
        <f t="shared" si="3"/>
        <v>1645.4920263700001</v>
      </c>
      <c r="G44" s="52">
        <f t="shared" si="4"/>
        <v>175.61050261000003</v>
      </c>
      <c r="H44" s="52">
        <f t="shared" si="5"/>
        <v>2102.9611288900001</v>
      </c>
      <c r="I44" s="52">
        <v>571.11976848999996</v>
      </c>
      <c r="J44" s="52">
        <f t="shared" si="6"/>
        <v>1531.8413604</v>
      </c>
      <c r="K44" s="52">
        <v>775.29666408000003</v>
      </c>
      <c r="L44" s="52">
        <v>656.15451686999995</v>
      </c>
      <c r="M44" s="52">
        <v>100.39017945000001</v>
      </c>
      <c r="N44" s="52">
        <f t="shared" si="7"/>
        <v>1760.5201877699999</v>
      </c>
      <c r="O44" s="52">
        <v>194.86924332999999</v>
      </c>
      <c r="P44" s="52">
        <f t="shared" si="8"/>
        <v>1565.6509444399999</v>
      </c>
      <c r="Q44" s="52">
        <v>501.09311178000002</v>
      </c>
      <c r="R44" s="52">
        <v>989.33750950000001</v>
      </c>
      <c r="S44" s="52">
        <v>75.220323160000007</v>
      </c>
      <c r="T44" s="52"/>
      <c r="U44" s="52"/>
      <c r="V44" s="52"/>
      <c r="W44" s="52"/>
      <c r="X44" s="52"/>
      <c r="Y44" s="52"/>
    </row>
    <row r="45" spans="1:25" ht="12.75" hidden="1" customHeight="1" outlineLevel="1">
      <c r="A45" s="12">
        <v>41579</v>
      </c>
      <c r="B45" s="52">
        <v>3894.6020182599996</v>
      </c>
      <c r="C45" s="52">
        <f t="shared" si="0"/>
        <v>784.23241126999994</v>
      </c>
      <c r="D45" s="52">
        <f t="shared" si="1"/>
        <v>3110.3696069899997</v>
      </c>
      <c r="E45" s="52">
        <f t="shared" si="2"/>
        <v>1259.9909858999999</v>
      </c>
      <c r="F45" s="52">
        <f t="shared" si="3"/>
        <v>1657.8540269</v>
      </c>
      <c r="G45" s="52">
        <f t="shared" si="4"/>
        <v>192.52459419000002</v>
      </c>
      <c r="H45" s="52">
        <f t="shared" si="5"/>
        <v>2147.9582744700001</v>
      </c>
      <c r="I45" s="52">
        <v>590.59525757999995</v>
      </c>
      <c r="J45" s="52">
        <f t="shared" si="6"/>
        <v>1557.3630168899999</v>
      </c>
      <c r="K45" s="52">
        <v>780.87936118000005</v>
      </c>
      <c r="L45" s="52">
        <v>662.42212630999995</v>
      </c>
      <c r="M45" s="52">
        <v>114.0615294</v>
      </c>
      <c r="N45" s="52">
        <f t="shared" si="7"/>
        <v>1746.6437437899999</v>
      </c>
      <c r="O45" s="52">
        <v>193.63715368999999</v>
      </c>
      <c r="P45" s="52">
        <f t="shared" si="8"/>
        <v>1553.0065901</v>
      </c>
      <c r="Q45" s="52">
        <v>479.11162472000001</v>
      </c>
      <c r="R45" s="52">
        <v>995.43190059000005</v>
      </c>
      <c r="S45" s="52">
        <v>78.463064790000004</v>
      </c>
      <c r="T45" s="52"/>
      <c r="U45" s="52"/>
      <c r="V45" s="52"/>
      <c r="W45" s="52"/>
      <c r="X45" s="52"/>
      <c r="Y45" s="52"/>
    </row>
    <row r="46" spans="1:25" ht="12.75" hidden="1" customHeight="1" outlineLevel="1">
      <c r="A46" s="12">
        <v>41609</v>
      </c>
      <c r="B46" s="52">
        <v>3882.9285915</v>
      </c>
      <c r="C46" s="52">
        <f t="shared" si="0"/>
        <v>739.32874178000009</v>
      </c>
      <c r="D46" s="52">
        <f t="shared" si="1"/>
        <v>3143.5998497199998</v>
      </c>
      <c r="E46" s="52">
        <f t="shared" si="2"/>
        <v>1240.00364468</v>
      </c>
      <c r="F46" s="52">
        <f t="shared" si="3"/>
        <v>1702.24193808</v>
      </c>
      <c r="G46" s="52">
        <f t="shared" si="4"/>
        <v>201.35426696000002</v>
      </c>
      <c r="H46" s="52">
        <f t="shared" si="5"/>
        <v>2143.8481766300001</v>
      </c>
      <c r="I46" s="52">
        <v>559.57303950000005</v>
      </c>
      <c r="J46" s="52">
        <f t="shared" si="6"/>
        <v>1584.2751371299998</v>
      </c>
      <c r="K46" s="52">
        <v>774.79198168000005</v>
      </c>
      <c r="L46" s="52">
        <v>688.85285862000001</v>
      </c>
      <c r="M46" s="52">
        <v>120.63029683000001</v>
      </c>
      <c r="N46" s="52">
        <f t="shared" si="7"/>
        <v>1739.0804148699999</v>
      </c>
      <c r="O46" s="52">
        <v>179.75570228000001</v>
      </c>
      <c r="P46" s="52">
        <f t="shared" si="8"/>
        <v>1559.32471259</v>
      </c>
      <c r="Q46" s="52">
        <v>465.21166299999999</v>
      </c>
      <c r="R46" s="52">
        <v>1013.3890794599999</v>
      </c>
      <c r="S46" s="52">
        <v>80.723970129999998</v>
      </c>
      <c r="T46" s="52"/>
      <c r="U46" s="52"/>
      <c r="V46" s="52"/>
      <c r="W46" s="52"/>
      <c r="X46" s="52"/>
      <c r="Y46" s="52"/>
    </row>
    <row r="47" spans="1:25" ht="12.75" hidden="1" customHeight="1" outlineLevel="1">
      <c r="A47" s="12">
        <v>41640</v>
      </c>
      <c r="B47" s="52">
        <v>3836.3734527500001</v>
      </c>
      <c r="C47" s="52">
        <f t="shared" si="0"/>
        <v>695.81277915999999</v>
      </c>
      <c r="D47" s="52">
        <f t="shared" si="1"/>
        <v>3140.5606735900001</v>
      </c>
      <c r="E47" s="52">
        <f t="shared" si="2"/>
        <v>1193.1344819000001</v>
      </c>
      <c r="F47" s="52">
        <f t="shared" si="3"/>
        <v>1742.8911329699999</v>
      </c>
      <c r="G47" s="52">
        <f t="shared" si="4"/>
        <v>204.53505871999999</v>
      </c>
      <c r="H47" s="52">
        <f t="shared" si="5"/>
        <v>2120.8926104400002</v>
      </c>
      <c r="I47" s="52">
        <v>529.88962613000001</v>
      </c>
      <c r="J47" s="52">
        <f t="shared" si="6"/>
        <v>1591.0029843100001</v>
      </c>
      <c r="K47" s="52">
        <v>749.12188601000003</v>
      </c>
      <c r="L47" s="52">
        <v>719.51439902000004</v>
      </c>
      <c r="M47" s="52">
        <v>122.36669928000001</v>
      </c>
      <c r="N47" s="52">
        <f t="shared" si="7"/>
        <v>1715.4808423100001</v>
      </c>
      <c r="O47" s="52">
        <v>165.92315303000001</v>
      </c>
      <c r="P47" s="52">
        <f t="shared" si="8"/>
        <v>1549.55768928</v>
      </c>
      <c r="Q47" s="52">
        <v>444.01259589</v>
      </c>
      <c r="R47" s="52">
        <v>1023.37673395</v>
      </c>
      <c r="S47" s="52">
        <v>82.168359440000003</v>
      </c>
      <c r="T47" s="52"/>
      <c r="U47" s="52"/>
      <c r="V47" s="52"/>
      <c r="W47" s="52"/>
      <c r="X47" s="52"/>
      <c r="Y47" s="52"/>
    </row>
    <row r="48" spans="1:25" ht="12.75" hidden="1" customHeight="1" outlineLevel="1">
      <c r="A48" s="12">
        <v>41671</v>
      </c>
      <c r="B48" s="52">
        <v>3957.0640311999996</v>
      </c>
      <c r="C48" s="52">
        <f t="shared" si="0"/>
        <v>675.20358772999998</v>
      </c>
      <c r="D48" s="52">
        <f t="shared" si="1"/>
        <v>3281.8604434700001</v>
      </c>
      <c r="E48" s="52">
        <f t="shared" si="2"/>
        <v>1192.90056645</v>
      </c>
      <c r="F48" s="52">
        <f t="shared" si="3"/>
        <v>1841.8547843599999</v>
      </c>
      <c r="G48" s="52">
        <f t="shared" si="4"/>
        <v>247.10509266000003</v>
      </c>
      <c r="H48" s="52">
        <f t="shared" si="5"/>
        <v>1926.24139182</v>
      </c>
      <c r="I48" s="52">
        <v>476.64848367000002</v>
      </c>
      <c r="J48" s="52">
        <f t="shared" si="6"/>
        <v>1449.5929081500001</v>
      </c>
      <c r="K48" s="52">
        <v>668.77731401999995</v>
      </c>
      <c r="L48" s="52">
        <v>634.47479587999999</v>
      </c>
      <c r="M48" s="52">
        <v>146.34079825000001</v>
      </c>
      <c r="N48" s="52">
        <f t="shared" si="7"/>
        <v>2030.8226393800001</v>
      </c>
      <c r="O48" s="52">
        <v>198.55510405999999</v>
      </c>
      <c r="P48" s="52">
        <f t="shared" si="8"/>
        <v>1832.26753532</v>
      </c>
      <c r="Q48" s="52">
        <v>524.12325242999998</v>
      </c>
      <c r="R48" s="52">
        <v>1207.3799884800001</v>
      </c>
      <c r="S48" s="52">
        <v>100.76429441000001</v>
      </c>
      <c r="T48" s="52"/>
      <c r="U48" s="52"/>
      <c r="V48" s="52"/>
      <c r="W48" s="52"/>
      <c r="X48" s="52"/>
      <c r="Y48" s="52"/>
    </row>
    <row r="49" spans="1:25" ht="12.75" hidden="1" customHeight="1" outlineLevel="1">
      <c r="A49" s="12">
        <v>41699</v>
      </c>
      <c r="B49" s="52">
        <v>3918.8980206699998</v>
      </c>
      <c r="C49" s="52">
        <f t="shared" si="0"/>
        <v>747.32221348000007</v>
      </c>
      <c r="D49" s="52">
        <f t="shared" si="1"/>
        <v>3171.57580719</v>
      </c>
      <c r="E49" s="52">
        <f t="shared" si="2"/>
        <v>1147.72551471</v>
      </c>
      <c r="F49" s="52">
        <f t="shared" si="3"/>
        <v>1803.6767833199999</v>
      </c>
      <c r="G49" s="52">
        <f t="shared" si="4"/>
        <v>220.17350915999998</v>
      </c>
      <c r="H49" s="52">
        <f t="shared" si="5"/>
        <v>1872.6643287899999</v>
      </c>
      <c r="I49" s="52">
        <v>484.72741504999999</v>
      </c>
      <c r="J49" s="52">
        <f t="shared" si="6"/>
        <v>1387.9369137399999</v>
      </c>
      <c r="K49" s="52">
        <v>641.70455181</v>
      </c>
      <c r="L49" s="52">
        <v>600.99705003999998</v>
      </c>
      <c r="M49" s="52">
        <v>145.23531188999999</v>
      </c>
      <c r="N49" s="52">
        <f t="shared" si="7"/>
        <v>2046.2336918799999</v>
      </c>
      <c r="O49" s="52">
        <v>262.59479843000003</v>
      </c>
      <c r="P49" s="52">
        <f t="shared" si="8"/>
        <v>1783.6388934499998</v>
      </c>
      <c r="Q49" s="52">
        <v>506.02096289999997</v>
      </c>
      <c r="R49" s="52">
        <v>1202.6797332799999</v>
      </c>
      <c r="S49" s="52">
        <v>74.938197270000003</v>
      </c>
      <c r="T49" s="52"/>
      <c r="U49" s="52"/>
      <c r="V49" s="52"/>
      <c r="W49" s="52"/>
      <c r="X49" s="52"/>
      <c r="Y49" s="52"/>
    </row>
    <row r="50" spans="1:25" ht="12.75" hidden="1" customHeight="1" outlineLevel="1">
      <c r="A50" s="12">
        <v>41730</v>
      </c>
      <c r="B50" s="52">
        <v>3956.6196579300004</v>
      </c>
      <c r="C50" s="52">
        <f t="shared" si="0"/>
        <v>799.99666024999999</v>
      </c>
      <c r="D50" s="52">
        <f t="shared" si="1"/>
        <v>3156.6229976800005</v>
      </c>
      <c r="E50" s="52">
        <f t="shared" si="2"/>
        <v>1174.57699217</v>
      </c>
      <c r="F50" s="52">
        <f t="shared" si="3"/>
        <v>1757.3939759899999</v>
      </c>
      <c r="G50" s="52">
        <f t="shared" si="4"/>
        <v>224.65202951999999</v>
      </c>
      <c r="H50" s="52">
        <f t="shared" si="5"/>
        <v>1927.6270830200001</v>
      </c>
      <c r="I50" s="52">
        <v>546.91717260999997</v>
      </c>
      <c r="J50" s="52">
        <f t="shared" si="6"/>
        <v>1380.7099104100002</v>
      </c>
      <c r="K50" s="52">
        <v>661.49567918000002</v>
      </c>
      <c r="L50" s="52">
        <v>572.02782921000005</v>
      </c>
      <c r="M50" s="52">
        <v>147.18640202</v>
      </c>
      <c r="N50" s="52">
        <f t="shared" si="7"/>
        <v>2028.99257491</v>
      </c>
      <c r="O50" s="52">
        <v>253.07948764</v>
      </c>
      <c r="P50" s="52">
        <f t="shared" si="8"/>
        <v>1775.91308727</v>
      </c>
      <c r="Q50" s="52">
        <v>513.08131299000001</v>
      </c>
      <c r="R50" s="52">
        <v>1185.36614678</v>
      </c>
      <c r="S50" s="52">
        <v>77.465627499999997</v>
      </c>
      <c r="T50" s="52"/>
      <c r="U50" s="52"/>
      <c r="V50" s="52"/>
      <c r="W50" s="52"/>
      <c r="X50" s="52"/>
      <c r="Y50" s="52"/>
    </row>
    <row r="51" spans="1:25" ht="12.75" hidden="1" customHeight="1" outlineLevel="1">
      <c r="A51" s="12">
        <v>41760</v>
      </c>
      <c r="B51" s="52">
        <v>4007.7312307900002</v>
      </c>
      <c r="C51" s="52">
        <f t="shared" si="0"/>
        <v>810.71669544999997</v>
      </c>
      <c r="D51" s="52">
        <f t="shared" si="1"/>
        <v>3197.0145353399998</v>
      </c>
      <c r="E51" s="52">
        <f t="shared" si="2"/>
        <v>1225.3258816799998</v>
      </c>
      <c r="F51" s="52">
        <f t="shared" si="3"/>
        <v>1741.51399653</v>
      </c>
      <c r="G51" s="52">
        <f t="shared" si="4"/>
        <v>230.17465713000001</v>
      </c>
      <c r="H51" s="52">
        <f t="shared" si="5"/>
        <v>1982.4471506199998</v>
      </c>
      <c r="I51" s="52">
        <v>572.48149268999998</v>
      </c>
      <c r="J51" s="52">
        <f t="shared" si="6"/>
        <v>1409.9656579299999</v>
      </c>
      <c r="K51" s="52">
        <v>700.28310828999997</v>
      </c>
      <c r="L51" s="52">
        <v>560.10859573000005</v>
      </c>
      <c r="M51" s="52">
        <v>149.57395391</v>
      </c>
      <c r="N51" s="52">
        <f t="shared" si="7"/>
        <v>2025.2840801699999</v>
      </c>
      <c r="O51" s="52">
        <v>238.23520275999999</v>
      </c>
      <c r="P51" s="52">
        <f t="shared" si="8"/>
        <v>1787.0488774099999</v>
      </c>
      <c r="Q51" s="52">
        <v>525.04277338999998</v>
      </c>
      <c r="R51" s="52">
        <v>1181.4054008000001</v>
      </c>
      <c r="S51" s="52">
        <v>80.60070322</v>
      </c>
      <c r="T51" s="52"/>
      <c r="U51" s="52"/>
      <c r="V51" s="52"/>
      <c r="W51" s="52"/>
      <c r="X51" s="52"/>
      <c r="Y51" s="52"/>
    </row>
    <row r="52" spans="1:25" ht="12.75" hidden="1" customHeight="1" outlineLevel="1">
      <c r="A52" s="12">
        <v>41791</v>
      </c>
      <c r="B52" s="52">
        <v>4183.96399501</v>
      </c>
      <c r="C52" s="52">
        <f t="shared" si="0"/>
        <v>935.98842156000001</v>
      </c>
      <c r="D52" s="52">
        <f t="shared" si="1"/>
        <v>3247.97557345</v>
      </c>
      <c r="E52" s="52">
        <f t="shared" si="2"/>
        <v>1266.91128841</v>
      </c>
      <c r="F52" s="52">
        <f t="shared" si="3"/>
        <v>1759.9572268299999</v>
      </c>
      <c r="G52" s="52">
        <f t="shared" si="4"/>
        <v>221.10705820999999</v>
      </c>
      <c r="H52" s="52">
        <f t="shared" si="5"/>
        <v>2163.93921142</v>
      </c>
      <c r="I52" s="52">
        <v>704.56919888000004</v>
      </c>
      <c r="J52" s="52">
        <f t="shared" si="6"/>
        <v>1459.3700125400001</v>
      </c>
      <c r="K52" s="52">
        <v>740.87002439000003</v>
      </c>
      <c r="L52" s="52">
        <v>579.64485435999995</v>
      </c>
      <c r="M52" s="52">
        <v>138.85513379</v>
      </c>
      <c r="N52" s="52">
        <f t="shared" si="7"/>
        <v>2020.02478359</v>
      </c>
      <c r="O52" s="52">
        <v>231.41922267999999</v>
      </c>
      <c r="P52" s="52">
        <f t="shared" si="8"/>
        <v>1788.6055609099999</v>
      </c>
      <c r="Q52" s="52">
        <v>526.04126401999997</v>
      </c>
      <c r="R52" s="52">
        <v>1180.3123724699999</v>
      </c>
      <c r="S52" s="52">
        <v>82.251924419999995</v>
      </c>
      <c r="T52" s="52"/>
      <c r="U52" s="52"/>
      <c r="V52" s="52"/>
      <c r="W52" s="52"/>
      <c r="X52" s="52"/>
      <c r="Y52" s="52"/>
    </row>
    <row r="53" spans="1:25" ht="12.75" hidden="1" customHeight="1" outlineLevel="1">
      <c r="A53" s="12">
        <v>41821</v>
      </c>
      <c r="B53" s="52">
        <v>4180.6835655599998</v>
      </c>
      <c r="C53" s="52">
        <f t="shared" si="0"/>
        <v>893.39825471000006</v>
      </c>
      <c r="D53" s="52">
        <f t="shared" si="1"/>
        <v>3287.2853108500003</v>
      </c>
      <c r="E53" s="52">
        <f t="shared" si="2"/>
        <v>1337.5553698900001</v>
      </c>
      <c r="F53" s="52">
        <f t="shared" si="3"/>
        <v>1722.50973598</v>
      </c>
      <c r="G53" s="52">
        <f t="shared" si="4"/>
        <v>227.22020498000001</v>
      </c>
      <c r="H53" s="52">
        <f t="shared" si="5"/>
        <v>2126.3468706599997</v>
      </c>
      <c r="I53" s="52">
        <v>640.79879656000003</v>
      </c>
      <c r="J53" s="52">
        <f t="shared" si="6"/>
        <v>1485.5480740999999</v>
      </c>
      <c r="K53" s="52">
        <v>764.17261952000001</v>
      </c>
      <c r="L53" s="52">
        <v>578.35376649</v>
      </c>
      <c r="M53" s="52">
        <v>143.02168809</v>
      </c>
      <c r="N53" s="52">
        <f t="shared" si="7"/>
        <v>2054.3366949000001</v>
      </c>
      <c r="O53" s="52">
        <v>252.59945815</v>
      </c>
      <c r="P53" s="52">
        <f t="shared" si="8"/>
        <v>1801.7372367500002</v>
      </c>
      <c r="Q53" s="52">
        <v>573.38275037000005</v>
      </c>
      <c r="R53" s="52">
        <v>1144.15596949</v>
      </c>
      <c r="S53" s="52">
        <v>84.198516889999993</v>
      </c>
      <c r="T53" s="52"/>
      <c r="U53" s="52"/>
      <c r="V53" s="52"/>
      <c r="W53" s="52"/>
      <c r="X53" s="52"/>
      <c r="Y53" s="52"/>
    </row>
    <row r="54" spans="1:25" hidden="1" outlineLevel="1">
      <c r="A54" s="12">
        <v>41852</v>
      </c>
      <c r="B54" s="52">
        <v>4335.2450816399996</v>
      </c>
      <c r="C54" s="52">
        <f t="shared" si="0"/>
        <v>955.33611564</v>
      </c>
      <c r="D54" s="52">
        <f t="shared" si="1"/>
        <v>3379.908966</v>
      </c>
      <c r="E54" s="52">
        <f t="shared" si="2"/>
        <v>1379.1625746499999</v>
      </c>
      <c r="F54" s="52">
        <f t="shared" si="3"/>
        <v>1770.7583299</v>
      </c>
      <c r="G54" s="52">
        <f t="shared" si="4"/>
        <v>229.98806144999998</v>
      </c>
      <c r="H54" s="52">
        <f t="shared" si="5"/>
        <v>2105.36374273</v>
      </c>
      <c r="I54" s="52">
        <v>674.81013292</v>
      </c>
      <c r="J54" s="52">
        <f t="shared" si="6"/>
        <v>1430.5536098100001</v>
      </c>
      <c r="K54" s="52">
        <v>730.14413410999998</v>
      </c>
      <c r="L54" s="52">
        <v>563.64393111000004</v>
      </c>
      <c r="M54" s="52">
        <v>136.76554458999999</v>
      </c>
      <c r="N54" s="52">
        <f t="shared" si="7"/>
        <v>2229.8813389100001</v>
      </c>
      <c r="O54" s="52">
        <v>280.52598272</v>
      </c>
      <c r="P54" s="52">
        <f t="shared" si="8"/>
        <v>1949.3553561900001</v>
      </c>
      <c r="Q54" s="52">
        <v>649.01844054000003</v>
      </c>
      <c r="R54" s="52">
        <v>1207.11439879</v>
      </c>
      <c r="S54" s="52">
        <v>93.222516859999999</v>
      </c>
      <c r="T54" s="52"/>
      <c r="U54" s="52"/>
      <c r="V54" s="52"/>
      <c r="W54" s="52"/>
      <c r="X54" s="52"/>
      <c r="Y54" s="52"/>
    </row>
    <row r="55" spans="1:25" hidden="1" outlineLevel="1" collapsed="1">
      <c r="A55" s="12">
        <v>41883</v>
      </c>
      <c r="B55" s="52">
        <v>4161.7215381599999</v>
      </c>
      <c r="C55" s="52">
        <f t="shared" si="0"/>
        <v>1026.9550326600001</v>
      </c>
      <c r="D55" s="52">
        <f t="shared" si="1"/>
        <v>3134.7665054999998</v>
      </c>
      <c r="E55" s="52">
        <f t="shared" si="2"/>
        <v>1284.2729008400001</v>
      </c>
      <c r="F55" s="52">
        <f t="shared" si="3"/>
        <v>1635.9382035099998</v>
      </c>
      <c r="G55" s="52">
        <f t="shared" si="4"/>
        <v>214.55540115000002</v>
      </c>
      <c r="H55" s="52">
        <f t="shared" si="5"/>
        <v>2110.00043929</v>
      </c>
      <c r="I55" s="52">
        <v>738.56085034</v>
      </c>
      <c r="J55" s="52">
        <f t="shared" si="6"/>
        <v>1371.4395889499999</v>
      </c>
      <c r="K55" s="52">
        <v>692.40078839</v>
      </c>
      <c r="L55" s="52">
        <v>549.11125494999999</v>
      </c>
      <c r="M55" s="52">
        <v>129.92754561000001</v>
      </c>
      <c r="N55" s="52">
        <f t="shared" si="7"/>
        <v>2051.7210988699999</v>
      </c>
      <c r="O55" s="52">
        <v>288.39418232000003</v>
      </c>
      <c r="P55" s="52">
        <f t="shared" si="8"/>
        <v>1763.3269165499999</v>
      </c>
      <c r="Q55" s="52">
        <v>591.87211245000003</v>
      </c>
      <c r="R55" s="52">
        <v>1086.8269485599999</v>
      </c>
      <c r="S55" s="52">
        <v>84.627855539999999</v>
      </c>
      <c r="T55" s="52"/>
      <c r="U55" s="52"/>
      <c r="V55" s="52"/>
      <c r="W55" s="52"/>
      <c r="X55" s="52"/>
      <c r="Y55" s="52"/>
    </row>
    <row r="56" spans="1:25" hidden="1" outlineLevel="1" collapsed="1">
      <c r="A56" s="12">
        <v>41913</v>
      </c>
      <c r="B56" s="52">
        <v>4001.4925849000001</v>
      </c>
      <c r="C56" s="52">
        <f t="shared" si="0"/>
        <v>939.34903170999996</v>
      </c>
      <c r="D56" s="52">
        <f t="shared" si="1"/>
        <v>3062.1435531899997</v>
      </c>
      <c r="E56" s="52">
        <f t="shared" si="2"/>
        <v>1286.46713514</v>
      </c>
      <c r="F56" s="52">
        <f t="shared" si="3"/>
        <v>1574.1111714799999</v>
      </c>
      <c r="G56" s="52">
        <f t="shared" si="4"/>
        <v>201.56524657</v>
      </c>
      <c r="H56" s="52">
        <f t="shared" si="5"/>
        <v>2029.4317340799998</v>
      </c>
      <c r="I56" s="52">
        <v>686.76711260000002</v>
      </c>
      <c r="J56" s="52">
        <f t="shared" si="6"/>
        <v>1342.6646214799998</v>
      </c>
      <c r="K56" s="52">
        <v>686.44369592999999</v>
      </c>
      <c r="L56" s="52">
        <v>535.23008542000002</v>
      </c>
      <c r="M56" s="52">
        <v>120.99084013</v>
      </c>
      <c r="N56" s="52">
        <f t="shared" si="7"/>
        <v>1972.0608508199998</v>
      </c>
      <c r="O56" s="52">
        <v>252.58191911</v>
      </c>
      <c r="P56" s="52">
        <f t="shared" si="8"/>
        <v>1719.4789317099999</v>
      </c>
      <c r="Q56" s="52">
        <v>600.02343920999999</v>
      </c>
      <c r="R56" s="52">
        <v>1038.8810860599999</v>
      </c>
      <c r="S56" s="52">
        <v>80.574406440000004</v>
      </c>
      <c r="T56" s="52"/>
      <c r="U56" s="52"/>
      <c r="V56" s="52"/>
      <c r="W56" s="52"/>
      <c r="X56" s="52"/>
      <c r="Y56" s="52"/>
    </row>
    <row r="57" spans="1:25" hidden="1" outlineLevel="1" collapsed="1">
      <c r="A57" s="12">
        <v>41944</v>
      </c>
      <c r="B57" s="52">
        <v>4269.5586332599996</v>
      </c>
      <c r="C57" s="52">
        <f t="shared" si="0"/>
        <v>996.03493113000002</v>
      </c>
      <c r="D57" s="52">
        <f t="shared" si="1"/>
        <v>3273.5237021299999</v>
      </c>
      <c r="E57" s="52">
        <f t="shared" si="2"/>
        <v>1393.90582449</v>
      </c>
      <c r="F57" s="52">
        <f t="shared" si="3"/>
        <v>1672.84936135</v>
      </c>
      <c r="G57" s="52">
        <f t="shared" si="4"/>
        <v>206.76851628999998</v>
      </c>
      <c r="H57" s="52">
        <f t="shared" si="5"/>
        <v>2027.0029642100001</v>
      </c>
      <c r="I57" s="52">
        <v>702.29864307000003</v>
      </c>
      <c r="J57" s="52">
        <f t="shared" si="6"/>
        <v>1324.70432114</v>
      </c>
      <c r="K57" s="52">
        <v>682.61506388999999</v>
      </c>
      <c r="L57" s="52">
        <v>524.53325453000002</v>
      </c>
      <c r="M57" s="52">
        <v>117.55600272</v>
      </c>
      <c r="N57" s="52">
        <f t="shared" si="7"/>
        <v>2242.5556690500002</v>
      </c>
      <c r="O57" s="52">
        <v>293.73628805999999</v>
      </c>
      <c r="P57" s="52">
        <f t="shared" si="8"/>
        <v>1948.8193809900001</v>
      </c>
      <c r="Q57" s="52">
        <v>711.2907606</v>
      </c>
      <c r="R57" s="52">
        <v>1148.31610682</v>
      </c>
      <c r="S57" s="52">
        <v>89.212513569999999</v>
      </c>
      <c r="T57" s="52"/>
      <c r="U57" s="52"/>
      <c r="V57" s="52"/>
      <c r="W57" s="52"/>
      <c r="X57" s="52"/>
      <c r="Y57" s="52"/>
    </row>
    <row r="58" spans="1:25" hidden="1" outlineLevel="1" collapsed="1">
      <c r="A58" s="12">
        <v>41974</v>
      </c>
      <c r="B58" s="52">
        <v>4151.2920643199996</v>
      </c>
      <c r="C58" s="52">
        <f t="shared" si="0"/>
        <v>935.27562607000004</v>
      </c>
      <c r="D58" s="52">
        <f t="shared" si="1"/>
        <v>3216.0164382499997</v>
      </c>
      <c r="E58" s="52">
        <f t="shared" si="2"/>
        <v>1396.8209830000001</v>
      </c>
      <c r="F58" s="52">
        <f t="shared" si="3"/>
        <v>1622.3065324300001</v>
      </c>
      <c r="G58" s="52">
        <f t="shared" si="4"/>
        <v>196.88892282</v>
      </c>
      <c r="H58" s="52">
        <f t="shared" si="5"/>
        <v>1852.2547698399999</v>
      </c>
      <c r="I58" s="52">
        <v>617.02714349999997</v>
      </c>
      <c r="J58" s="52">
        <f t="shared" si="6"/>
        <v>1235.2276263399999</v>
      </c>
      <c r="K58" s="52">
        <v>649.26389616999995</v>
      </c>
      <c r="L58" s="52">
        <v>480.86755607999999</v>
      </c>
      <c r="M58" s="52">
        <v>105.09617409000001</v>
      </c>
      <c r="N58" s="52">
        <f t="shared" si="7"/>
        <v>2299.0372944800001</v>
      </c>
      <c r="O58" s="52">
        <v>318.24848257000002</v>
      </c>
      <c r="P58" s="52">
        <f t="shared" si="8"/>
        <v>1980.78881191</v>
      </c>
      <c r="Q58" s="52">
        <v>747.55708683</v>
      </c>
      <c r="R58" s="52">
        <v>1141.4389763500001</v>
      </c>
      <c r="S58" s="52">
        <v>91.79274873</v>
      </c>
      <c r="T58" s="52"/>
      <c r="U58" s="52"/>
      <c r="V58" s="52"/>
      <c r="W58" s="52"/>
      <c r="X58" s="52"/>
      <c r="Y58" s="52"/>
    </row>
    <row r="59" spans="1:25" hidden="1" outlineLevel="1" collapsed="1">
      <c r="A59" s="12">
        <v>42005</v>
      </c>
      <c r="B59" s="52">
        <v>4018.5203939999997</v>
      </c>
      <c r="C59" s="52">
        <f t="shared" si="0"/>
        <v>962.68717444000004</v>
      </c>
      <c r="D59" s="52">
        <f t="shared" si="1"/>
        <v>3055.8332195599996</v>
      </c>
      <c r="E59" s="52">
        <f t="shared" si="2"/>
        <v>1363.69916564</v>
      </c>
      <c r="F59" s="52">
        <f t="shared" si="3"/>
        <v>1499.32335676</v>
      </c>
      <c r="G59" s="52">
        <f t="shared" si="4"/>
        <v>192.81069716000002</v>
      </c>
      <c r="H59" s="52">
        <f t="shared" si="5"/>
        <v>1813.84479749</v>
      </c>
      <c r="I59" s="52">
        <v>655.26630120000004</v>
      </c>
      <c r="J59" s="52">
        <f t="shared" si="6"/>
        <v>1158.57849629</v>
      </c>
      <c r="K59" s="52">
        <v>626.32945018999999</v>
      </c>
      <c r="L59" s="52">
        <v>431.18847016000001</v>
      </c>
      <c r="M59" s="52">
        <v>101.06057594000001</v>
      </c>
      <c r="N59" s="52">
        <f t="shared" si="7"/>
        <v>2204.6755965100001</v>
      </c>
      <c r="O59" s="52">
        <v>307.42087323999999</v>
      </c>
      <c r="P59" s="52">
        <f t="shared" si="8"/>
        <v>1897.2547232699999</v>
      </c>
      <c r="Q59" s="52">
        <v>737.36971544999994</v>
      </c>
      <c r="R59" s="52">
        <v>1068.1348866000001</v>
      </c>
      <c r="S59" s="52">
        <v>91.750121219999997</v>
      </c>
      <c r="T59" s="52"/>
      <c r="U59" s="52"/>
      <c r="V59" s="52"/>
      <c r="W59" s="52"/>
      <c r="X59" s="52"/>
      <c r="Y59" s="52"/>
    </row>
    <row r="60" spans="1:25" hidden="1" outlineLevel="1" collapsed="1">
      <c r="A60" s="12">
        <v>42036</v>
      </c>
      <c r="B60" s="52">
        <v>5313.1464317500004</v>
      </c>
      <c r="C60" s="52">
        <f t="shared" si="0"/>
        <v>1187.88559566</v>
      </c>
      <c r="D60" s="52">
        <f t="shared" si="1"/>
        <v>4125.2608360899994</v>
      </c>
      <c r="E60" s="52">
        <f t="shared" si="2"/>
        <v>1775.7690209800001</v>
      </c>
      <c r="F60" s="52">
        <f t="shared" si="3"/>
        <v>2052.7049358599998</v>
      </c>
      <c r="G60" s="52">
        <f t="shared" si="4"/>
        <v>296.78687924999997</v>
      </c>
      <c r="H60" s="52">
        <f t="shared" si="5"/>
        <v>1732.28879207</v>
      </c>
      <c r="I60" s="52">
        <v>643.94038319000003</v>
      </c>
      <c r="J60" s="52">
        <f t="shared" si="6"/>
        <v>1088.3484088800001</v>
      </c>
      <c r="K60" s="52">
        <v>583.46475205000002</v>
      </c>
      <c r="L60" s="52">
        <v>362.42582367</v>
      </c>
      <c r="M60" s="52">
        <v>142.45783316000001</v>
      </c>
      <c r="N60" s="52">
        <f t="shared" si="7"/>
        <v>3580.8576396799999</v>
      </c>
      <c r="O60" s="52">
        <v>543.94521247</v>
      </c>
      <c r="P60" s="52">
        <f t="shared" si="8"/>
        <v>3036.9124272099998</v>
      </c>
      <c r="Q60" s="52">
        <v>1192.30426893</v>
      </c>
      <c r="R60" s="52">
        <v>1690.27911219</v>
      </c>
      <c r="S60" s="52">
        <v>154.32904608999999</v>
      </c>
      <c r="T60" s="52"/>
      <c r="U60" s="52"/>
      <c r="V60" s="52"/>
      <c r="W60" s="52"/>
      <c r="X60" s="52"/>
      <c r="Y60" s="52"/>
    </row>
    <row r="61" spans="1:25" hidden="1" outlineLevel="1" collapsed="1">
      <c r="A61" s="12">
        <v>42064</v>
      </c>
      <c r="B61" s="52">
        <v>4509.8892238400003</v>
      </c>
      <c r="C61" s="52">
        <f t="shared" si="0"/>
        <v>1013.98730961</v>
      </c>
      <c r="D61" s="52">
        <f t="shared" si="1"/>
        <v>3495.9019142300003</v>
      </c>
      <c r="E61" s="52">
        <f t="shared" si="2"/>
        <v>1540.52627136</v>
      </c>
      <c r="F61" s="52">
        <f t="shared" si="3"/>
        <v>1681.30022295</v>
      </c>
      <c r="G61" s="52">
        <f t="shared" si="4"/>
        <v>274.07541992</v>
      </c>
      <c r="H61" s="52">
        <f t="shared" si="5"/>
        <v>1683.5255822599997</v>
      </c>
      <c r="I61" s="52">
        <v>618.44358834000002</v>
      </c>
      <c r="J61" s="52">
        <f t="shared" si="6"/>
        <v>1065.0819939199998</v>
      </c>
      <c r="K61" s="52">
        <v>572.14636834999999</v>
      </c>
      <c r="L61" s="52">
        <v>351.66590583999999</v>
      </c>
      <c r="M61" s="52">
        <v>141.26971972999999</v>
      </c>
      <c r="N61" s="52">
        <f t="shared" si="7"/>
        <v>2826.3636415800001</v>
      </c>
      <c r="O61" s="52">
        <v>395.54372126999999</v>
      </c>
      <c r="P61" s="52">
        <f t="shared" si="8"/>
        <v>2430.8199203100003</v>
      </c>
      <c r="Q61" s="52">
        <v>968.37990301000002</v>
      </c>
      <c r="R61" s="52">
        <v>1329.63431711</v>
      </c>
      <c r="S61" s="52">
        <v>132.80570019000001</v>
      </c>
      <c r="T61" s="52"/>
      <c r="U61" s="52"/>
      <c r="V61" s="52"/>
      <c r="W61" s="52"/>
      <c r="X61" s="52"/>
      <c r="Y61" s="52"/>
    </row>
    <row r="62" spans="1:25" hidden="1" outlineLevel="1" collapsed="1">
      <c r="A62" s="12">
        <v>42095</v>
      </c>
      <c r="B62" s="52">
        <v>4251.4017636199997</v>
      </c>
      <c r="C62" s="52">
        <f t="shared" si="0"/>
        <v>993.97590607999996</v>
      </c>
      <c r="D62" s="52">
        <f t="shared" si="1"/>
        <v>3257.4258575399999</v>
      </c>
      <c r="E62" s="52">
        <f t="shared" si="2"/>
        <v>1434.5717321500001</v>
      </c>
      <c r="F62" s="52">
        <f t="shared" si="3"/>
        <v>1559.48507447</v>
      </c>
      <c r="G62" s="52">
        <f t="shared" si="4"/>
        <v>263.36905092000001</v>
      </c>
      <c r="H62" s="52">
        <f t="shared" si="5"/>
        <v>1754.3795221800001</v>
      </c>
      <c r="I62" s="52">
        <v>665.34408409000002</v>
      </c>
      <c r="J62" s="52">
        <f t="shared" si="6"/>
        <v>1089.0354380900001</v>
      </c>
      <c r="K62" s="52">
        <v>587.59128322000004</v>
      </c>
      <c r="L62" s="52">
        <v>357.34274570999997</v>
      </c>
      <c r="M62" s="52">
        <v>144.10140916</v>
      </c>
      <c r="N62" s="52">
        <f t="shared" si="7"/>
        <v>2497.02224144</v>
      </c>
      <c r="O62" s="52">
        <v>328.63182198999999</v>
      </c>
      <c r="P62" s="52">
        <f t="shared" si="8"/>
        <v>2168.3904194500001</v>
      </c>
      <c r="Q62" s="52">
        <v>846.98044892999997</v>
      </c>
      <c r="R62" s="52">
        <v>1202.1423287600001</v>
      </c>
      <c r="S62" s="52">
        <v>119.26764176</v>
      </c>
      <c r="T62" s="52"/>
      <c r="U62" s="52"/>
      <c r="V62" s="52"/>
      <c r="W62" s="52"/>
      <c r="X62" s="52"/>
      <c r="Y62" s="52"/>
    </row>
    <row r="63" spans="1:25" hidden="1" outlineLevel="1" collapsed="1">
      <c r="A63" s="12">
        <v>42125</v>
      </c>
      <c r="B63" s="52">
        <v>4195.0308005900006</v>
      </c>
      <c r="C63" s="52">
        <f t="shared" si="0"/>
        <v>1062.0341190300001</v>
      </c>
      <c r="D63" s="52">
        <f t="shared" si="1"/>
        <v>3132.9966815599996</v>
      </c>
      <c r="E63" s="52">
        <f t="shared" si="2"/>
        <v>1370.6606560499999</v>
      </c>
      <c r="F63" s="52">
        <f t="shared" si="3"/>
        <v>1500.3120256699999</v>
      </c>
      <c r="G63" s="52">
        <f t="shared" si="4"/>
        <v>262.02399983999999</v>
      </c>
      <c r="H63" s="52">
        <f t="shared" si="5"/>
        <v>1766.9246969999999</v>
      </c>
      <c r="I63" s="52">
        <v>693.71978139999999</v>
      </c>
      <c r="J63" s="52">
        <f t="shared" si="6"/>
        <v>1073.2049155999998</v>
      </c>
      <c r="K63" s="52">
        <v>583.12412066000002</v>
      </c>
      <c r="L63" s="52">
        <v>342.51759887999998</v>
      </c>
      <c r="M63" s="52">
        <v>147.56319606</v>
      </c>
      <c r="N63" s="52">
        <f t="shared" si="7"/>
        <v>2428.1061035899997</v>
      </c>
      <c r="O63" s="52">
        <v>368.31433763000001</v>
      </c>
      <c r="P63" s="52">
        <f t="shared" si="8"/>
        <v>2059.7917659599998</v>
      </c>
      <c r="Q63" s="52">
        <v>787.53653539000004</v>
      </c>
      <c r="R63" s="52">
        <v>1157.79442679</v>
      </c>
      <c r="S63" s="52">
        <v>114.46080378000001</v>
      </c>
      <c r="T63" s="52"/>
      <c r="U63" s="52"/>
      <c r="V63" s="52"/>
      <c r="W63" s="52"/>
      <c r="X63" s="52"/>
      <c r="Y63" s="52"/>
    </row>
    <row r="64" spans="1:25" hidden="1" outlineLevel="1" collapsed="1">
      <c r="A64" s="12">
        <v>42156</v>
      </c>
      <c r="B64" s="52">
        <v>4198.9610177699997</v>
      </c>
      <c r="C64" s="52">
        <f t="shared" si="0"/>
        <v>1097.3453289700001</v>
      </c>
      <c r="D64" s="52">
        <f t="shared" si="1"/>
        <v>3101.6156888</v>
      </c>
      <c r="E64" s="52">
        <f t="shared" si="2"/>
        <v>1388.3470197900001</v>
      </c>
      <c r="F64" s="52">
        <f t="shared" si="3"/>
        <v>1449.50379604</v>
      </c>
      <c r="G64" s="52">
        <f t="shared" si="4"/>
        <v>263.76487297</v>
      </c>
      <c r="H64" s="52">
        <f t="shared" si="5"/>
        <v>1818.4863958300002</v>
      </c>
      <c r="I64" s="52">
        <v>729.09143991999997</v>
      </c>
      <c r="J64" s="52">
        <f t="shared" si="6"/>
        <v>1089.3949559100001</v>
      </c>
      <c r="K64" s="52">
        <v>613.34418916000004</v>
      </c>
      <c r="L64" s="52">
        <v>326.74585839999997</v>
      </c>
      <c r="M64" s="52">
        <v>149.30490835000001</v>
      </c>
      <c r="N64" s="52">
        <f t="shared" si="7"/>
        <v>2380.4746219399999</v>
      </c>
      <c r="O64" s="52">
        <v>368.25388905</v>
      </c>
      <c r="P64" s="52">
        <f t="shared" si="8"/>
        <v>2012.2207328899999</v>
      </c>
      <c r="Q64" s="52">
        <v>775.00283062999995</v>
      </c>
      <c r="R64" s="52">
        <v>1122.7579376399999</v>
      </c>
      <c r="S64" s="52">
        <v>114.45996461999999</v>
      </c>
      <c r="T64" s="52"/>
      <c r="U64" s="52"/>
      <c r="V64" s="52"/>
      <c r="W64" s="52"/>
      <c r="X64" s="52"/>
      <c r="Y64" s="52"/>
    </row>
    <row r="65" spans="1:25" hidden="1" outlineLevel="1" collapsed="1">
      <c r="A65" s="12">
        <v>42186</v>
      </c>
      <c r="B65" s="52">
        <v>4083.1978137299998</v>
      </c>
      <c r="C65" s="52">
        <f t="shared" si="0"/>
        <v>1022.24981597</v>
      </c>
      <c r="D65" s="52">
        <f t="shared" si="1"/>
        <v>3060.9479977599999</v>
      </c>
      <c r="E65" s="52">
        <f t="shared" si="2"/>
        <v>1385.31479141</v>
      </c>
      <c r="F65" s="52">
        <f t="shared" si="3"/>
        <v>1425.4460878899999</v>
      </c>
      <c r="G65" s="52">
        <f t="shared" si="4"/>
        <v>250.18711845999999</v>
      </c>
      <c r="H65" s="52">
        <f t="shared" si="5"/>
        <v>1734.7049481899999</v>
      </c>
      <c r="I65" s="52">
        <v>671.51634124999998</v>
      </c>
      <c r="J65" s="52">
        <f t="shared" si="6"/>
        <v>1063.18860694</v>
      </c>
      <c r="K65" s="52">
        <v>611.05125819</v>
      </c>
      <c r="L65" s="52">
        <v>308.82171969000001</v>
      </c>
      <c r="M65" s="52">
        <v>143.31562905999999</v>
      </c>
      <c r="N65" s="52">
        <f t="shared" si="7"/>
        <v>2348.4928655399999</v>
      </c>
      <c r="O65" s="52">
        <v>350.73347472</v>
      </c>
      <c r="P65" s="52">
        <f t="shared" si="8"/>
        <v>1997.7593908199999</v>
      </c>
      <c r="Q65" s="52">
        <v>774.26353322</v>
      </c>
      <c r="R65" s="52">
        <v>1116.6243681999999</v>
      </c>
      <c r="S65" s="52">
        <v>106.8714894</v>
      </c>
      <c r="T65" s="52"/>
      <c r="U65" s="52"/>
      <c r="V65" s="52"/>
      <c r="W65" s="52"/>
      <c r="X65" s="52"/>
      <c r="Y65" s="52"/>
    </row>
    <row r="66" spans="1:25" ht="12.75" hidden="1" customHeight="1" outlineLevel="1" collapsed="1">
      <c r="A66" s="12">
        <v>42217</v>
      </c>
      <c r="B66" s="52">
        <v>4049.3191836100004</v>
      </c>
      <c r="C66" s="52">
        <f t="shared" si="0"/>
        <v>1014.37777949</v>
      </c>
      <c r="D66" s="52">
        <f t="shared" si="1"/>
        <v>3034.9414041199998</v>
      </c>
      <c r="E66" s="52">
        <f t="shared" si="2"/>
        <v>1718.0912065699999</v>
      </c>
      <c r="F66" s="52">
        <f t="shared" si="3"/>
        <v>1069.5725104200001</v>
      </c>
      <c r="G66" s="52">
        <f t="shared" si="4"/>
        <v>247.27768713</v>
      </c>
      <c r="H66" s="52">
        <f t="shared" si="5"/>
        <v>1750.0814994100001</v>
      </c>
      <c r="I66" s="52">
        <v>673.0112848</v>
      </c>
      <c r="J66" s="52">
        <f t="shared" si="6"/>
        <v>1077.07021461</v>
      </c>
      <c r="K66" s="52">
        <v>629.95142148000002</v>
      </c>
      <c r="L66" s="52">
        <v>302.97765163000003</v>
      </c>
      <c r="M66" s="52">
        <v>144.1411415</v>
      </c>
      <c r="N66" s="52">
        <f t="shared" si="7"/>
        <v>2299.2376841999999</v>
      </c>
      <c r="O66" s="52">
        <v>341.36649469000002</v>
      </c>
      <c r="P66" s="52">
        <f t="shared" si="8"/>
        <v>1957.87118951</v>
      </c>
      <c r="Q66" s="52">
        <v>1088.13978509</v>
      </c>
      <c r="R66" s="52">
        <v>766.59485878999999</v>
      </c>
      <c r="S66" s="52">
        <v>103.13654563</v>
      </c>
      <c r="T66" s="52"/>
      <c r="U66" s="52"/>
      <c r="V66" s="52"/>
      <c r="W66" s="52"/>
      <c r="X66" s="52"/>
      <c r="Y66" s="52"/>
    </row>
    <row r="67" spans="1:25" ht="12.75" hidden="1" customHeight="1" outlineLevel="1" collapsed="1">
      <c r="A67" s="12">
        <v>42248</v>
      </c>
      <c r="B67" s="52">
        <v>4032.0701211100004</v>
      </c>
      <c r="C67" s="52">
        <f t="shared" si="0"/>
        <v>1030.89964882</v>
      </c>
      <c r="D67" s="52">
        <f t="shared" si="1"/>
        <v>3001.1704722900004</v>
      </c>
      <c r="E67" s="52">
        <f t="shared" si="2"/>
        <v>1732.86169808</v>
      </c>
      <c r="F67" s="52">
        <f t="shared" si="3"/>
        <v>1028.1824721600001</v>
      </c>
      <c r="G67" s="52">
        <f t="shared" si="4"/>
        <v>240.12630204999999</v>
      </c>
      <c r="H67" s="52">
        <f t="shared" si="5"/>
        <v>1774.3073530900001</v>
      </c>
      <c r="I67" s="52">
        <v>721.01138663999996</v>
      </c>
      <c r="J67" s="52">
        <f t="shared" si="6"/>
        <v>1053.2959664500002</v>
      </c>
      <c r="K67" s="52">
        <v>627.5197905</v>
      </c>
      <c r="L67" s="52">
        <v>281.71696358000003</v>
      </c>
      <c r="M67" s="52">
        <v>144.05921237000001</v>
      </c>
      <c r="N67" s="52">
        <f t="shared" si="7"/>
        <v>2257.7627680199998</v>
      </c>
      <c r="O67" s="52">
        <v>309.88826218000003</v>
      </c>
      <c r="P67" s="52">
        <f t="shared" si="8"/>
        <v>1947.87450584</v>
      </c>
      <c r="Q67" s="52">
        <v>1105.34190758</v>
      </c>
      <c r="R67" s="52">
        <v>746.46550858000001</v>
      </c>
      <c r="S67" s="52">
        <v>96.067089679999995</v>
      </c>
      <c r="T67" s="52"/>
      <c r="U67" s="52"/>
      <c r="V67" s="52"/>
      <c r="W67" s="52"/>
      <c r="X67" s="52"/>
      <c r="Y67" s="52"/>
    </row>
    <row r="68" spans="1:25" hidden="1" outlineLevel="1" collapsed="1">
      <c r="A68" s="12">
        <v>42278</v>
      </c>
      <c r="B68" s="52">
        <v>4204.8792276000004</v>
      </c>
      <c r="C68" s="52">
        <f t="shared" ref="C68" si="9">I68+O68</f>
        <v>1049.6841905599999</v>
      </c>
      <c r="D68" s="52">
        <f t="shared" ref="D68" si="10">J68+P68</f>
        <v>3155.19503704</v>
      </c>
      <c r="E68" s="52">
        <f t="shared" ref="E68" si="11">K68+Q68</f>
        <v>1849.6090640399998</v>
      </c>
      <c r="F68" s="52">
        <f t="shared" ref="F68" si="12">L68+R68</f>
        <v>1042.4798672100001</v>
      </c>
      <c r="G68" s="52">
        <f t="shared" ref="G68" si="13">M68+S68</f>
        <v>263.10610579000002</v>
      </c>
      <c r="H68" s="52">
        <f t="shared" ref="H68" si="14">SUM(I68:J68)</f>
        <v>1807.9271756200001</v>
      </c>
      <c r="I68" s="52">
        <v>725.97534182000004</v>
      </c>
      <c r="J68" s="52">
        <f t="shared" ref="J68" si="15">SUM(K68:M68)</f>
        <v>1081.9518338</v>
      </c>
      <c r="K68" s="52">
        <v>652.70829805999995</v>
      </c>
      <c r="L68" s="52">
        <v>266.30289456000003</v>
      </c>
      <c r="M68" s="52">
        <v>162.94064118</v>
      </c>
      <c r="N68" s="52">
        <f t="shared" ref="N68" si="16">SUM(O68:P68)</f>
        <v>2396.9520519800003</v>
      </c>
      <c r="O68" s="52">
        <v>323.70884874000001</v>
      </c>
      <c r="P68" s="52">
        <f t="shared" ref="P68" si="17">SUM(Q68:S68)</f>
        <v>2073.2432032400002</v>
      </c>
      <c r="Q68" s="52">
        <v>1196.90076598</v>
      </c>
      <c r="R68" s="52">
        <v>776.17697265000004</v>
      </c>
      <c r="S68" s="52">
        <v>100.16546461</v>
      </c>
      <c r="T68" s="52"/>
      <c r="U68" s="52"/>
      <c r="V68" s="52"/>
      <c r="W68" s="52"/>
      <c r="X68" s="52"/>
      <c r="Y68" s="52"/>
    </row>
    <row r="69" spans="1:25" hidden="1" outlineLevel="1" collapsed="1">
      <c r="A69" s="12">
        <v>42309</v>
      </c>
      <c r="B69" s="52">
        <v>4203.3397890899996</v>
      </c>
      <c r="C69" s="52">
        <f t="shared" ref="C69" si="18">I69+O69</f>
        <v>1022.4114516600002</v>
      </c>
      <c r="D69" s="52">
        <f t="shared" ref="D69" si="19">J69+P69</f>
        <v>3180.9283374300003</v>
      </c>
      <c r="E69" s="52">
        <f t="shared" ref="E69" si="20">K69+Q69</f>
        <v>1878.4179598000001</v>
      </c>
      <c r="F69" s="52">
        <f t="shared" ref="F69" si="21">L69+R69</f>
        <v>1039.0672080100001</v>
      </c>
      <c r="G69" s="52">
        <f t="shared" ref="G69" si="22">M69+S69</f>
        <v>263.44316961999999</v>
      </c>
      <c r="H69" s="52">
        <f t="shared" ref="H69" si="23">SUM(I69:J69)</f>
        <v>1782.2221150200003</v>
      </c>
      <c r="I69" s="52">
        <v>713.84813056000007</v>
      </c>
      <c r="J69" s="52">
        <f t="shared" ref="J69" si="24">SUM(K69:M69)</f>
        <v>1068.3739844600002</v>
      </c>
      <c r="K69" s="52">
        <v>649.70990859000005</v>
      </c>
      <c r="L69" s="52">
        <v>255.83516814000001</v>
      </c>
      <c r="M69" s="52">
        <v>162.82890773</v>
      </c>
      <c r="N69" s="52">
        <f t="shared" ref="N69" si="25">SUM(O69:P69)</f>
        <v>2421.1176740699998</v>
      </c>
      <c r="O69" s="52">
        <v>308.56332110000011</v>
      </c>
      <c r="P69" s="52">
        <f t="shared" ref="P69" si="26">SUM(Q69:S69)</f>
        <v>2112.5543529699999</v>
      </c>
      <c r="Q69" s="52">
        <v>1228.7080512099999</v>
      </c>
      <c r="R69" s="52">
        <v>783.23203987000011</v>
      </c>
      <c r="S69" s="52">
        <v>100.61426188999999</v>
      </c>
      <c r="T69" s="52"/>
      <c r="U69" s="52"/>
      <c r="V69" s="52"/>
      <c r="W69" s="52"/>
      <c r="X69" s="52"/>
      <c r="Y69" s="52"/>
    </row>
    <row r="70" spans="1:25" hidden="1" outlineLevel="1" collapsed="1">
      <c r="A70" s="12">
        <v>42339</v>
      </c>
      <c r="B70" s="52">
        <v>4392.6171967700002</v>
      </c>
      <c r="C70" s="52">
        <f t="shared" ref="C70" si="27">I70+O70</f>
        <v>1153.3209154799999</v>
      </c>
      <c r="D70" s="52">
        <f t="shared" ref="D70" si="28">J70+P70</f>
        <v>3239.2962812899996</v>
      </c>
      <c r="E70" s="52">
        <f t="shared" ref="E70" si="29">K70+Q70</f>
        <v>1949.33335837</v>
      </c>
      <c r="F70" s="52">
        <f t="shared" ref="F70" si="30">L70+R70</f>
        <v>1020.5775589299999</v>
      </c>
      <c r="G70" s="52">
        <f t="shared" ref="G70" si="31">M70+S70</f>
        <v>269.38536398999997</v>
      </c>
      <c r="H70" s="52">
        <f t="shared" ref="H70" si="32">SUM(I70:J70)</f>
        <v>1946.6022495299999</v>
      </c>
      <c r="I70" s="52">
        <v>857.32143308000002</v>
      </c>
      <c r="J70" s="52">
        <f t="shared" ref="J70" si="33">SUM(K70:M70)</f>
        <v>1089.28081645</v>
      </c>
      <c r="K70" s="52">
        <v>670.42402593999998</v>
      </c>
      <c r="L70" s="52">
        <v>252.08364155999999</v>
      </c>
      <c r="M70" s="52">
        <v>166.77314895000001</v>
      </c>
      <c r="N70" s="52">
        <f t="shared" ref="N70" si="34">SUM(O70:P70)</f>
        <v>2446.0149472399999</v>
      </c>
      <c r="O70" s="52">
        <v>295.99948239999998</v>
      </c>
      <c r="P70" s="52">
        <f t="shared" ref="P70" si="35">SUM(Q70:S70)</f>
        <v>2150.0154648399998</v>
      </c>
      <c r="Q70" s="52">
        <v>1278.9093324299999</v>
      </c>
      <c r="R70" s="52">
        <v>768.49391736999996</v>
      </c>
      <c r="S70" s="52">
        <v>102.61221504</v>
      </c>
      <c r="T70" s="52"/>
      <c r="U70" s="52"/>
      <c r="V70" s="52"/>
      <c r="W70" s="52"/>
      <c r="X70" s="52"/>
      <c r="Y70" s="52"/>
    </row>
    <row r="71" spans="1:25" hidden="1" outlineLevel="1" collapsed="1">
      <c r="A71" s="12">
        <v>42370</v>
      </c>
      <c r="B71" s="52">
        <v>4471.4185864599995</v>
      </c>
      <c r="C71" s="52">
        <f t="shared" ref="C71" si="36">I71+O71</f>
        <v>1060.0884488300001</v>
      </c>
      <c r="D71" s="52">
        <f t="shared" ref="D71" si="37">J71+P71</f>
        <v>3411.3301376300001</v>
      </c>
      <c r="E71" s="52">
        <f t="shared" ref="E71" si="38">K71+Q71</f>
        <v>2078.1490925900002</v>
      </c>
      <c r="F71" s="52">
        <f t="shared" ref="F71" si="39">L71+R71</f>
        <v>1034.96417324</v>
      </c>
      <c r="G71" s="52">
        <f t="shared" ref="G71" si="40">M71+S71</f>
        <v>298.21687179999998</v>
      </c>
      <c r="H71" s="52">
        <f t="shared" ref="H71" si="41">SUM(I71:J71)</f>
        <v>1876.8466610700002</v>
      </c>
      <c r="I71" s="52">
        <v>759.75716878000003</v>
      </c>
      <c r="J71" s="52">
        <f t="shared" ref="J71" si="42">SUM(K71:M71)</f>
        <v>1117.0894922900002</v>
      </c>
      <c r="K71" s="52">
        <v>693.11129244000006</v>
      </c>
      <c r="L71" s="52">
        <v>233.10685717000001</v>
      </c>
      <c r="M71" s="52">
        <v>190.87134268</v>
      </c>
      <c r="N71" s="52">
        <f t="shared" ref="N71" si="43">SUM(O71:P71)</f>
        <v>2594.5719253899997</v>
      </c>
      <c r="O71" s="52">
        <v>300.33128004999998</v>
      </c>
      <c r="P71" s="52">
        <f t="shared" ref="P71" si="44">SUM(Q71:S71)</f>
        <v>2294.2406453399999</v>
      </c>
      <c r="Q71" s="52">
        <v>1385.0378001500001</v>
      </c>
      <c r="R71" s="52">
        <v>801.85731607000002</v>
      </c>
      <c r="S71" s="52">
        <v>107.34552911999999</v>
      </c>
      <c r="T71" s="52"/>
      <c r="U71" s="52"/>
      <c r="V71" s="52"/>
      <c r="W71" s="52"/>
      <c r="X71" s="52"/>
      <c r="Y71" s="52"/>
    </row>
    <row r="72" spans="1:25" hidden="1" outlineLevel="1" collapsed="1">
      <c r="A72" s="12">
        <v>42401</v>
      </c>
      <c r="B72" s="52">
        <v>4630.1844559900001</v>
      </c>
      <c r="C72" s="52">
        <f t="shared" ref="C72" si="45">I72+O72</f>
        <v>1024.13557511</v>
      </c>
      <c r="D72" s="52">
        <f t="shared" ref="D72" si="46">J72+P72</f>
        <v>3606.0488808800001</v>
      </c>
      <c r="E72" s="52">
        <f t="shared" ref="E72" si="47">K72+Q72</f>
        <v>2191.72339951</v>
      </c>
      <c r="F72" s="52">
        <f t="shared" ref="F72" si="48">L72+R72</f>
        <v>1106.83273749</v>
      </c>
      <c r="G72" s="52">
        <f t="shared" ref="G72" si="49">M72+S72</f>
        <v>307.49274387999998</v>
      </c>
      <c r="H72" s="52">
        <f t="shared" ref="H72" si="50">SUM(I72:J72)</f>
        <v>1826.93738278</v>
      </c>
      <c r="I72" s="52">
        <v>705.84525826999993</v>
      </c>
      <c r="J72" s="52">
        <f t="shared" ref="J72" si="51">SUM(K72:M72)</f>
        <v>1121.0921245100001</v>
      </c>
      <c r="K72" s="52">
        <v>695.46495066</v>
      </c>
      <c r="L72" s="52">
        <v>233.00208304</v>
      </c>
      <c r="M72" s="52">
        <v>192.62509080999999</v>
      </c>
      <c r="N72" s="52">
        <f t="shared" ref="N72" si="52">SUM(O72:P72)</f>
        <v>2803.2470732099996</v>
      </c>
      <c r="O72" s="52">
        <v>318.29031684</v>
      </c>
      <c r="P72" s="52">
        <f t="shared" ref="P72" si="53">SUM(Q72:S72)</f>
        <v>2484.9567563699998</v>
      </c>
      <c r="Q72" s="52">
        <v>1496.2584488499999</v>
      </c>
      <c r="R72" s="52">
        <v>873.83065444999988</v>
      </c>
      <c r="S72" s="52">
        <v>114.86765307</v>
      </c>
      <c r="T72" s="52"/>
      <c r="U72" s="52"/>
      <c r="V72" s="52"/>
      <c r="W72" s="52"/>
      <c r="X72" s="52"/>
      <c r="Y72" s="52"/>
    </row>
    <row r="73" spans="1:25" hidden="1" outlineLevel="1" collapsed="1">
      <c r="A73" s="12">
        <v>42430</v>
      </c>
      <c r="B73" s="52">
        <v>4603.0438271699995</v>
      </c>
      <c r="C73" s="52">
        <f t="shared" ref="C73" si="54">I73+O73</f>
        <v>1046.57105804</v>
      </c>
      <c r="D73" s="52">
        <f t="shared" ref="D73" si="55">J73+P73</f>
        <v>3556.4727691299995</v>
      </c>
      <c r="E73" s="52">
        <f t="shared" ref="E73" si="56">K73+Q73</f>
        <v>2160.5773151900003</v>
      </c>
      <c r="F73" s="52">
        <f t="shared" ref="F73" si="57">L73+R73</f>
        <v>1097.6875828899999</v>
      </c>
      <c r="G73" s="52">
        <f t="shared" ref="G73" si="58">M73+S73</f>
        <v>298.20787104999999</v>
      </c>
      <c r="H73" s="52">
        <f t="shared" ref="H73" si="59">SUM(I73:J73)</f>
        <v>1861.9062754399999</v>
      </c>
      <c r="I73" s="52">
        <v>737.30457535999994</v>
      </c>
      <c r="J73" s="52">
        <f t="shared" ref="J73" si="60">SUM(K73:M73)</f>
        <v>1124.60170008</v>
      </c>
      <c r="K73" s="52">
        <v>697.05374675999997</v>
      </c>
      <c r="L73" s="52">
        <v>237.93116866</v>
      </c>
      <c r="M73" s="52">
        <v>189.61678466000001</v>
      </c>
      <c r="N73" s="52">
        <f t="shared" ref="N73" si="61">SUM(O73:P73)</f>
        <v>2741.1375517299998</v>
      </c>
      <c r="O73" s="52">
        <v>309.26648268000002</v>
      </c>
      <c r="P73" s="52">
        <f t="shared" ref="P73" si="62">SUM(Q73:S73)</f>
        <v>2431.8710690499997</v>
      </c>
      <c r="Q73" s="52">
        <v>1463.5235684300001</v>
      </c>
      <c r="R73" s="52">
        <v>859.7564142299999</v>
      </c>
      <c r="S73" s="52">
        <v>108.59108639</v>
      </c>
      <c r="T73" s="52"/>
      <c r="U73" s="52"/>
      <c r="V73" s="52"/>
      <c r="W73" s="52"/>
      <c r="X73" s="52"/>
      <c r="Y73" s="52"/>
    </row>
    <row r="74" spans="1:25" hidden="1" outlineLevel="1" collapsed="1">
      <c r="A74" s="12">
        <v>42461</v>
      </c>
      <c r="B74" s="52">
        <v>4518.5756977199999</v>
      </c>
      <c r="C74" s="52">
        <f t="shared" ref="C74" si="63">I74+O74</f>
        <v>1056.4958292000001</v>
      </c>
      <c r="D74" s="52">
        <f t="shared" ref="D74" si="64">J74+P74</f>
        <v>3462.0798685199998</v>
      </c>
      <c r="E74" s="52">
        <f t="shared" ref="E74" si="65">K74+Q74</f>
        <v>2140.52510811</v>
      </c>
      <c r="F74" s="52">
        <f t="shared" ref="F74" si="66">L74+R74</f>
        <v>1101.6746776499999</v>
      </c>
      <c r="G74" s="52">
        <f t="shared" ref="G74" si="67">M74+S74</f>
        <v>219.88008275999999</v>
      </c>
      <c r="H74" s="52">
        <f t="shared" ref="H74" si="68">SUM(I74:J74)</f>
        <v>1881.8020696799999</v>
      </c>
      <c r="I74" s="52">
        <v>766.60488940999994</v>
      </c>
      <c r="J74" s="52">
        <f t="shared" ref="J74" si="69">SUM(K74:M74)</f>
        <v>1115.19718027</v>
      </c>
      <c r="K74" s="52">
        <v>702.10468450999997</v>
      </c>
      <c r="L74" s="52">
        <v>286.9475668</v>
      </c>
      <c r="M74" s="52">
        <v>126.14492896</v>
      </c>
      <c r="N74" s="52">
        <f t="shared" ref="N74" si="70">SUM(O74:P74)</f>
        <v>2636.7736280399999</v>
      </c>
      <c r="O74" s="52">
        <v>289.89093979000012</v>
      </c>
      <c r="P74" s="52">
        <f t="shared" ref="P74" si="71">SUM(Q74:S74)</f>
        <v>2346.8826882499998</v>
      </c>
      <c r="Q74" s="52">
        <v>1438.4204236</v>
      </c>
      <c r="R74" s="52">
        <v>814.72711084999992</v>
      </c>
      <c r="S74" s="52">
        <v>93.735153800000006</v>
      </c>
      <c r="T74" s="52"/>
      <c r="U74" s="52"/>
      <c r="V74" s="52"/>
      <c r="W74" s="52"/>
      <c r="X74" s="52"/>
      <c r="Y74" s="52"/>
    </row>
    <row r="75" spans="1:25" hidden="1" outlineLevel="1" collapsed="1">
      <c r="A75" s="12">
        <v>42491</v>
      </c>
      <c r="B75" s="52">
        <v>4583.3196018900007</v>
      </c>
      <c r="C75" s="52">
        <f t="shared" ref="C75" si="72">I75+O75</f>
        <v>1094.78113343</v>
      </c>
      <c r="D75" s="52">
        <f t="shared" ref="D75" si="73">J75+P75</f>
        <v>3488.5384684600003</v>
      </c>
      <c r="E75" s="52">
        <f t="shared" ref="E75" si="74">K75+Q75</f>
        <v>2189.66155488</v>
      </c>
      <c r="F75" s="52">
        <f t="shared" ref="F75" si="75">L75+R75</f>
        <v>1086.4724505500001</v>
      </c>
      <c r="G75" s="52">
        <f t="shared" ref="G75" si="76">M75+S75</f>
        <v>212.40446302999999</v>
      </c>
      <c r="H75" s="52">
        <f t="shared" ref="H75" si="77">SUM(I75:J75)</f>
        <v>1921.2984192400002</v>
      </c>
      <c r="I75" s="52">
        <v>802.65502962000005</v>
      </c>
      <c r="J75" s="52">
        <f t="shared" ref="J75" si="78">SUM(K75:M75)</f>
        <v>1118.6433896200001</v>
      </c>
      <c r="K75" s="52">
        <v>718.30582705999996</v>
      </c>
      <c r="L75" s="52">
        <v>282.15937815000001</v>
      </c>
      <c r="M75" s="52">
        <v>118.17818441</v>
      </c>
      <c r="N75" s="52">
        <f t="shared" ref="N75" si="79">SUM(O75:P75)</f>
        <v>2662.0211826500004</v>
      </c>
      <c r="O75" s="52">
        <v>292.12610381000002</v>
      </c>
      <c r="P75" s="52">
        <f t="shared" ref="P75" si="80">SUM(Q75:S75)</f>
        <v>2369.8950788400002</v>
      </c>
      <c r="Q75" s="52">
        <v>1471.3557278200001</v>
      </c>
      <c r="R75" s="52">
        <v>804.31307240000012</v>
      </c>
      <c r="S75" s="52">
        <v>94.226278620000002</v>
      </c>
      <c r="T75" s="52"/>
      <c r="U75" s="52"/>
      <c r="V75" s="52"/>
      <c r="W75" s="52"/>
      <c r="X75" s="52"/>
      <c r="Y75" s="52"/>
    </row>
    <row r="76" spans="1:25" hidden="1" outlineLevel="1" collapsed="1">
      <c r="A76" s="12">
        <v>42522</v>
      </c>
      <c r="B76" s="52">
        <v>4635.7321637799996</v>
      </c>
      <c r="C76" s="52">
        <f t="shared" ref="C76" si="81">I76+O76</f>
        <v>1256.47261441</v>
      </c>
      <c r="D76" s="52">
        <f t="shared" ref="D76" si="82">J76+P76</f>
        <v>3379.2595493699996</v>
      </c>
      <c r="E76" s="52">
        <f t="shared" ref="E76" si="83">K76+Q76</f>
        <v>2150.4500567800001</v>
      </c>
      <c r="F76" s="52">
        <f t="shared" ref="F76" si="84">L76+R76</f>
        <v>1067.6270863799998</v>
      </c>
      <c r="G76" s="52">
        <f t="shared" ref="G76" si="85">M76+S76</f>
        <v>161.18240621000001</v>
      </c>
      <c r="H76" s="52">
        <f t="shared" ref="H76" si="86">SUM(I76:J76)</f>
        <v>2052.3490798799999</v>
      </c>
      <c r="I76" s="52">
        <v>924.66526949000001</v>
      </c>
      <c r="J76" s="52">
        <f t="shared" ref="J76" si="87">SUM(K76:M76)</f>
        <v>1127.68381039</v>
      </c>
      <c r="K76" s="52">
        <v>719.00102183000001</v>
      </c>
      <c r="L76" s="52">
        <v>291.80394385999989</v>
      </c>
      <c r="M76" s="52">
        <v>116.8788447</v>
      </c>
      <c r="N76" s="52">
        <f t="shared" ref="N76" si="88">SUM(O76:P76)</f>
        <v>2583.3830838999997</v>
      </c>
      <c r="O76" s="52">
        <v>331.80734491999999</v>
      </c>
      <c r="P76" s="52">
        <f t="shared" ref="P76" si="89">SUM(Q76:S76)</f>
        <v>2251.5757389799996</v>
      </c>
      <c r="Q76" s="52">
        <v>1431.4490349499999</v>
      </c>
      <c r="R76" s="52">
        <v>775.82314251999992</v>
      </c>
      <c r="S76" s="52">
        <v>44.303561510000002</v>
      </c>
      <c r="T76" s="52"/>
      <c r="U76" s="52"/>
      <c r="V76" s="52"/>
      <c r="W76" s="52"/>
      <c r="X76" s="52"/>
      <c r="Y76" s="52"/>
    </row>
    <row r="77" spans="1:25" hidden="1" outlineLevel="1" collapsed="1">
      <c r="A77" s="12">
        <v>42552</v>
      </c>
      <c r="B77" s="52">
        <v>4605.0089016100001</v>
      </c>
      <c r="C77" s="52">
        <f t="shared" ref="C77" si="90">I77+O77</f>
        <v>1238.2161049700001</v>
      </c>
      <c r="D77" s="52">
        <f t="shared" ref="D77" si="91">J77+P77</f>
        <v>3366.7927966400002</v>
      </c>
      <c r="E77" s="52">
        <f t="shared" ref="E77" si="92">K77+Q77</f>
        <v>2120.8951794700001</v>
      </c>
      <c r="F77" s="52">
        <f t="shared" ref="F77" si="93">L77+R77</f>
        <v>1084.5744903700001</v>
      </c>
      <c r="G77" s="52">
        <f t="shared" ref="G77" si="94">M77+S77</f>
        <v>161.32312680000001</v>
      </c>
      <c r="H77" s="52">
        <f t="shared" ref="H77" si="95">SUM(I77:J77)</f>
        <v>2053.4045825799999</v>
      </c>
      <c r="I77" s="52">
        <v>923.28341914999999</v>
      </c>
      <c r="J77" s="52">
        <f t="shared" ref="J77" si="96">SUM(K77:M77)</f>
        <v>1130.12116343</v>
      </c>
      <c r="K77" s="52">
        <v>714.41442362999999</v>
      </c>
      <c r="L77" s="52">
        <v>297.44712096000001</v>
      </c>
      <c r="M77" s="52">
        <v>118.25961884</v>
      </c>
      <c r="N77" s="52">
        <f t="shared" ref="N77" si="97">SUM(O77:P77)</f>
        <v>2551.6043190300002</v>
      </c>
      <c r="O77" s="52">
        <v>314.93268582000002</v>
      </c>
      <c r="P77" s="52">
        <f t="shared" ref="P77" si="98">SUM(Q77:S77)</f>
        <v>2236.67163321</v>
      </c>
      <c r="Q77" s="52">
        <v>1406.48075584</v>
      </c>
      <c r="R77" s="52">
        <v>787.12736941000003</v>
      </c>
      <c r="S77" s="52">
        <v>43.063507960000003</v>
      </c>
      <c r="T77" s="52"/>
      <c r="U77" s="52"/>
      <c r="V77" s="52"/>
      <c r="W77" s="52"/>
      <c r="X77" s="52"/>
      <c r="Y77" s="52"/>
    </row>
    <row r="78" spans="1:25" hidden="1" outlineLevel="1" collapsed="1">
      <c r="A78" s="12">
        <v>42583</v>
      </c>
      <c r="B78" s="52">
        <v>4638.9205060900003</v>
      </c>
      <c r="C78" s="52">
        <f t="shared" ref="C78" si="99">I78+O78</f>
        <v>1193.3355837399999</v>
      </c>
      <c r="D78" s="52">
        <f t="shared" ref="D78" si="100">J78+P78</f>
        <v>3445.5849223499999</v>
      </c>
      <c r="E78" s="52">
        <f t="shared" ref="E78" si="101">K78+Q78</f>
        <v>2164.9533747599999</v>
      </c>
      <c r="F78" s="52">
        <f t="shared" ref="F78" si="102">L78+R78</f>
        <v>1223.3092370700001</v>
      </c>
      <c r="G78" s="52">
        <f t="shared" ref="G78" si="103">M78+S78</f>
        <v>57.322310520000002</v>
      </c>
      <c r="H78" s="52">
        <f t="shared" ref="H78" si="104">SUM(I78:J78)</f>
        <v>2005.0151418</v>
      </c>
      <c r="I78" s="52">
        <v>877.85783230000004</v>
      </c>
      <c r="J78" s="52">
        <f t="shared" ref="J78" si="105">SUM(K78:M78)</f>
        <v>1127.1573095000001</v>
      </c>
      <c r="K78" s="52">
        <v>702.7232303400001</v>
      </c>
      <c r="L78" s="52">
        <v>410.86042889999999</v>
      </c>
      <c r="M78" s="52">
        <v>13.573650260000001</v>
      </c>
      <c r="N78" s="52">
        <f t="shared" ref="N78" si="106">SUM(O78:P78)</f>
        <v>2633.9053642899999</v>
      </c>
      <c r="O78" s="52">
        <v>315.47775144000002</v>
      </c>
      <c r="P78" s="52">
        <f t="shared" ref="P78" si="107">SUM(Q78:S78)</f>
        <v>2318.4276128500001</v>
      </c>
      <c r="Q78" s="52">
        <v>1462.23014442</v>
      </c>
      <c r="R78" s="52">
        <v>812.44880817000001</v>
      </c>
      <c r="S78" s="52">
        <v>43.748660260000001</v>
      </c>
      <c r="T78" s="52"/>
      <c r="U78" s="52"/>
      <c r="V78" s="52"/>
      <c r="W78" s="52"/>
      <c r="X78" s="52"/>
      <c r="Y78" s="52"/>
    </row>
    <row r="79" spans="1:25" hidden="1" outlineLevel="1" collapsed="1">
      <c r="A79" s="12">
        <v>42614</v>
      </c>
      <c r="B79" s="52">
        <v>4685.8065166699998</v>
      </c>
      <c r="C79" s="52">
        <f t="shared" ref="C79" si="108">I79+O79</f>
        <v>1258.83488786</v>
      </c>
      <c r="D79" s="52">
        <f t="shared" ref="D79" si="109">J79+P79</f>
        <v>3426.9716288099999</v>
      </c>
      <c r="E79" s="52">
        <f t="shared" ref="E79" si="110">K79+Q79</f>
        <v>2129.7151032500001</v>
      </c>
      <c r="F79" s="52">
        <f t="shared" ref="F79" si="111">L79+R79</f>
        <v>1243.8883869699998</v>
      </c>
      <c r="G79" s="52">
        <f t="shared" ref="G79" si="112">M79+S79</f>
        <v>53.368138589999987</v>
      </c>
      <c r="H79" s="52">
        <f t="shared" ref="H79" si="113">SUM(I79:J79)</f>
        <v>2051.1612625300004</v>
      </c>
      <c r="I79" s="52">
        <v>926.63251407000007</v>
      </c>
      <c r="J79" s="52">
        <f t="shared" ref="J79" si="114">SUM(K79:M79)</f>
        <v>1124.5287484600001</v>
      </c>
      <c r="K79" s="52">
        <v>690.20909341000004</v>
      </c>
      <c r="L79" s="52">
        <v>421.17500074999998</v>
      </c>
      <c r="M79" s="52">
        <v>13.144654299999999</v>
      </c>
      <c r="N79" s="52">
        <f t="shared" ref="N79" si="115">SUM(O79:P79)</f>
        <v>2634.6452541399995</v>
      </c>
      <c r="O79" s="52">
        <v>332.20237379000002</v>
      </c>
      <c r="P79" s="52">
        <f t="shared" ref="P79" si="116">SUM(Q79:S79)</f>
        <v>2302.4428803499995</v>
      </c>
      <c r="Q79" s="52">
        <v>1439.5060098399999</v>
      </c>
      <c r="R79" s="52">
        <v>822.71338621999996</v>
      </c>
      <c r="S79" s="52">
        <v>40.223484289999988</v>
      </c>
      <c r="T79" s="52"/>
      <c r="U79" s="52"/>
      <c r="V79" s="52"/>
      <c r="W79" s="52"/>
      <c r="X79" s="52"/>
      <c r="Y79" s="52"/>
    </row>
    <row r="80" spans="1:25" hidden="1" outlineLevel="1" collapsed="1">
      <c r="A80" s="12">
        <v>42644</v>
      </c>
      <c r="B80" s="52">
        <v>4612.9198156500006</v>
      </c>
      <c r="C80" s="52">
        <f t="shared" ref="C80" si="117">I80+O80</f>
        <v>1296.45147834</v>
      </c>
      <c r="D80" s="52">
        <f t="shared" ref="D80" si="118">J80+P80</f>
        <v>3316.4683373099997</v>
      </c>
      <c r="E80" s="52">
        <f t="shared" ref="E80" si="119">K80+Q80</f>
        <v>2025.30058624</v>
      </c>
      <c r="F80" s="52">
        <f t="shared" ref="F80" si="120">L80+R80</f>
        <v>1245.20263196</v>
      </c>
      <c r="G80" s="52">
        <f t="shared" ref="G80" si="121">M80+S80</f>
        <v>45.965119110000003</v>
      </c>
      <c r="H80" s="52">
        <f t="shared" ref="H80" si="122">SUM(I80:J80)</f>
        <v>2063.5617983900001</v>
      </c>
      <c r="I80" s="52">
        <v>943.91871704000005</v>
      </c>
      <c r="J80" s="52">
        <f t="shared" ref="J80" si="123">SUM(K80:M80)</f>
        <v>1119.6430813499999</v>
      </c>
      <c r="K80" s="52">
        <v>679.62805408999998</v>
      </c>
      <c r="L80" s="52">
        <v>426.76131108999999</v>
      </c>
      <c r="M80" s="52">
        <v>13.253716170000001</v>
      </c>
      <c r="N80" s="52">
        <f t="shared" ref="N80" si="124">SUM(O80:P80)</f>
        <v>2549.35801726</v>
      </c>
      <c r="O80" s="52">
        <v>352.5327613</v>
      </c>
      <c r="P80" s="52">
        <f t="shared" ref="P80" si="125">SUM(Q80:S80)</f>
        <v>2196.82525596</v>
      </c>
      <c r="Q80" s="52">
        <v>1345.6725321500001</v>
      </c>
      <c r="R80" s="52">
        <v>818.44132087000003</v>
      </c>
      <c r="S80" s="52">
        <v>32.711402939999999</v>
      </c>
      <c r="T80" s="52"/>
      <c r="U80" s="52"/>
      <c r="V80" s="52"/>
      <c r="W80" s="52"/>
      <c r="X80" s="52"/>
      <c r="Y80" s="52"/>
    </row>
    <row r="81" spans="1:25" hidden="1" outlineLevel="1" collapsed="1">
      <c r="A81" s="12">
        <v>42675</v>
      </c>
      <c r="B81" s="52">
        <v>4560.3687942300003</v>
      </c>
      <c r="C81" s="52">
        <f t="shared" ref="C81" si="126">I81+O81</f>
        <v>1339.7625153600002</v>
      </c>
      <c r="D81" s="52">
        <f t="shared" ref="D81" si="127">J81+P81</f>
        <v>3220.6062788700001</v>
      </c>
      <c r="E81" s="52">
        <f t="shared" ref="E81" si="128">K81+Q81</f>
        <v>1914.6486770500001</v>
      </c>
      <c r="F81" s="52">
        <f t="shared" ref="F81" si="129">L81+R81</f>
        <v>1260.92847979</v>
      </c>
      <c r="G81" s="52">
        <f t="shared" ref="G81" si="130">M81+S81</f>
        <v>45.029122030000003</v>
      </c>
      <c r="H81" s="52">
        <f t="shared" ref="H81" si="131">SUM(I81:J81)</f>
        <v>2039.5874922600001</v>
      </c>
      <c r="I81" s="52">
        <v>950.34636693000004</v>
      </c>
      <c r="J81" s="52">
        <f t="shared" ref="J81" si="132">SUM(K81:M81)</f>
        <v>1089.2411253300002</v>
      </c>
      <c r="K81" s="52">
        <v>647.45185071000003</v>
      </c>
      <c r="L81" s="52">
        <v>429.78963449999998</v>
      </c>
      <c r="M81" s="52">
        <v>11.99964012</v>
      </c>
      <c r="N81" s="52">
        <f t="shared" ref="N81" si="133">SUM(O81:P81)</f>
        <v>2520.7813019699997</v>
      </c>
      <c r="O81" s="52">
        <v>389.41614843000002</v>
      </c>
      <c r="P81" s="52">
        <f t="shared" ref="P81" si="134">SUM(Q81:S81)</f>
        <v>2131.3651535399999</v>
      </c>
      <c r="Q81" s="52">
        <v>1267.1968263399999</v>
      </c>
      <c r="R81" s="52">
        <v>831.13884528999995</v>
      </c>
      <c r="S81" s="52">
        <v>33.029481910000001</v>
      </c>
      <c r="T81" s="52"/>
      <c r="U81" s="52"/>
      <c r="V81" s="52"/>
      <c r="W81" s="52"/>
      <c r="X81" s="52"/>
      <c r="Y81" s="52"/>
    </row>
    <row r="82" spans="1:25" hidden="1" outlineLevel="1" collapsed="1">
      <c r="A82" s="12">
        <v>42705</v>
      </c>
      <c r="B82" s="52">
        <v>4680.5968689600004</v>
      </c>
      <c r="C82" s="52">
        <f t="shared" ref="C82" si="135">I82+O82</f>
        <v>1360.9174009999999</v>
      </c>
      <c r="D82" s="52">
        <f t="shared" ref="D82" si="136">J82+P82</f>
        <v>3319.6794679600007</v>
      </c>
      <c r="E82" s="52">
        <f t="shared" ref="E82" si="137">K82+Q82</f>
        <v>1952.3577114599998</v>
      </c>
      <c r="F82" s="52">
        <f t="shared" ref="F82" si="138">L82+R82</f>
        <v>1318.4563736800001</v>
      </c>
      <c r="G82" s="52">
        <f t="shared" ref="G82" si="139">M82+S82</f>
        <v>48.865382819999994</v>
      </c>
      <c r="H82" s="52">
        <f t="shared" ref="H82" si="140">SUM(I82:J82)</f>
        <v>2078.4658544900003</v>
      </c>
      <c r="I82" s="52">
        <v>1002.61330159</v>
      </c>
      <c r="J82" s="52">
        <f t="shared" ref="J82" si="141">SUM(K82:M82)</f>
        <v>1075.8525529000001</v>
      </c>
      <c r="K82" s="52">
        <v>635.40657386999999</v>
      </c>
      <c r="L82" s="52">
        <v>429.37180403000002</v>
      </c>
      <c r="M82" s="52">
        <v>11.074175</v>
      </c>
      <c r="N82" s="52">
        <f t="shared" ref="N82" si="142">SUM(O82:P82)</f>
        <v>2602.1310144700005</v>
      </c>
      <c r="O82" s="52">
        <v>358.30409940999999</v>
      </c>
      <c r="P82" s="52">
        <f t="shared" ref="P82" si="143">SUM(Q82:S82)</f>
        <v>2243.8269150600004</v>
      </c>
      <c r="Q82" s="52">
        <v>1316.9511375899999</v>
      </c>
      <c r="R82" s="52">
        <v>889.08456965000005</v>
      </c>
      <c r="S82" s="52">
        <v>37.791207819999997</v>
      </c>
      <c r="T82" s="52"/>
      <c r="U82" s="52"/>
      <c r="V82" s="52"/>
      <c r="W82" s="52"/>
      <c r="X82" s="52"/>
      <c r="Y82" s="52"/>
    </row>
    <row r="83" spans="1:25" hidden="1" outlineLevel="1" collapsed="1">
      <c r="A83" s="12">
        <v>42736</v>
      </c>
      <c r="B83" s="52">
        <v>4635.5503590499993</v>
      </c>
      <c r="C83" s="52">
        <f t="shared" ref="C83" si="144">I83+O83</f>
        <v>1337.3254780899999</v>
      </c>
      <c r="D83" s="52">
        <f t="shared" ref="D83" si="145">J83+P83</f>
        <v>3298.2248809599996</v>
      </c>
      <c r="E83" s="52">
        <f t="shared" ref="E83" si="146">K83+Q83</f>
        <v>1909.0763569299997</v>
      </c>
      <c r="F83" s="52">
        <f t="shared" ref="F83" si="147">L83+R83</f>
        <v>1340.39623772</v>
      </c>
      <c r="G83" s="52">
        <f t="shared" ref="G83" si="148">M83+S83</f>
        <v>48.752286310000002</v>
      </c>
      <c r="H83" s="52">
        <f t="shared" ref="H83" si="149">SUM(I83:J83)</f>
        <v>2065.37842757</v>
      </c>
      <c r="I83" s="52">
        <v>977.29612520000001</v>
      </c>
      <c r="J83" s="52">
        <f t="shared" ref="J83" si="150">SUM(K83:M83)</f>
        <v>1088.08230237</v>
      </c>
      <c r="K83" s="52">
        <v>639.59374764999995</v>
      </c>
      <c r="L83" s="52">
        <v>437.57063369000002</v>
      </c>
      <c r="M83" s="52">
        <v>10.91792103</v>
      </c>
      <c r="N83" s="52">
        <f t="shared" ref="N83" si="151">SUM(O83:P83)</f>
        <v>2570.1719314799998</v>
      </c>
      <c r="O83" s="52">
        <v>360.02935288999998</v>
      </c>
      <c r="P83" s="52">
        <f t="shared" ref="P83" si="152">SUM(Q83:S83)</f>
        <v>2210.1425785899996</v>
      </c>
      <c r="Q83" s="52">
        <v>1269.4826092799999</v>
      </c>
      <c r="R83" s="52">
        <v>902.82560403000002</v>
      </c>
      <c r="S83" s="52">
        <v>37.83436528</v>
      </c>
      <c r="T83" s="52"/>
      <c r="U83" s="52"/>
      <c r="V83" s="52"/>
      <c r="W83" s="52"/>
      <c r="X83" s="52"/>
      <c r="Y83" s="52"/>
    </row>
    <row r="84" spans="1:25" hidden="1" outlineLevel="1" collapsed="1">
      <c r="A84" s="12">
        <v>42767</v>
      </c>
      <c r="B84" s="52">
        <v>4640.7428624900003</v>
      </c>
      <c r="C84" s="52">
        <f t="shared" ref="C84" si="153">I84+O84</f>
        <v>1340.2854711300001</v>
      </c>
      <c r="D84" s="52">
        <f t="shared" ref="D84" si="154">J84+P84</f>
        <v>3300.4573913599997</v>
      </c>
      <c r="E84" s="52">
        <f t="shared" ref="E84" si="155">K84+Q84</f>
        <v>1883.77231183</v>
      </c>
      <c r="F84" s="52">
        <f t="shared" ref="F84" si="156">L84+R84</f>
        <v>1367.3278996199999</v>
      </c>
      <c r="G84" s="52">
        <f t="shared" ref="G84" si="157">M84+S84</f>
        <v>49.357179909999999</v>
      </c>
      <c r="H84" s="52">
        <f t="shared" ref="H84" si="158">SUM(I84:J84)</f>
        <v>2087.7654099900001</v>
      </c>
      <c r="I84" s="52">
        <v>983.3946985</v>
      </c>
      <c r="J84" s="52">
        <f t="shared" ref="J84" si="159">SUM(K84:M84)</f>
        <v>1104.3707114900001</v>
      </c>
      <c r="K84" s="52">
        <v>642.55425651999997</v>
      </c>
      <c r="L84" s="52">
        <v>451.10375133999997</v>
      </c>
      <c r="M84" s="52">
        <v>10.71270363</v>
      </c>
      <c r="N84" s="52">
        <f t="shared" ref="N84" si="160">SUM(O84:P84)</f>
        <v>2552.9774524999998</v>
      </c>
      <c r="O84" s="52">
        <v>356.89077263000001</v>
      </c>
      <c r="P84" s="52">
        <f t="shared" ref="P84" si="161">SUM(Q84:S84)</f>
        <v>2196.0866798699999</v>
      </c>
      <c r="Q84" s="52">
        <v>1241.21805531</v>
      </c>
      <c r="R84" s="52">
        <v>916.22414828000001</v>
      </c>
      <c r="S84" s="52">
        <v>38.644476279999999</v>
      </c>
      <c r="T84" s="52"/>
      <c r="U84" s="52"/>
      <c r="V84" s="52"/>
      <c r="W84" s="52"/>
      <c r="X84" s="52"/>
      <c r="Y84" s="52"/>
    </row>
    <row r="85" spans="1:25" hidden="1" outlineLevel="1" collapsed="1">
      <c r="A85" s="12">
        <v>42795</v>
      </c>
      <c r="B85" s="52">
        <v>4583.6448993900003</v>
      </c>
      <c r="C85" s="52">
        <f t="shared" ref="C85" si="162">I85+O85</f>
        <v>1314.2043199499999</v>
      </c>
      <c r="D85" s="52">
        <f t="shared" ref="D85" si="163">J85+P85</f>
        <v>3269.44057944</v>
      </c>
      <c r="E85" s="52">
        <f t="shared" ref="E85" si="164">K85+Q85</f>
        <v>1837.1337881899999</v>
      </c>
      <c r="F85" s="52">
        <f t="shared" ref="F85" si="165">L85+R85</f>
        <v>1383.2066196999999</v>
      </c>
      <c r="G85" s="52">
        <f t="shared" ref="G85" si="166">M85+S85</f>
        <v>49.100171549999999</v>
      </c>
      <c r="H85" s="52">
        <f t="shared" ref="H85" si="167">SUM(I85:J85)</f>
        <v>2089.9643312799999</v>
      </c>
      <c r="I85" s="52">
        <v>958.72587610999994</v>
      </c>
      <c r="J85" s="52">
        <f t="shared" ref="J85" si="168">SUM(K85:M85)</f>
        <v>1131.23845517</v>
      </c>
      <c r="K85" s="52">
        <v>649.09992264000005</v>
      </c>
      <c r="L85" s="52">
        <v>471.59609684999998</v>
      </c>
      <c r="M85" s="52">
        <v>10.542435680000001</v>
      </c>
      <c r="N85" s="52">
        <f t="shared" ref="N85" si="169">SUM(O85:P85)</f>
        <v>2493.6805681100004</v>
      </c>
      <c r="O85" s="52">
        <v>355.47844384000001</v>
      </c>
      <c r="P85" s="52">
        <f t="shared" ref="P85" si="170">SUM(Q85:S85)</f>
        <v>2138.2021242700002</v>
      </c>
      <c r="Q85" s="52">
        <v>1188.03386555</v>
      </c>
      <c r="R85" s="52">
        <v>911.61052285000005</v>
      </c>
      <c r="S85" s="52">
        <v>38.557735870000002</v>
      </c>
      <c r="T85" s="52"/>
      <c r="U85" s="52"/>
      <c r="V85" s="52"/>
      <c r="W85" s="52"/>
      <c r="X85" s="52"/>
      <c r="Y85" s="52"/>
    </row>
    <row r="86" spans="1:25" hidden="1" outlineLevel="1" collapsed="1">
      <c r="A86" s="12">
        <v>42826</v>
      </c>
      <c r="B86" s="52">
        <v>4670.3958619599998</v>
      </c>
      <c r="C86" s="52">
        <f t="shared" ref="C86" si="171">I86+O86</f>
        <v>1408.5557872700001</v>
      </c>
      <c r="D86" s="52">
        <f t="shared" ref="D86" si="172">J86+P86</f>
        <v>3261.8400746899997</v>
      </c>
      <c r="E86" s="52">
        <f t="shared" ref="E86" si="173">K86+Q86</f>
        <v>1847.4113970200001</v>
      </c>
      <c r="F86" s="52">
        <f t="shared" ref="F86" si="174">L86+R86</f>
        <v>1356.2141830400001</v>
      </c>
      <c r="G86" s="52">
        <f t="shared" ref="G86" si="175">M86+S86</f>
        <v>58.214494630000004</v>
      </c>
      <c r="H86" s="52">
        <f t="shared" ref="H86" si="176">SUM(I86:J86)</f>
        <v>2193.0067242300001</v>
      </c>
      <c r="I86" s="52">
        <v>1056.02087959</v>
      </c>
      <c r="J86" s="52">
        <f t="shared" ref="J86" si="177">SUM(K86:M86)</f>
        <v>1136.9858446400001</v>
      </c>
      <c r="K86" s="52">
        <v>648.30499282000005</v>
      </c>
      <c r="L86" s="52">
        <v>477.15131001999998</v>
      </c>
      <c r="M86" s="52">
        <v>11.529541800000001</v>
      </c>
      <c r="N86" s="52">
        <f t="shared" ref="N86" si="178">SUM(O86:P86)</f>
        <v>2477.3891377299997</v>
      </c>
      <c r="O86" s="52">
        <v>352.53490768</v>
      </c>
      <c r="P86" s="52">
        <f t="shared" ref="P86" si="179">SUM(Q86:S86)</f>
        <v>2124.8542300499998</v>
      </c>
      <c r="Q86" s="52">
        <v>1199.1064042</v>
      </c>
      <c r="R86" s="52">
        <v>879.06287301999998</v>
      </c>
      <c r="S86" s="52">
        <v>46.68495283</v>
      </c>
      <c r="T86" s="52"/>
      <c r="U86" s="52"/>
      <c r="V86" s="52"/>
      <c r="W86" s="52"/>
      <c r="X86" s="52"/>
      <c r="Y86" s="52"/>
    </row>
    <row r="87" spans="1:25" hidden="1" outlineLevel="1" collapsed="1">
      <c r="A87" s="12">
        <v>42856</v>
      </c>
      <c r="B87" s="52">
        <v>4669.60999885</v>
      </c>
      <c r="C87" s="52">
        <f t="shared" ref="C87" si="180">I87+O87</f>
        <v>1435.25295833</v>
      </c>
      <c r="D87" s="52">
        <f t="shared" ref="D87" si="181">J87+P87</f>
        <v>3234.3570405200003</v>
      </c>
      <c r="E87" s="52">
        <f t="shared" ref="E87" si="182">K87+Q87</f>
        <v>1832.76186211</v>
      </c>
      <c r="F87" s="52">
        <f t="shared" ref="F87" si="183">L87+R87</f>
        <v>1343.7326781100001</v>
      </c>
      <c r="G87" s="52">
        <f t="shared" ref="G87" si="184">M87+S87</f>
        <v>57.862500300000001</v>
      </c>
      <c r="H87" s="52">
        <f t="shared" ref="H87" si="185">SUM(I87:J87)</f>
        <v>2198.65027027</v>
      </c>
      <c r="I87" s="52">
        <v>1043.71512091</v>
      </c>
      <c r="J87" s="52">
        <f t="shared" ref="J87" si="186">SUM(K87:M87)</f>
        <v>1154.9351493600002</v>
      </c>
      <c r="K87" s="52">
        <v>658.94350047</v>
      </c>
      <c r="L87" s="52">
        <v>484.46570059999999</v>
      </c>
      <c r="M87" s="52">
        <v>11.525948290000001</v>
      </c>
      <c r="N87" s="52">
        <f t="shared" ref="N87" si="187">SUM(O87:P87)</f>
        <v>2470.95972858</v>
      </c>
      <c r="O87" s="52">
        <v>391.53783742000002</v>
      </c>
      <c r="P87" s="52">
        <f t="shared" ref="P87" si="188">SUM(Q87:S87)</f>
        <v>2079.4218911600001</v>
      </c>
      <c r="Q87" s="52">
        <v>1173.8183616399999</v>
      </c>
      <c r="R87" s="52">
        <v>859.26697750999995</v>
      </c>
      <c r="S87" s="52">
        <v>46.336552009999998</v>
      </c>
      <c r="T87" s="52"/>
      <c r="U87" s="52"/>
      <c r="V87" s="52"/>
      <c r="W87" s="52"/>
      <c r="X87" s="52"/>
      <c r="Y87" s="52"/>
    </row>
    <row r="88" spans="1:25" hidden="1" outlineLevel="1" collapsed="1">
      <c r="A88" s="12">
        <v>42887</v>
      </c>
      <c r="B88" s="52">
        <v>4844.9790433099997</v>
      </c>
      <c r="C88" s="52">
        <f t="shared" ref="C88" si="189">I88+O88</f>
        <v>1622.88640222</v>
      </c>
      <c r="D88" s="52">
        <f t="shared" ref="D88" si="190">J88+P88</f>
        <v>3222.0926410900001</v>
      </c>
      <c r="E88" s="52">
        <f t="shared" ref="E88" si="191">K88+Q88</f>
        <v>1821.1983280899999</v>
      </c>
      <c r="F88" s="52">
        <f t="shared" ref="F88" si="192">L88+R88</f>
        <v>1343.11435734</v>
      </c>
      <c r="G88" s="52">
        <f t="shared" ref="G88" si="193">M88+S88</f>
        <v>57.779955659999999</v>
      </c>
      <c r="H88" s="52">
        <f t="shared" ref="H88" si="194">SUM(I88:J88)</f>
        <v>2381.9848094500003</v>
      </c>
      <c r="I88" s="52">
        <v>1216.27502357</v>
      </c>
      <c r="J88" s="52">
        <f t="shared" ref="J88" si="195">SUM(K88:M88)</f>
        <v>1165.70978588</v>
      </c>
      <c r="K88" s="52">
        <v>659.80337297999995</v>
      </c>
      <c r="L88" s="52">
        <v>494.38811408999999</v>
      </c>
      <c r="M88" s="52">
        <v>11.518298809999999</v>
      </c>
      <c r="N88" s="52">
        <f t="shared" ref="N88" si="196">SUM(O88:P88)</f>
        <v>2462.9942338599999</v>
      </c>
      <c r="O88" s="52">
        <v>406.61137865000001</v>
      </c>
      <c r="P88" s="52">
        <f t="shared" ref="P88" si="197">SUM(Q88:S88)</f>
        <v>2056.3828552099999</v>
      </c>
      <c r="Q88" s="52">
        <v>1161.39495511</v>
      </c>
      <c r="R88" s="52">
        <v>848.72624325000004</v>
      </c>
      <c r="S88" s="52">
        <v>46.261656850000001</v>
      </c>
      <c r="T88" s="52"/>
      <c r="U88" s="52"/>
      <c r="V88" s="52"/>
      <c r="W88" s="52"/>
      <c r="X88" s="52"/>
      <c r="Y88" s="52"/>
    </row>
    <row r="89" spans="1:25" hidden="1" outlineLevel="1" collapsed="1">
      <c r="A89" s="12">
        <v>42917</v>
      </c>
      <c r="B89" s="52">
        <v>4822.5577533100004</v>
      </c>
      <c r="C89" s="52">
        <f t="shared" ref="C89" si="198">I89+O89</f>
        <v>1583.4486540799999</v>
      </c>
      <c r="D89" s="52">
        <f t="shared" ref="D89" si="199">J89+P89</f>
        <v>3239.1090992300005</v>
      </c>
      <c r="E89" s="52">
        <f t="shared" ref="E89" si="200">K89+Q89</f>
        <v>1796.3983866900001</v>
      </c>
      <c r="F89" s="52">
        <f t="shared" ref="F89" si="201">L89+R89</f>
        <v>1386.78808721</v>
      </c>
      <c r="G89" s="52">
        <f t="shared" ref="G89" si="202">M89+S89</f>
        <v>55.922625330000002</v>
      </c>
      <c r="H89" s="52">
        <f t="shared" ref="H89" si="203">SUM(I89:J89)</f>
        <v>2337.5345581199999</v>
      </c>
      <c r="I89" s="52">
        <v>1172.7496175399999</v>
      </c>
      <c r="J89" s="52">
        <f t="shared" ref="J89" si="204">SUM(K89:M89)</f>
        <v>1164.78494058</v>
      </c>
      <c r="K89" s="52">
        <v>640.41972280000005</v>
      </c>
      <c r="L89" s="52">
        <v>512.94698244000006</v>
      </c>
      <c r="M89" s="52">
        <v>11.418235340000001</v>
      </c>
      <c r="N89" s="52">
        <f t="shared" ref="N89" si="205">SUM(O89:P89)</f>
        <v>2485.0231951900005</v>
      </c>
      <c r="O89" s="52">
        <v>410.69903654000001</v>
      </c>
      <c r="P89" s="52">
        <f t="shared" ref="P89" si="206">SUM(Q89:S89)</f>
        <v>2074.3241586500003</v>
      </c>
      <c r="Q89" s="52">
        <v>1155.97866389</v>
      </c>
      <c r="R89" s="52">
        <v>873.84110477000002</v>
      </c>
      <c r="S89" s="52">
        <v>44.50438999</v>
      </c>
      <c r="T89" s="52"/>
      <c r="U89" s="52"/>
      <c r="V89" s="52"/>
      <c r="W89" s="52"/>
      <c r="X89" s="52"/>
      <c r="Y89" s="52"/>
    </row>
    <row r="90" spans="1:25" hidden="1" outlineLevel="1" collapsed="1">
      <c r="A90" s="12">
        <v>42948</v>
      </c>
      <c r="B90" s="52">
        <v>4821.1466350699993</v>
      </c>
      <c r="C90" s="52">
        <f t="shared" ref="C90" si="207">I90+O90</f>
        <v>1571.8042805</v>
      </c>
      <c r="D90" s="52">
        <f t="shared" ref="D90" si="208">J90+P90</f>
        <v>3249.3423545699998</v>
      </c>
      <c r="E90" s="52">
        <f t="shared" ref="E90" si="209">K90+Q90</f>
        <v>1804.20219494</v>
      </c>
      <c r="F90" s="52">
        <f t="shared" ref="F90" si="210">L90+R90</f>
        <v>1387.16549502</v>
      </c>
      <c r="G90" s="52">
        <f t="shared" ref="G90" si="211">M90+S90</f>
        <v>57.974664609999998</v>
      </c>
      <c r="H90" s="52">
        <f t="shared" ref="H90" si="212">SUM(I90:J90)</f>
        <v>2362.8422471900003</v>
      </c>
      <c r="I90" s="52">
        <v>1181.81897454</v>
      </c>
      <c r="J90" s="52">
        <f t="shared" ref="J90" si="213">SUM(K90:M90)</f>
        <v>1181.0232726500001</v>
      </c>
      <c r="K90" s="52">
        <v>648.02663135</v>
      </c>
      <c r="L90" s="52">
        <v>520.47258522000004</v>
      </c>
      <c r="M90" s="52">
        <v>12.524056079999999</v>
      </c>
      <c r="N90" s="52">
        <f t="shared" ref="N90" si="214">SUM(O90:P90)</f>
        <v>2458.3043878799999</v>
      </c>
      <c r="O90" s="52">
        <v>389.98530596000001</v>
      </c>
      <c r="P90" s="52">
        <f t="shared" ref="P90" si="215">SUM(Q90:S90)</f>
        <v>2068.3190819199999</v>
      </c>
      <c r="Q90" s="52">
        <v>1156.1755635899999</v>
      </c>
      <c r="R90" s="52">
        <v>866.69290980000005</v>
      </c>
      <c r="S90" s="52">
        <v>45.450608529999997</v>
      </c>
      <c r="T90" s="52"/>
      <c r="U90" s="52"/>
      <c r="V90" s="52"/>
      <c r="W90" s="52"/>
      <c r="X90" s="52"/>
      <c r="Y90" s="52"/>
    </row>
    <row r="91" spans="1:25" hidden="1" outlineLevel="1" collapsed="1">
      <c r="A91" s="12">
        <v>42979</v>
      </c>
      <c r="B91" s="52">
        <v>4997.7878991399994</v>
      </c>
      <c r="C91" s="52">
        <f t="shared" ref="C91" si="216">I91+O91</f>
        <v>1655.5787484799998</v>
      </c>
      <c r="D91" s="52">
        <f t="shared" ref="D91" si="217">J91+P91</f>
        <v>3342.20915066</v>
      </c>
      <c r="E91" s="52">
        <f t="shared" ref="E91" si="218">K91+Q91</f>
        <v>1859.4031793300001</v>
      </c>
      <c r="F91" s="52">
        <f t="shared" ref="F91" si="219">L91+R91</f>
        <v>1416.1507086199999</v>
      </c>
      <c r="G91" s="52">
        <f t="shared" ref="G91" si="220">M91+S91</f>
        <v>66.655262710000002</v>
      </c>
      <c r="H91" s="52">
        <f t="shared" ref="H91" si="221">SUM(I91:J91)</f>
        <v>2439.2749254599998</v>
      </c>
      <c r="I91" s="52">
        <v>1256.59677341</v>
      </c>
      <c r="J91" s="52">
        <f t="shared" ref="J91" si="222">SUM(K91:M91)</f>
        <v>1182.6781520499999</v>
      </c>
      <c r="K91" s="52">
        <v>642.42364916999998</v>
      </c>
      <c r="L91" s="52">
        <v>527.79132729000003</v>
      </c>
      <c r="M91" s="52">
        <v>12.463175590000001</v>
      </c>
      <c r="N91" s="52">
        <f t="shared" ref="N91" si="223">SUM(O91:P91)</f>
        <v>2558.51297368</v>
      </c>
      <c r="O91" s="52">
        <v>398.98197506999998</v>
      </c>
      <c r="P91" s="52">
        <f t="shared" ref="P91" si="224">SUM(Q91:S91)</f>
        <v>2159.5309986100001</v>
      </c>
      <c r="Q91" s="52">
        <v>1216.97953016</v>
      </c>
      <c r="R91" s="52">
        <v>888.35938133000002</v>
      </c>
      <c r="S91" s="52">
        <v>54.192087119999997</v>
      </c>
      <c r="T91" s="52"/>
      <c r="U91" s="52"/>
      <c r="V91" s="52"/>
      <c r="W91" s="52"/>
      <c r="X91" s="52"/>
      <c r="Y91" s="52"/>
    </row>
    <row r="92" spans="1:25" hidden="1" outlineLevel="1" collapsed="1">
      <c r="A92" s="12">
        <v>43009</v>
      </c>
      <c r="B92" s="52">
        <v>5067.1593706399999</v>
      </c>
      <c r="C92" s="52">
        <f t="shared" ref="C92" si="225">I92+O92</f>
        <v>1683.6021118599999</v>
      </c>
      <c r="D92" s="52">
        <f t="shared" ref="D92" si="226">J92+P92</f>
        <v>3383.5572587799998</v>
      </c>
      <c r="E92" s="52">
        <f t="shared" ref="E92" si="227">K92+Q92</f>
        <v>1886.0592203599999</v>
      </c>
      <c r="F92" s="52">
        <f t="shared" ref="F92" si="228">L92+R92</f>
        <v>1430.7277356100001</v>
      </c>
      <c r="G92" s="52">
        <f t="shared" ref="G92" si="229">M92+S92</f>
        <v>66.770302810000004</v>
      </c>
      <c r="H92" s="52">
        <f t="shared" ref="H92" si="230">SUM(I92:J92)</f>
        <v>2478.4086661499996</v>
      </c>
      <c r="I92" s="52">
        <v>1285.69041548</v>
      </c>
      <c r="J92" s="52">
        <f t="shared" ref="J92" si="231">SUM(K92:M92)</f>
        <v>1192.7182506699999</v>
      </c>
      <c r="K92" s="52">
        <v>652.54098649000002</v>
      </c>
      <c r="L92" s="52">
        <v>527.72380465000003</v>
      </c>
      <c r="M92" s="52">
        <v>12.45345953</v>
      </c>
      <c r="N92" s="52">
        <f t="shared" ref="N92" si="232">SUM(O92:P92)</f>
        <v>2588.7507044899999</v>
      </c>
      <c r="O92" s="52">
        <v>397.91169638000002</v>
      </c>
      <c r="P92" s="52">
        <f t="shared" ref="P92" si="233">SUM(Q92:S92)</f>
        <v>2190.8390081099997</v>
      </c>
      <c r="Q92" s="52">
        <v>1233.5182338699999</v>
      </c>
      <c r="R92" s="52">
        <v>903.00393096000005</v>
      </c>
      <c r="S92" s="52">
        <v>54.316843280000001</v>
      </c>
      <c r="T92" s="52"/>
      <c r="U92" s="52"/>
      <c r="V92" s="52"/>
      <c r="W92" s="52"/>
      <c r="X92" s="52"/>
      <c r="Y92" s="52"/>
    </row>
    <row r="93" spans="1:25" hidden="1" outlineLevel="1" collapsed="1">
      <c r="A93" s="12">
        <v>43040</v>
      </c>
      <c r="B93" s="52">
        <v>5111.2897445899998</v>
      </c>
      <c r="C93" s="52">
        <f t="shared" ref="C93" si="234">I93+O93</f>
        <v>1698.5966833499999</v>
      </c>
      <c r="D93" s="52">
        <f t="shared" ref="D93" si="235">J93+P93</f>
        <v>3412.6930612399997</v>
      </c>
      <c r="E93" s="52">
        <f t="shared" ref="E93" si="236">K93+Q93</f>
        <v>1913.7107614199999</v>
      </c>
      <c r="F93" s="52">
        <f t="shared" ref="F93" si="237">L93+R93</f>
        <v>1431.43198263</v>
      </c>
      <c r="G93" s="52">
        <f t="shared" ref="G93" si="238">M93+S93</f>
        <v>67.550317190000001</v>
      </c>
      <c r="H93" s="52">
        <f t="shared" ref="H93" si="239">SUM(I93:J93)</f>
        <v>2482.7027481699997</v>
      </c>
      <c r="I93" s="52">
        <v>1283.70023526</v>
      </c>
      <c r="J93" s="52">
        <f t="shared" ref="J93" si="240">SUM(K93:M93)</f>
        <v>1199.00251291</v>
      </c>
      <c r="K93" s="52">
        <v>659.68450214999996</v>
      </c>
      <c r="L93" s="52">
        <v>526.89337278000005</v>
      </c>
      <c r="M93" s="52">
        <v>12.42463798</v>
      </c>
      <c r="N93" s="52">
        <f t="shared" ref="N93" si="241">SUM(O93:P93)</f>
        <v>2628.5869964199997</v>
      </c>
      <c r="O93" s="52">
        <v>414.89644808999998</v>
      </c>
      <c r="P93" s="52">
        <f t="shared" ref="P93" si="242">SUM(Q93:S93)</f>
        <v>2213.6905483299997</v>
      </c>
      <c r="Q93" s="52">
        <v>1254.0262592700001</v>
      </c>
      <c r="R93" s="52">
        <v>904.53860984999994</v>
      </c>
      <c r="S93" s="52">
        <v>55.125679210000001</v>
      </c>
      <c r="T93" s="52"/>
      <c r="U93" s="52"/>
      <c r="V93" s="52"/>
      <c r="W93" s="52"/>
      <c r="X93" s="52"/>
      <c r="Y93" s="52"/>
    </row>
    <row r="94" spans="1:25" hidden="1" outlineLevel="1" collapsed="1">
      <c r="A94" s="12">
        <v>43070</v>
      </c>
      <c r="B94" s="52">
        <v>5399.8621048000005</v>
      </c>
      <c r="C94" s="52">
        <f t="shared" ref="C94" si="243">I94+O94</f>
        <v>1848.37221183</v>
      </c>
      <c r="D94" s="52">
        <f t="shared" ref="D94" si="244">J94+P94</f>
        <v>3551.4898929700003</v>
      </c>
      <c r="E94" s="52">
        <f t="shared" ref="E94" si="245">K94+Q94</f>
        <v>2276.6326085800001</v>
      </c>
      <c r="F94" s="52">
        <f t="shared" ref="F94" si="246">L94+R94</f>
        <v>1184.9101893</v>
      </c>
      <c r="G94" s="52">
        <f t="shared" ref="G94" si="247">M94+S94</f>
        <v>89.947095090000005</v>
      </c>
      <c r="H94" s="52">
        <f t="shared" ref="H94" si="248">SUM(I94:J94)</f>
        <v>2676.9107029000002</v>
      </c>
      <c r="I94" s="52">
        <v>1442.75011836</v>
      </c>
      <c r="J94" s="52">
        <f t="shared" ref="J94" si="249">SUM(K94:M94)</f>
        <v>1234.1605845400002</v>
      </c>
      <c r="K94" s="52">
        <v>837.14421824999999</v>
      </c>
      <c r="L94" s="52">
        <v>384.06541396</v>
      </c>
      <c r="M94" s="52">
        <v>12.95095233</v>
      </c>
      <c r="N94" s="52">
        <f t="shared" ref="N94" si="250">SUM(O94:P94)</f>
        <v>2722.9514018999998</v>
      </c>
      <c r="O94" s="52">
        <v>405.62209346999998</v>
      </c>
      <c r="P94" s="52">
        <f t="shared" ref="P94" si="251">SUM(Q94:S94)</f>
        <v>2317.3293084299999</v>
      </c>
      <c r="Q94" s="52">
        <v>1439.4883903299999</v>
      </c>
      <c r="R94" s="52">
        <v>800.84477533999996</v>
      </c>
      <c r="S94" s="52">
        <v>76.996142759999998</v>
      </c>
      <c r="T94" s="52"/>
      <c r="U94" s="52"/>
      <c r="V94" s="52"/>
      <c r="W94" s="52"/>
      <c r="X94" s="52"/>
      <c r="Y94" s="52"/>
    </row>
    <row r="95" spans="1:25" hidden="1" outlineLevel="1" collapsed="1">
      <c r="A95" s="12">
        <v>43101</v>
      </c>
      <c r="B95" s="52">
        <v>5341.3951258500001</v>
      </c>
      <c r="C95" s="52">
        <f t="shared" ref="C95" si="252">I95+O95</f>
        <v>1754.5053983800001</v>
      </c>
      <c r="D95" s="52">
        <f t="shared" ref="D95" si="253">J95+P95</f>
        <v>3586.8897274700003</v>
      </c>
      <c r="E95" s="52">
        <f t="shared" ref="E95" si="254">K95+Q95</f>
        <v>2216.2839453799998</v>
      </c>
      <c r="F95" s="52">
        <f t="shared" ref="F95" si="255">L95+R95</f>
        <v>1278.08029149</v>
      </c>
      <c r="G95" s="52">
        <f t="shared" ref="G95" si="256">M95+S95</f>
        <v>92.525490599999998</v>
      </c>
      <c r="H95" s="52">
        <f t="shared" ref="H95" si="257">SUM(I95:J95)</f>
        <v>2599.5358694300003</v>
      </c>
      <c r="I95" s="52">
        <v>1334.54581839</v>
      </c>
      <c r="J95" s="52">
        <f t="shared" ref="J95" si="258">SUM(K95:M95)</f>
        <v>1264.9900510400003</v>
      </c>
      <c r="K95" s="52">
        <v>861.01934802000005</v>
      </c>
      <c r="L95" s="52">
        <v>391.51617578000003</v>
      </c>
      <c r="M95" s="52">
        <v>12.454527240000001</v>
      </c>
      <c r="N95" s="52">
        <f t="shared" ref="N95" si="259">SUM(O95:P95)</f>
        <v>2741.8592564199998</v>
      </c>
      <c r="O95" s="52">
        <v>419.95957999000001</v>
      </c>
      <c r="P95" s="52">
        <f t="shared" ref="P95" si="260">SUM(Q95:S95)</f>
        <v>2321.89967643</v>
      </c>
      <c r="Q95" s="52">
        <v>1355.2645973599999</v>
      </c>
      <c r="R95" s="52">
        <v>886.56411571000001</v>
      </c>
      <c r="S95" s="52">
        <v>80.070963359999993</v>
      </c>
      <c r="T95" s="52"/>
      <c r="U95" s="52"/>
      <c r="V95" s="52"/>
      <c r="W95" s="52"/>
      <c r="X95" s="52"/>
      <c r="Y95" s="52"/>
    </row>
    <row r="96" spans="1:25" hidden="1" outlineLevel="1" collapsed="1">
      <c r="A96" s="12">
        <v>43132</v>
      </c>
      <c r="B96" s="52">
        <v>5219.6829834800001</v>
      </c>
      <c r="C96" s="52">
        <f t="shared" ref="C96" si="261">I96+O96</f>
        <v>1722.8505973199999</v>
      </c>
      <c r="D96" s="52">
        <f t="shared" ref="D96" si="262">J96+P96</f>
        <v>3496.8323861599997</v>
      </c>
      <c r="E96" s="52">
        <f t="shared" ref="E96" si="263">K96+Q96</f>
        <v>2226.8413608699998</v>
      </c>
      <c r="F96" s="52">
        <f t="shared" ref="F96" si="264">L96+R96</f>
        <v>1185.17076256</v>
      </c>
      <c r="G96" s="52">
        <f t="shared" ref="G96" si="265">M96+S96</f>
        <v>84.820262729999996</v>
      </c>
      <c r="H96" s="52">
        <f t="shared" ref="H96" si="266">SUM(I96:J96)</f>
        <v>2598.9008008400001</v>
      </c>
      <c r="I96" s="52">
        <v>1323.66737573</v>
      </c>
      <c r="J96" s="52">
        <f t="shared" ref="J96" si="267">SUM(K96:M96)</f>
        <v>1275.2334251100001</v>
      </c>
      <c r="K96" s="52">
        <v>883.38273250999998</v>
      </c>
      <c r="L96" s="52">
        <v>379.19017621</v>
      </c>
      <c r="M96" s="52">
        <v>12.66051639</v>
      </c>
      <c r="N96" s="52">
        <f t="shared" ref="N96" si="268">SUM(O96:P96)</f>
        <v>2620.7821826399995</v>
      </c>
      <c r="O96" s="52">
        <v>399.18322159000002</v>
      </c>
      <c r="P96" s="52">
        <f t="shared" ref="P96" si="269">SUM(Q96:S96)</f>
        <v>2221.5989610499996</v>
      </c>
      <c r="Q96" s="52">
        <v>1343.4586283599999</v>
      </c>
      <c r="R96" s="52">
        <v>805.98058634999995</v>
      </c>
      <c r="S96" s="52">
        <v>72.159746339999998</v>
      </c>
      <c r="T96" s="52"/>
      <c r="U96" s="52"/>
      <c r="V96" s="52"/>
      <c r="W96" s="52"/>
      <c r="X96" s="52"/>
      <c r="Y96" s="52"/>
    </row>
    <row r="97" spans="1:25" hidden="1" outlineLevel="1" collapsed="1">
      <c r="A97" s="12">
        <v>43160</v>
      </c>
      <c r="B97" s="52">
        <v>5190.8715053400001</v>
      </c>
      <c r="C97" s="52">
        <f t="shared" ref="C97" si="270">I97+O97</f>
        <v>1725.5732065500001</v>
      </c>
      <c r="D97" s="52">
        <f t="shared" ref="D97" si="271">J97+P97</f>
        <v>3465.29829879</v>
      </c>
      <c r="E97" s="52">
        <f t="shared" ref="E97" si="272">K97+Q97</f>
        <v>2236.29225043</v>
      </c>
      <c r="F97" s="52">
        <f t="shared" ref="F97" si="273">L97+R97</f>
        <v>1143.4107204900001</v>
      </c>
      <c r="G97" s="52">
        <f t="shared" ref="G97" si="274">M97+S97</f>
        <v>85.595327869999991</v>
      </c>
      <c r="H97" s="52">
        <f t="shared" ref="H97" si="275">SUM(I97:J97)</f>
        <v>2613.7191643599999</v>
      </c>
      <c r="I97" s="52">
        <v>1335.82653497</v>
      </c>
      <c r="J97" s="52">
        <f t="shared" ref="J97" si="276">SUM(K97:M97)</f>
        <v>1277.8926293899999</v>
      </c>
      <c r="K97" s="52">
        <v>909.82606074</v>
      </c>
      <c r="L97" s="52">
        <v>355.59387482</v>
      </c>
      <c r="M97" s="52">
        <v>12.472693830000001</v>
      </c>
      <c r="N97" s="52">
        <f t="shared" ref="N97" si="277">SUM(O97:P97)</f>
        <v>2577.1523409800002</v>
      </c>
      <c r="O97" s="52">
        <v>389.74667158</v>
      </c>
      <c r="P97" s="52">
        <f t="shared" ref="P97" si="278">SUM(Q97:S97)</f>
        <v>2187.4056694000001</v>
      </c>
      <c r="Q97" s="52">
        <v>1326.46618969</v>
      </c>
      <c r="R97" s="52">
        <v>787.81684567000002</v>
      </c>
      <c r="S97" s="52">
        <v>73.122634039999994</v>
      </c>
      <c r="T97" s="52"/>
      <c r="U97" s="52"/>
      <c r="V97" s="52"/>
      <c r="W97" s="52"/>
      <c r="X97" s="52"/>
      <c r="Y97" s="52"/>
    </row>
    <row r="98" spans="1:25" hidden="1" outlineLevel="1" collapsed="1">
      <c r="A98" s="12">
        <v>43191</v>
      </c>
      <c r="B98" s="52">
        <v>5289.5141303199998</v>
      </c>
      <c r="C98" s="52">
        <f t="shared" ref="C98" si="279">I98+O98</f>
        <v>1869.5448966899999</v>
      </c>
      <c r="D98" s="52">
        <f t="shared" ref="D98" si="280">J98+P98</f>
        <v>3419.96923363</v>
      </c>
      <c r="E98" s="52">
        <f t="shared" ref="E98" si="281">K98+Q98</f>
        <v>2222.3645416300001</v>
      </c>
      <c r="F98" s="52">
        <f t="shared" ref="F98" si="282">L98+R98</f>
        <v>1117.7300925899999</v>
      </c>
      <c r="G98" s="52">
        <f t="shared" ref="G98" si="283">M98+S98</f>
        <v>79.874599410000002</v>
      </c>
      <c r="H98" s="52">
        <f t="shared" ref="H98" si="284">SUM(I98:J98)</f>
        <v>2753.3963357500002</v>
      </c>
      <c r="I98" s="52">
        <v>1460.5238017199999</v>
      </c>
      <c r="J98" s="52">
        <f t="shared" ref="J98" si="285">SUM(K98:M98)</f>
        <v>1292.8725340300002</v>
      </c>
      <c r="K98" s="52">
        <v>926.94455430000005</v>
      </c>
      <c r="L98" s="52">
        <v>354.22266080999998</v>
      </c>
      <c r="M98" s="52">
        <v>11.70531892</v>
      </c>
      <c r="N98" s="52">
        <f t="shared" ref="N98" si="286">SUM(O98:P98)</f>
        <v>2536.1177945699997</v>
      </c>
      <c r="O98" s="52">
        <v>409.02109496999998</v>
      </c>
      <c r="P98" s="52">
        <f t="shared" ref="P98" si="287">SUM(Q98:S98)</f>
        <v>2127.0966995999997</v>
      </c>
      <c r="Q98" s="52">
        <v>1295.4199873299999</v>
      </c>
      <c r="R98" s="52">
        <v>763.50743178000005</v>
      </c>
      <c r="S98" s="52">
        <v>68.169280490000006</v>
      </c>
      <c r="T98" s="52"/>
      <c r="U98" s="52"/>
      <c r="V98" s="52"/>
      <c r="W98" s="52"/>
      <c r="X98" s="52"/>
      <c r="Y98" s="52"/>
    </row>
    <row r="99" spans="1:25" hidden="1" outlineLevel="1" collapsed="1">
      <c r="A99" s="12">
        <v>43221</v>
      </c>
      <c r="B99" s="52">
        <v>5232.3924061799999</v>
      </c>
      <c r="C99" s="52">
        <f t="shared" ref="C99" si="288">I99+O99</f>
        <v>1859.9165285700001</v>
      </c>
      <c r="D99" s="52">
        <f t="shared" ref="D99" si="289">J99+P99</f>
        <v>3372.4758776099998</v>
      </c>
      <c r="E99" s="52">
        <f t="shared" ref="E99" si="290">K99+Q99</f>
        <v>2208.4373542100002</v>
      </c>
      <c r="F99" s="52">
        <f t="shared" ref="F99" si="291">L99+R99</f>
        <v>1106.6666046400001</v>
      </c>
      <c r="G99" s="52">
        <f t="shared" ref="G99" si="292">M99+S99</f>
        <v>57.37191876</v>
      </c>
      <c r="H99" s="52">
        <f t="shared" ref="H99" si="293">SUM(I99:J99)</f>
        <v>2744.51689063</v>
      </c>
      <c r="I99" s="52">
        <v>1437.69300896</v>
      </c>
      <c r="J99" s="52">
        <f t="shared" ref="J99" si="294">SUM(K99:M99)</f>
        <v>1306.82388167</v>
      </c>
      <c r="K99" s="52">
        <v>962.64859076000005</v>
      </c>
      <c r="L99" s="52">
        <v>332.97645263999999</v>
      </c>
      <c r="M99" s="52">
        <v>11.19883827</v>
      </c>
      <c r="N99" s="52">
        <f t="shared" ref="N99" si="295">SUM(O99:P99)</f>
        <v>2487.8755155499998</v>
      </c>
      <c r="O99" s="52">
        <v>422.22351960999998</v>
      </c>
      <c r="P99" s="52">
        <f t="shared" ref="P99" si="296">SUM(Q99:S99)</f>
        <v>2065.6519959399998</v>
      </c>
      <c r="Q99" s="52">
        <v>1245.78876345</v>
      </c>
      <c r="R99" s="52">
        <v>773.69015200000001</v>
      </c>
      <c r="S99" s="52">
        <v>46.173080489999997</v>
      </c>
      <c r="T99" s="52"/>
      <c r="U99" s="52"/>
      <c r="V99" s="52"/>
      <c r="W99" s="52"/>
      <c r="X99" s="52"/>
      <c r="Y99" s="52"/>
    </row>
    <row r="100" spans="1:25" hidden="1" outlineLevel="1" collapsed="1">
      <c r="A100" s="12">
        <v>43252</v>
      </c>
      <c r="B100" s="52">
        <v>5541.7279549600007</v>
      </c>
      <c r="C100" s="52">
        <f t="shared" ref="C100" si="297">I100+O100</f>
        <v>2175.1518515299999</v>
      </c>
      <c r="D100" s="52">
        <f t="shared" ref="D100" si="298">J100+P100</f>
        <v>3366.5761034300003</v>
      </c>
      <c r="E100" s="52">
        <f t="shared" ref="E100" si="299">K100+Q100</f>
        <v>2224.1542626199998</v>
      </c>
      <c r="F100" s="52">
        <f t="shared" ref="F100" si="300">L100+R100</f>
        <v>1084.4677010400001</v>
      </c>
      <c r="G100" s="52">
        <f t="shared" ref="G100" si="301">M100+S100</f>
        <v>57.954139769999998</v>
      </c>
      <c r="H100" s="52">
        <f t="shared" ref="H100" si="302">SUM(I100:J100)</f>
        <v>3050.09334382</v>
      </c>
      <c r="I100" s="52">
        <v>1725.6245708900001</v>
      </c>
      <c r="J100" s="52">
        <f t="shared" ref="J100" si="303">SUM(K100:M100)</f>
        <v>1324.4687729299999</v>
      </c>
      <c r="K100" s="52">
        <v>995.59027384000001</v>
      </c>
      <c r="L100" s="52">
        <v>317.65603622999998</v>
      </c>
      <c r="M100" s="52">
        <v>11.22246286</v>
      </c>
      <c r="N100" s="52">
        <f t="shared" ref="N100" si="304">SUM(O100:P100)</f>
        <v>2491.6346111400003</v>
      </c>
      <c r="O100" s="52">
        <v>449.52728064000001</v>
      </c>
      <c r="P100" s="52">
        <f t="shared" ref="P100" si="305">SUM(Q100:S100)</f>
        <v>2042.1073305000002</v>
      </c>
      <c r="Q100" s="52">
        <v>1228.56398878</v>
      </c>
      <c r="R100" s="52">
        <v>766.81166481000002</v>
      </c>
      <c r="S100" s="52">
        <v>46.731676909999997</v>
      </c>
      <c r="T100" s="52"/>
      <c r="U100" s="52"/>
      <c r="V100" s="52"/>
      <c r="W100" s="52"/>
      <c r="X100" s="52"/>
      <c r="Y100" s="52"/>
    </row>
    <row r="101" spans="1:25" hidden="1" outlineLevel="1" collapsed="1">
      <c r="A101" s="12">
        <v>43282</v>
      </c>
      <c r="B101" s="52">
        <v>5435.5694175600001</v>
      </c>
      <c r="C101" s="52">
        <f t="shared" ref="C101" si="306">I101+O101</f>
        <v>2052.27475486</v>
      </c>
      <c r="D101" s="52">
        <f t="shared" ref="D101" si="307">J101+P101</f>
        <v>3383.2946627000001</v>
      </c>
      <c r="E101" s="52">
        <f t="shared" ref="E101" si="308">K101+Q101</f>
        <v>2261.3150455200002</v>
      </c>
      <c r="F101" s="52">
        <f t="shared" ref="F101" si="309">L101+R101</f>
        <v>1071.2247300700001</v>
      </c>
      <c r="G101" s="52">
        <f t="shared" ref="G101" si="310">M101+S101</f>
        <v>50.754887109999999</v>
      </c>
      <c r="H101" s="52">
        <f t="shared" ref="H101" si="311">SUM(I101:J101)</f>
        <v>2895.2367885200001</v>
      </c>
      <c r="I101" s="52">
        <v>1593.2258473700001</v>
      </c>
      <c r="J101" s="52">
        <f t="shared" ref="J101" si="312">SUM(K101:M101)</f>
        <v>1302.01094115</v>
      </c>
      <c r="K101" s="52">
        <v>986.88683447000005</v>
      </c>
      <c r="L101" s="52">
        <v>304.19860770999998</v>
      </c>
      <c r="M101" s="52">
        <v>10.92549897</v>
      </c>
      <c r="N101" s="52">
        <f t="shared" ref="N101" si="313">SUM(O101:P101)</f>
        <v>2540.3326290400005</v>
      </c>
      <c r="O101" s="52">
        <v>459.04890748999998</v>
      </c>
      <c r="P101" s="52">
        <f t="shared" ref="P101" si="314">SUM(Q101:S101)</f>
        <v>2081.2837215500003</v>
      </c>
      <c r="Q101" s="52">
        <v>1274.4282110500001</v>
      </c>
      <c r="R101" s="52">
        <v>767.02612236000004</v>
      </c>
      <c r="S101" s="52">
        <v>39.829388139999999</v>
      </c>
      <c r="T101" s="52"/>
      <c r="U101" s="52"/>
      <c r="V101" s="52"/>
      <c r="W101" s="52"/>
      <c r="X101" s="52"/>
      <c r="Y101" s="52"/>
    </row>
    <row r="102" spans="1:25" hidden="1" outlineLevel="1" collapsed="1">
      <c r="A102" s="12">
        <v>43313</v>
      </c>
      <c r="B102" s="52">
        <v>5573.3408062899998</v>
      </c>
      <c r="C102" s="52">
        <f t="shared" ref="C102" si="315">I102+O102</f>
        <v>2075.26878773</v>
      </c>
      <c r="D102" s="52">
        <f t="shared" ref="D102" si="316">J102+P102</f>
        <v>3498.0720185600003</v>
      </c>
      <c r="E102" s="52">
        <f t="shared" ref="E102" si="317">K102+Q102</f>
        <v>2333.01087065</v>
      </c>
      <c r="F102" s="52">
        <f t="shared" ref="F102" si="318">L102+R102</f>
        <v>1107.6510994600001</v>
      </c>
      <c r="G102" s="52">
        <f t="shared" ref="G102" si="319">M102+S102</f>
        <v>57.410048449999998</v>
      </c>
      <c r="H102" s="52">
        <f t="shared" ref="H102" si="320">SUM(I102:J102)</f>
        <v>2858.0924500199999</v>
      </c>
      <c r="I102" s="52">
        <v>1581.1837777400001</v>
      </c>
      <c r="J102" s="52">
        <f t="shared" ref="J102" si="321">SUM(K102:M102)</f>
        <v>1276.90867228</v>
      </c>
      <c r="K102" s="52">
        <v>973.42939862000003</v>
      </c>
      <c r="L102" s="52">
        <v>292.46083312000002</v>
      </c>
      <c r="M102" s="52">
        <v>11.01844054</v>
      </c>
      <c r="N102" s="52">
        <f t="shared" ref="N102" si="322">SUM(O102:P102)</f>
        <v>2715.2483562699999</v>
      </c>
      <c r="O102" s="52">
        <v>494.08500999</v>
      </c>
      <c r="P102" s="52">
        <f t="shared" ref="P102" si="323">SUM(Q102:S102)</f>
        <v>2221.16334628</v>
      </c>
      <c r="Q102" s="52">
        <v>1359.58147203</v>
      </c>
      <c r="R102" s="52">
        <v>815.19026633999999</v>
      </c>
      <c r="S102" s="52">
        <v>46.391607909999998</v>
      </c>
      <c r="T102" s="52"/>
      <c r="U102" s="52"/>
      <c r="V102" s="52"/>
      <c r="W102" s="52"/>
      <c r="X102" s="52"/>
      <c r="Y102" s="52"/>
    </row>
    <row r="103" spans="1:25" hidden="1" outlineLevel="1" collapsed="1">
      <c r="A103" s="12">
        <v>43344</v>
      </c>
      <c r="B103" s="52">
        <v>5698.0284928599995</v>
      </c>
      <c r="C103" s="52">
        <f t="shared" ref="C103" si="324">I103+O103</f>
        <v>2220.0983307199999</v>
      </c>
      <c r="D103" s="52">
        <f t="shared" ref="D103" si="325">J103+P103</f>
        <v>3477.93016214</v>
      </c>
      <c r="E103" s="52">
        <f t="shared" ref="E103" si="326">K103+Q103</f>
        <v>2342.6153153800001</v>
      </c>
      <c r="F103" s="52">
        <f t="shared" ref="F103" si="327">L103+R103</f>
        <v>1078.9635139699999</v>
      </c>
      <c r="G103" s="52">
        <f t="shared" ref="G103" si="328">M103+S103</f>
        <v>56.351332790000001</v>
      </c>
      <c r="H103" s="52">
        <f t="shared" ref="H103" si="329">SUM(I103:J103)</f>
        <v>2980.8054377600001</v>
      </c>
      <c r="I103" s="52">
        <v>1693.0559395</v>
      </c>
      <c r="J103" s="52">
        <f t="shared" ref="J103" si="330">SUM(K103:M103)</f>
        <v>1287.7494982600001</v>
      </c>
      <c r="K103" s="52">
        <v>989.68332820000001</v>
      </c>
      <c r="L103" s="52">
        <v>287.10075784999998</v>
      </c>
      <c r="M103" s="52">
        <v>10.96541221</v>
      </c>
      <c r="N103" s="52">
        <f t="shared" ref="N103" si="331">SUM(O103:P103)</f>
        <v>2717.2230550999998</v>
      </c>
      <c r="O103" s="52">
        <v>527.04239122000001</v>
      </c>
      <c r="P103" s="52">
        <f t="shared" ref="P103" si="332">SUM(Q103:S103)</f>
        <v>2190.1806638799999</v>
      </c>
      <c r="Q103" s="52">
        <v>1352.9319871800001</v>
      </c>
      <c r="R103" s="52">
        <v>791.86275611999997</v>
      </c>
      <c r="S103" s="52">
        <v>45.385920579999997</v>
      </c>
      <c r="T103" s="52"/>
      <c r="U103" s="52"/>
      <c r="V103" s="52"/>
      <c r="W103" s="52"/>
      <c r="X103" s="52"/>
      <c r="Y103" s="52"/>
    </row>
    <row r="104" spans="1:25" hidden="1" outlineLevel="1" collapsed="1">
      <c r="A104" s="12">
        <v>43374</v>
      </c>
      <c r="B104" s="52">
        <v>5573.5988190199996</v>
      </c>
      <c r="C104" s="52">
        <f t="shared" ref="C104" si="333">I104+O104</f>
        <v>2102.4592524999998</v>
      </c>
      <c r="D104" s="52">
        <f t="shared" ref="D104" si="334">J104+P104</f>
        <v>3471.1395665199998</v>
      </c>
      <c r="E104" s="52">
        <f t="shared" ref="E104" si="335">K104+Q104</f>
        <v>2363.4262463099999</v>
      </c>
      <c r="F104" s="52">
        <f t="shared" ref="F104" si="336">L104+R104</f>
        <v>1044.7870027199999</v>
      </c>
      <c r="G104" s="52">
        <f t="shared" ref="G104" si="337">M104+S104</f>
        <v>62.926317490000002</v>
      </c>
      <c r="H104" s="52">
        <f t="shared" ref="H104" si="338">SUM(I104:J104)</f>
        <v>2905.4731289000001</v>
      </c>
      <c r="I104" s="52">
        <v>1608.4219787899999</v>
      </c>
      <c r="J104" s="52">
        <f t="shared" ref="J104" si="339">SUM(K104:M104)</f>
        <v>1297.05115011</v>
      </c>
      <c r="K104" s="52">
        <v>1011.00453262</v>
      </c>
      <c r="L104" s="52">
        <v>274.99195710999999</v>
      </c>
      <c r="M104" s="52">
        <v>11.05466038</v>
      </c>
      <c r="N104" s="52">
        <f t="shared" ref="N104" si="340">SUM(O104:P104)</f>
        <v>2668.1256901199999</v>
      </c>
      <c r="O104" s="52">
        <v>494.03727371000002</v>
      </c>
      <c r="P104" s="52">
        <f t="shared" ref="P104" si="341">SUM(Q104:S104)</f>
        <v>2174.0884164099998</v>
      </c>
      <c r="Q104" s="52">
        <v>1352.4217136899999</v>
      </c>
      <c r="R104" s="52">
        <v>769.79504560999999</v>
      </c>
      <c r="S104" s="52">
        <v>51.871657110000001</v>
      </c>
      <c r="T104" s="52"/>
      <c r="U104" s="52"/>
      <c r="V104" s="52"/>
      <c r="W104" s="52"/>
      <c r="X104" s="52"/>
      <c r="Y104" s="52"/>
    </row>
    <row r="105" spans="1:25" hidden="1" outlineLevel="1" collapsed="1">
      <c r="A105" s="12">
        <v>43405</v>
      </c>
      <c r="B105" s="52">
        <v>5513.1650505600001</v>
      </c>
      <c r="C105" s="52">
        <f t="shared" ref="C105" si="342">I105+O105</f>
        <v>2055.2883520400001</v>
      </c>
      <c r="D105" s="52">
        <f t="shared" ref="D105" si="343">J105+P105</f>
        <v>3457.87669852</v>
      </c>
      <c r="E105" s="52">
        <f t="shared" ref="E105" si="344">K105+Q105</f>
        <v>2345.0455385400001</v>
      </c>
      <c r="F105" s="52">
        <f t="shared" ref="F105" si="345">L105+R105</f>
        <v>1050.73262479</v>
      </c>
      <c r="G105" s="52">
        <f t="shared" ref="G105" si="346">M105+S105</f>
        <v>62.09853519</v>
      </c>
      <c r="H105" s="52">
        <f t="shared" ref="H105" si="347">SUM(I105:J105)</f>
        <v>2877.6730463999997</v>
      </c>
      <c r="I105" s="52">
        <v>1577.9684311599999</v>
      </c>
      <c r="J105" s="52">
        <f t="shared" ref="J105" si="348">SUM(K105:M105)</f>
        <v>1299.7046152399998</v>
      </c>
      <c r="K105" s="52">
        <v>1012.21974025</v>
      </c>
      <c r="L105" s="52">
        <v>275.53820295999998</v>
      </c>
      <c r="M105" s="52">
        <v>11.94667203</v>
      </c>
      <c r="N105" s="52">
        <f t="shared" ref="N105" si="349">SUM(O105:P105)</f>
        <v>2635.4920041600003</v>
      </c>
      <c r="O105" s="52">
        <v>477.31992087999998</v>
      </c>
      <c r="P105" s="52">
        <f t="shared" ref="P105" si="350">SUM(Q105:S105)</f>
        <v>2158.1720832800002</v>
      </c>
      <c r="Q105" s="52">
        <v>1332.82579829</v>
      </c>
      <c r="R105" s="52">
        <v>775.19442183000001</v>
      </c>
      <c r="S105" s="52">
        <v>50.151863159999998</v>
      </c>
      <c r="T105" s="52"/>
      <c r="U105" s="52"/>
      <c r="V105" s="52"/>
      <c r="W105" s="52"/>
      <c r="X105" s="52"/>
      <c r="Y105" s="52"/>
    </row>
    <row r="106" spans="1:25" hidden="1" outlineLevel="1" collapsed="1">
      <c r="A106" s="12">
        <v>43435</v>
      </c>
      <c r="B106" s="52">
        <v>5544.4833740800004</v>
      </c>
      <c r="C106" s="52">
        <f t="shared" ref="C106" si="351">I106+O106</f>
        <v>2150.0802172799999</v>
      </c>
      <c r="D106" s="52">
        <f t="shared" ref="D106" si="352">J106+P106</f>
        <v>3394.4031568</v>
      </c>
      <c r="E106" s="52">
        <f t="shared" ref="E106" si="353">K106+Q106</f>
        <v>2331.1758794899997</v>
      </c>
      <c r="F106" s="52">
        <f t="shared" ref="F106" si="354">L106+R106</f>
        <v>1009.33419238</v>
      </c>
      <c r="G106" s="52">
        <f t="shared" ref="G106" si="355">M106+S106</f>
        <v>53.893084930000001</v>
      </c>
      <c r="H106" s="52">
        <f t="shared" ref="H106" si="356">SUM(I106:J106)</f>
        <v>3012.1154426399999</v>
      </c>
      <c r="I106" s="52">
        <v>1687.01550507</v>
      </c>
      <c r="J106" s="52">
        <f t="shared" ref="J106" si="357">SUM(K106:M106)</f>
        <v>1325.0999375700001</v>
      </c>
      <c r="K106" s="52">
        <v>1049.48393523</v>
      </c>
      <c r="L106" s="52">
        <v>266.15498796999998</v>
      </c>
      <c r="M106" s="52">
        <v>9.4610143699999991</v>
      </c>
      <c r="N106" s="52">
        <f t="shared" ref="N106" si="358">SUM(O106:P106)</f>
        <v>2532.3679314399997</v>
      </c>
      <c r="O106" s="52">
        <v>463.06471220999998</v>
      </c>
      <c r="P106" s="52">
        <f t="shared" ref="P106" si="359">SUM(Q106:S106)</f>
        <v>2069.3032192299997</v>
      </c>
      <c r="Q106" s="52">
        <v>1281.6919442599999</v>
      </c>
      <c r="R106" s="52">
        <v>743.17920441000001</v>
      </c>
      <c r="S106" s="52">
        <v>44.43207056</v>
      </c>
      <c r="T106" s="52"/>
      <c r="U106" s="52"/>
      <c r="V106" s="52"/>
      <c r="W106" s="52"/>
      <c r="X106" s="52"/>
      <c r="Y106" s="52"/>
    </row>
    <row r="107" spans="1:25" hidden="1" outlineLevel="1" collapsed="1">
      <c r="A107" s="12">
        <v>43466</v>
      </c>
      <c r="B107" s="52">
        <v>5560.5731085000007</v>
      </c>
      <c r="C107" s="52">
        <f t="shared" ref="C107" si="360">I107+O107</f>
        <v>2126.8237900600002</v>
      </c>
      <c r="D107" s="52">
        <f t="shared" ref="D107" si="361">J107+P107</f>
        <v>3433.74931844</v>
      </c>
      <c r="E107" s="52">
        <f t="shared" ref="E107" si="362">K107+Q107</f>
        <v>2287.3580100899999</v>
      </c>
      <c r="F107" s="52">
        <f t="shared" ref="F107" si="363">L107+R107</f>
        <v>1094.3259352099999</v>
      </c>
      <c r="G107" s="52">
        <f t="shared" ref="G107" si="364">M107+S107</f>
        <v>52.065373140000005</v>
      </c>
      <c r="H107" s="52">
        <f t="shared" ref="H107" si="365">SUM(I107:J107)</f>
        <v>3015.2283663600001</v>
      </c>
      <c r="I107" s="52">
        <v>1652.4751237200001</v>
      </c>
      <c r="J107" s="52">
        <f t="shared" ref="J107" si="366">SUM(K107:M107)</f>
        <v>1362.7532426400001</v>
      </c>
      <c r="K107" s="52">
        <v>1015.7620217899999</v>
      </c>
      <c r="L107" s="52">
        <v>337.64115411</v>
      </c>
      <c r="M107" s="52">
        <v>9.3500667400000008</v>
      </c>
      <c r="N107" s="52">
        <f t="shared" ref="N107" si="367">SUM(O107:P107)</f>
        <v>2545.3447421400001</v>
      </c>
      <c r="O107" s="52">
        <v>474.34866634000002</v>
      </c>
      <c r="P107" s="52">
        <f t="shared" ref="P107" si="368">SUM(Q107:S107)</f>
        <v>2070.9960758000002</v>
      </c>
      <c r="Q107" s="52">
        <v>1271.5959883</v>
      </c>
      <c r="R107" s="52">
        <v>756.68478110000001</v>
      </c>
      <c r="S107" s="52">
        <v>42.715306400000003</v>
      </c>
      <c r="T107" s="52"/>
      <c r="U107" s="52"/>
      <c r="V107" s="52"/>
      <c r="W107" s="52"/>
      <c r="X107" s="52"/>
      <c r="Y107" s="52"/>
    </row>
    <row r="108" spans="1:25" hidden="1" outlineLevel="1" collapsed="1">
      <c r="A108" s="12">
        <v>43497</v>
      </c>
      <c r="B108" s="52">
        <v>5454.61182259</v>
      </c>
      <c r="C108" s="52">
        <f t="shared" ref="C108" si="369">I108+O108</f>
        <v>2088.3843529200003</v>
      </c>
      <c r="D108" s="52">
        <f t="shared" ref="D108" si="370">J108+P108</f>
        <v>3366.2274696700001</v>
      </c>
      <c r="E108" s="52">
        <f t="shared" ref="E108" si="371">K108+Q108</f>
        <v>2256.4668729599998</v>
      </c>
      <c r="F108" s="52">
        <f t="shared" ref="F108" si="372">L108+R108</f>
        <v>1055.9274358100001</v>
      </c>
      <c r="G108" s="52">
        <f t="shared" ref="G108" si="373">M108+S108</f>
        <v>53.833160899999996</v>
      </c>
      <c r="H108" s="52">
        <f t="shared" ref="H108" si="374">SUM(I108:J108)</f>
        <v>2996.9347503899999</v>
      </c>
      <c r="I108" s="52">
        <v>1641.2172010300001</v>
      </c>
      <c r="J108" s="52">
        <f t="shared" ref="J108" si="375">SUM(K108:M108)</f>
        <v>1355.71754936</v>
      </c>
      <c r="K108" s="52">
        <v>1010.25668626</v>
      </c>
      <c r="L108" s="52">
        <v>336.05910935000003</v>
      </c>
      <c r="M108" s="52">
        <v>9.4017537499999992</v>
      </c>
      <c r="N108" s="52">
        <f t="shared" ref="N108" si="376">SUM(O108:P108)</f>
        <v>2457.6770722000001</v>
      </c>
      <c r="O108" s="52">
        <v>447.16715189000001</v>
      </c>
      <c r="P108" s="52">
        <f t="shared" ref="P108" si="377">SUM(Q108:S108)</f>
        <v>2010.5099203100001</v>
      </c>
      <c r="Q108" s="52">
        <v>1246.2101866999999</v>
      </c>
      <c r="R108" s="52">
        <v>719.86832646000005</v>
      </c>
      <c r="S108" s="52">
        <v>44.431407149999998</v>
      </c>
      <c r="T108" s="52"/>
      <c r="U108" s="52"/>
      <c r="V108" s="52"/>
      <c r="W108" s="52"/>
      <c r="X108" s="52"/>
      <c r="Y108" s="52"/>
    </row>
    <row r="109" spans="1:25" hidden="1" outlineLevel="1" collapsed="1">
      <c r="A109" s="12">
        <v>43525</v>
      </c>
      <c r="B109" s="52">
        <v>5473.69028721</v>
      </c>
      <c r="C109" s="52">
        <f t="shared" ref="C109" si="378">I109+O109</f>
        <v>2101.5850989199998</v>
      </c>
      <c r="D109" s="52">
        <f t="shared" ref="D109" si="379">J109+P109</f>
        <v>3372.1051882900001</v>
      </c>
      <c r="E109" s="52">
        <f t="shared" ref="E109" si="380">K109+Q109</f>
        <v>2262.4938608100001</v>
      </c>
      <c r="F109" s="52">
        <f t="shared" ref="F109" si="381">L109+R109</f>
        <v>1055.1323997700001</v>
      </c>
      <c r="G109" s="52">
        <f t="shared" ref="G109" si="382">M109+S109</f>
        <v>54.478927710000001</v>
      </c>
      <c r="H109" s="52">
        <f t="shared" ref="H109" si="383">SUM(I109:J109)</f>
        <v>2994.8878857199998</v>
      </c>
      <c r="I109" s="52">
        <v>1627.32370636</v>
      </c>
      <c r="J109" s="52">
        <f t="shared" ref="J109" si="384">SUM(K109:M109)</f>
        <v>1367.56417936</v>
      </c>
      <c r="K109" s="52">
        <v>1015.0833327300001</v>
      </c>
      <c r="L109" s="52">
        <v>342.97358216999999</v>
      </c>
      <c r="M109" s="52">
        <v>9.50726446</v>
      </c>
      <c r="N109" s="52">
        <f t="shared" ref="N109" si="385">SUM(O109:P109)</f>
        <v>2478.8024014899997</v>
      </c>
      <c r="O109" s="52">
        <v>474.26139255999999</v>
      </c>
      <c r="P109" s="52">
        <f t="shared" ref="P109" si="386">SUM(Q109:S109)</f>
        <v>2004.5410089299999</v>
      </c>
      <c r="Q109" s="52">
        <v>1247.4105280799999</v>
      </c>
      <c r="R109" s="52">
        <v>712.15881760000002</v>
      </c>
      <c r="S109" s="52">
        <v>44.971663249999999</v>
      </c>
      <c r="T109" s="52"/>
      <c r="U109" s="52"/>
      <c r="V109" s="52"/>
      <c r="W109" s="52"/>
      <c r="X109" s="52"/>
      <c r="Y109" s="52"/>
    </row>
    <row r="110" spans="1:25" hidden="1" outlineLevel="1" collapsed="1">
      <c r="A110" s="12">
        <v>43556</v>
      </c>
      <c r="B110" s="52">
        <v>5393.2047803599999</v>
      </c>
      <c r="C110" s="52">
        <f t="shared" ref="C110" si="387">I110+O110</f>
        <v>2094.9123366399999</v>
      </c>
      <c r="D110" s="52">
        <f t="shared" ref="D110" si="388">J110+P110</f>
        <v>3298.2924437199999</v>
      </c>
      <c r="E110" s="52">
        <f t="shared" ref="E110" si="389">K110+Q110</f>
        <v>2202.8959879700001</v>
      </c>
      <c r="F110" s="52">
        <f t="shared" ref="F110" si="390">L110+R110</f>
        <v>1043.5661771300001</v>
      </c>
      <c r="G110" s="52">
        <f t="shared" ref="G110" si="391">M110+S110</f>
        <v>51.830278619999994</v>
      </c>
      <c r="H110" s="52">
        <f t="shared" ref="H110" si="392">SUM(I110:J110)</f>
        <v>2999.1265724899999</v>
      </c>
      <c r="I110" s="52">
        <v>1638.66426387</v>
      </c>
      <c r="J110" s="52">
        <f t="shared" ref="J110" si="393">SUM(K110:M110)</f>
        <v>1360.4623086199999</v>
      </c>
      <c r="K110" s="52">
        <v>1013.34104945</v>
      </c>
      <c r="L110" s="52">
        <v>338.48407731999998</v>
      </c>
      <c r="M110" s="52">
        <v>8.6371818499999993</v>
      </c>
      <c r="N110" s="52">
        <f t="shared" ref="N110" si="394">SUM(O110:P110)</f>
        <v>2394.0782078699999</v>
      </c>
      <c r="O110" s="52">
        <v>456.24807277000002</v>
      </c>
      <c r="P110" s="52">
        <f t="shared" ref="P110" si="395">SUM(Q110:S110)</f>
        <v>1937.8301351</v>
      </c>
      <c r="Q110" s="52">
        <v>1189.55493852</v>
      </c>
      <c r="R110" s="52">
        <v>705.08209981000005</v>
      </c>
      <c r="S110" s="52">
        <v>43.193096769999997</v>
      </c>
      <c r="T110" s="52"/>
      <c r="U110" s="52"/>
      <c r="V110" s="52"/>
      <c r="W110" s="52"/>
      <c r="X110" s="52"/>
      <c r="Y110" s="52"/>
    </row>
    <row r="111" spans="1:25" hidden="1" outlineLevel="1" collapsed="1">
      <c r="A111" s="12">
        <v>43586</v>
      </c>
      <c r="B111" s="52">
        <v>5392.67478312</v>
      </c>
      <c r="C111" s="52">
        <f t="shared" ref="C111" si="396">I111+O111</f>
        <v>2092.7744590800003</v>
      </c>
      <c r="D111" s="52">
        <f t="shared" ref="D111" si="397">J111+P111</f>
        <v>3299.9003240399998</v>
      </c>
      <c r="E111" s="52">
        <f t="shared" ref="E111" si="398">K111+Q111</f>
        <v>2209.7088919600001</v>
      </c>
      <c r="F111" s="52">
        <f t="shared" ref="F111" si="399">L111+R111</f>
        <v>1038.49163552</v>
      </c>
      <c r="G111" s="52">
        <f t="shared" ref="G111" si="400">M111+S111</f>
        <v>51.699796559999996</v>
      </c>
      <c r="H111" s="52">
        <f t="shared" ref="H111" si="401">SUM(I111:J111)</f>
        <v>2971.1580835499999</v>
      </c>
      <c r="I111" s="52">
        <v>1600.4038224200001</v>
      </c>
      <c r="J111" s="52">
        <f t="shared" ref="J111" si="402">SUM(K111:M111)</f>
        <v>1370.75426113</v>
      </c>
      <c r="K111" s="52">
        <v>1024.3931844199999</v>
      </c>
      <c r="L111" s="52">
        <v>338.42748454000002</v>
      </c>
      <c r="M111" s="52">
        <v>7.9335921699999998</v>
      </c>
      <c r="N111" s="52">
        <f t="shared" ref="N111" si="403">SUM(O111:P111)</f>
        <v>2421.5166995700001</v>
      </c>
      <c r="O111" s="52">
        <v>492.37063666</v>
      </c>
      <c r="P111" s="52">
        <f t="shared" ref="P111" si="404">SUM(Q111:S111)</f>
        <v>1929.14606291</v>
      </c>
      <c r="Q111" s="52">
        <v>1185.3157075399999</v>
      </c>
      <c r="R111" s="52">
        <v>700.06415098000002</v>
      </c>
      <c r="S111" s="52">
        <v>43.766204389999999</v>
      </c>
      <c r="T111" s="52"/>
      <c r="U111" s="52"/>
      <c r="V111" s="52"/>
      <c r="W111" s="52"/>
      <c r="X111" s="52"/>
      <c r="Y111" s="52"/>
    </row>
    <row r="112" spans="1:25" hidden="1" outlineLevel="1" collapsed="1">
      <c r="A112" s="12">
        <v>43617</v>
      </c>
      <c r="B112" s="52">
        <v>5745.0483543099999</v>
      </c>
      <c r="C112" s="52">
        <f t="shared" ref="C112" si="405">I112+O112</f>
        <v>2465.3112297500002</v>
      </c>
      <c r="D112" s="52">
        <f t="shared" ref="D112" si="406">J112+P112</f>
        <v>3279.7371245599998</v>
      </c>
      <c r="E112" s="52">
        <f t="shared" ref="E112" si="407">K112+Q112</f>
        <v>2311.57064438</v>
      </c>
      <c r="F112" s="52">
        <f t="shared" ref="F112" si="408">L112+R112</f>
        <v>918.32201592000001</v>
      </c>
      <c r="G112" s="52">
        <f t="shared" ref="G112" si="409">M112+S112</f>
        <v>49.844464260000002</v>
      </c>
      <c r="H112" s="52">
        <f t="shared" ref="H112" si="410">SUM(I112:J112)</f>
        <v>3349.5540396400002</v>
      </c>
      <c r="I112" s="52">
        <v>1962.48267889</v>
      </c>
      <c r="J112" s="52">
        <f t="shared" ref="J112" si="411">SUM(K112:M112)</f>
        <v>1387.0713607499999</v>
      </c>
      <c r="K112" s="52">
        <v>1117.62316061</v>
      </c>
      <c r="L112" s="52">
        <v>262.18331942999998</v>
      </c>
      <c r="M112" s="52">
        <v>7.2648807099999999</v>
      </c>
      <c r="N112" s="52">
        <f t="shared" ref="N112" si="412">SUM(O112:P112)</f>
        <v>2395.4943146700002</v>
      </c>
      <c r="O112" s="52">
        <v>502.82855086000001</v>
      </c>
      <c r="P112" s="52">
        <f t="shared" ref="P112" si="413">SUM(Q112:S112)</f>
        <v>1892.66576381</v>
      </c>
      <c r="Q112" s="52">
        <v>1193.94748377</v>
      </c>
      <c r="R112" s="52">
        <v>656.13869649000003</v>
      </c>
      <c r="S112" s="52">
        <v>42.579583550000002</v>
      </c>
      <c r="T112" s="52"/>
      <c r="U112" s="52"/>
      <c r="V112" s="52"/>
      <c r="W112" s="52"/>
      <c r="X112" s="52"/>
      <c r="Y112" s="52"/>
    </row>
    <row r="113" spans="1:25" hidden="1" outlineLevel="1" collapsed="1">
      <c r="A113" s="12">
        <v>43647</v>
      </c>
      <c r="B113" s="52">
        <v>5537.64922028</v>
      </c>
      <c r="C113" s="52">
        <f t="shared" ref="C113" si="414">I113+O113</f>
        <v>2303.3322579199998</v>
      </c>
      <c r="D113" s="52">
        <f t="shared" ref="D113" si="415">J113+P113</f>
        <v>3234.3169623599997</v>
      </c>
      <c r="E113" s="52">
        <f t="shared" ref="E113" si="416">K113+Q113</f>
        <v>2218.5353021199999</v>
      </c>
      <c r="F113" s="52">
        <f t="shared" ref="F113" si="417">L113+R113</f>
        <v>969.29652585999997</v>
      </c>
      <c r="G113" s="52">
        <f t="shared" ref="G113" si="418">M113+S113</f>
        <v>46.485134379999998</v>
      </c>
      <c r="H113" s="52">
        <f t="shared" ref="H113" si="419">SUM(I113:J113)</f>
        <v>3187.0859874899998</v>
      </c>
      <c r="I113" s="52">
        <v>1798.31072507</v>
      </c>
      <c r="J113" s="52">
        <f t="shared" ref="J113" si="420">SUM(K113:M113)</f>
        <v>1388.77526242</v>
      </c>
      <c r="K113" s="52">
        <v>1048.7409075400001</v>
      </c>
      <c r="L113" s="52">
        <v>332.85990212000002</v>
      </c>
      <c r="M113" s="52">
        <v>7.1744527600000003</v>
      </c>
      <c r="N113" s="52">
        <f t="shared" ref="N113" si="421">SUM(O113:P113)</f>
        <v>2350.5632327899998</v>
      </c>
      <c r="O113" s="52">
        <v>505.02153285000003</v>
      </c>
      <c r="P113" s="52">
        <f t="shared" ref="P113" si="422">SUM(Q113:S113)</f>
        <v>1845.5416999399999</v>
      </c>
      <c r="Q113" s="52">
        <v>1169.79439458</v>
      </c>
      <c r="R113" s="52">
        <v>636.43662373999996</v>
      </c>
      <c r="S113" s="52">
        <v>39.310681619999997</v>
      </c>
      <c r="T113" s="52"/>
      <c r="U113" s="52"/>
      <c r="V113" s="52"/>
      <c r="W113" s="52"/>
      <c r="X113" s="52"/>
      <c r="Y113" s="52"/>
    </row>
    <row r="114" spans="1:25" hidden="1" outlineLevel="1" collapsed="1">
      <c r="A114" s="12">
        <v>43678</v>
      </c>
      <c r="B114" s="52">
        <v>5586.6645491099989</v>
      </c>
      <c r="C114" s="52">
        <f t="shared" ref="C114" si="423">I114+O114</f>
        <v>2318.2186805000001</v>
      </c>
      <c r="D114" s="52">
        <f t="shared" ref="D114" si="424">J114+P114</f>
        <v>3268.4458686100002</v>
      </c>
      <c r="E114" s="52">
        <f t="shared" ref="E114" si="425">K114+Q114</f>
        <v>2249.73085421</v>
      </c>
      <c r="F114" s="52">
        <f t="shared" ref="F114" si="426">L114+R114</f>
        <v>975.75651238</v>
      </c>
      <c r="G114" s="52">
        <f t="shared" ref="G114" si="427">M114+S114</f>
        <v>42.958502019999997</v>
      </c>
      <c r="H114" s="52">
        <f t="shared" ref="H114" si="428">SUM(I114:J114)</f>
        <v>3197.4162225099999</v>
      </c>
      <c r="I114" s="52">
        <v>1792.82188916</v>
      </c>
      <c r="J114" s="52">
        <f t="shared" ref="J114" si="429">SUM(K114:M114)</f>
        <v>1404.5943333500002</v>
      </c>
      <c r="K114" s="52">
        <v>1063.06495165</v>
      </c>
      <c r="L114" s="52">
        <v>334.45381753999999</v>
      </c>
      <c r="M114" s="52">
        <v>7.0755641599999999</v>
      </c>
      <c r="N114" s="52">
        <f t="shared" ref="N114" si="430">SUM(O114:P114)</f>
        <v>2389.2483265999999</v>
      </c>
      <c r="O114" s="52">
        <v>525.39679134000005</v>
      </c>
      <c r="P114" s="52">
        <f t="shared" ref="P114" si="431">SUM(Q114:S114)</f>
        <v>1863.85153526</v>
      </c>
      <c r="Q114" s="52">
        <v>1186.6659025599999</v>
      </c>
      <c r="R114" s="52">
        <v>641.30269483999996</v>
      </c>
      <c r="S114" s="52">
        <v>35.882937859999998</v>
      </c>
      <c r="T114" s="52"/>
      <c r="U114" s="52"/>
      <c r="V114" s="52"/>
      <c r="W114" s="52"/>
      <c r="X114" s="52"/>
      <c r="Y114" s="52"/>
    </row>
    <row r="115" spans="1:25" hidden="1" outlineLevel="1" collapsed="1">
      <c r="A115" s="12">
        <v>43709</v>
      </c>
      <c r="B115" s="52">
        <v>5563.7425067700005</v>
      </c>
      <c r="C115" s="52">
        <f t="shared" ref="C115" si="432">I115+O115</f>
        <v>2324.9871203600001</v>
      </c>
      <c r="D115" s="52">
        <f t="shared" ref="D115" si="433">J115+P115</f>
        <v>3238.75538641</v>
      </c>
      <c r="E115" s="52">
        <f t="shared" ref="E115" si="434">K115+Q115</f>
        <v>2254.2403484500001</v>
      </c>
      <c r="F115" s="52">
        <f t="shared" ref="F115" si="435">L115+R115</f>
        <v>943.37000281999997</v>
      </c>
      <c r="G115" s="52">
        <f t="shared" ref="G115" si="436">M115+S115</f>
        <v>41.145035140000005</v>
      </c>
      <c r="H115" s="52">
        <f t="shared" ref="H115" si="437">SUM(I115:J115)</f>
        <v>3268.9417664500006</v>
      </c>
      <c r="I115" s="52">
        <v>1835.5930692500001</v>
      </c>
      <c r="J115" s="52">
        <f t="shared" ref="J115" si="438">SUM(K115:M115)</f>
        <v>1433.3486972000003</v>
      </c>
      <c r="K115" s="52">
        <v>1089.9164608000001</v>
      </c>
      <c r="L115" s="52">
        <v>336.56310547999999</v>
      </c>
      <c r="M115" s="52">
        <v>6.8691309199999999</v>
      </c>
      <c r="N115" s="52">
        <f t="shared" ref="N115" si="439">SUM(O115:P115)</f>
        <v>2294.8007403199999</v>
      </c>
      <c r="O115" s="52">
        <v>489.39405111000002</v>
      </c>
      <c r="P115" s="52">
        <f t="shared" ref="P115" si="440">SUM(Q115:S115)</f>
        <v>1805.40668921</v>
      </c>
      <c r="Q115" s="52">
        <v>1164.32388765</v>
      </c>
      <c r="R115" s="52">
        <v>606.80689733999998</v>
      </c>
      <c r="S115" s="52">
        <v>34.275904220000001</v>
      </c>
      <c r="T115" s="52"/>
      <c r="U115" s="52"/>
      <c r="V115" s="52"/>
      <c r="W115" s="52"/>
      <c r="X115" s="52"/>
      <c r="Y115" s="52"/>
    </row>
    <row r="116" spans="1:25" hidden="1" outlineLevel="1" collapsed="1">
      <c r="A116" s="12">
        <v>43739</v>
      </c>
      <c r="B116" s="52">
        <v>5838.9493046600001</v>
      </c>
      <c r="C116" s="52">
        <f t="shared" ref="C116" si="441">I116+O116</f>
        <v>2498.8358902300001</v>
      </c>
      <c r="D116" s="52">
        <f t="shared" ref="D116" si="442">J116+P116</f>
        <v>3340.1134144299999</v>
      </c>
      <c r="E116" s="52">
        <f t="shared" ref="E116" si="443">K116+Q116</f>
        <v>2329.9428073099998</v>
      </c>
      <c r="F116" s="52">
        <f t="shared" ref="F116" si="444">L116+R116</f>
        <v>968.78212998000004</v>
      </c>
      <c r="G116" s="52">
        <f t="shared" ref="G116" si="445">M116+S116</f>
        <v>41.388477139999999</v>
      </c>
      <c r="H116" s="52">
        <f t="shared" ref="H116" si="446">SUM(I116:J116)</f>
        <v>3436.9987242400002</v>
      </c>
      <c r="I116" s="52">
        <v>1973.47028217</v>
      </c>
      <c r="J116" s="52">
        <f t="shared" ref="J116" si="447">SUM(K116:M116)</f>
        <v>1463.52844207</v>
      </c>
      <c r="K116" s="52">
        <v>1112.6322673499999</v>
      </c>
      <c r="L116" s="52">
        <v>344.83149305000001</v>
      </c>
      <c r="M116" s="52">
        <v>6.0646816699999997</v>
      </c>
      <c r="N116" s="52">
        <f t="shared" ref="N116" si="448">SUM(O116:P116)</f>
        <v>2401.9505804199998</v>
      </c>
      <c r="O116" s="52">
        <v>525.36560806</v>
      </c>
      <c r="P116" s="52">
        <f t="shared" ref="P116" si="449">SUM(Q116:S116)</f>
        <v>1876.5849723599999</v>
      </c>
      <c r="Q116" s="52">
        <v>1217.3105399599999</v>
      </c>
      <c r="R116" s="52">
        <v>623.95063692999997</v>
      </c>
      <c r="S116" s="52">
        <v>35.32379547</v>
      </c>
      <c r="T116" s="52"/>
      <c r="U116" s="52"/>
      <c r="V116" s="52"/>
      <c r="W116" s="52"/>
      <c r="X116" s="52"/>
      <c r="Y116" s="52"/>
    </row>
    <row r="117" spans="1:25" hidden="1" outlineLevel="1" collapsed="1">
      <c r="A117" s="12">
        <v>43770</v>
      </c>
      <c r="B117" s="52">
        <v>5858.8224652800009</v>
      </c>
      <c r="C117" s="52">
        <f t="shared" ref="C117" si="450">I117+O117</f>
        <v>2537.1185954299999</v>
      </c>
      <c r="D117" s="52">
        <f t="shared" ref="D117" si="451">J117+P117</f>
        <v>3321.70386985</v>
      </c>
      <c r="E117" s="52">
        <f t="shared" ref="E117" si="452">K117+Q117</f>
        <v>2332.9207624000001</v>
      </c>
      <c r="F117" s="52">
        <f t="shared" ref="F117" si="453">L117+R117</f>
        <v>949.83985030999997</v>
      </c>
      <c r="G117" s="52">
        <f t="shared" ref="G117" si="454">M117+S117</f>
        <v>38.94325714</v>
      </c>
      <c r="H117" s="52">
        <f t="shared" ref="H117" si="455">SUM(I117:J117)</f>
        <v>3513.6930919500001</v>
      </c>
      <c r="I117" s="52">
        <v>2017.37049344</v>
      </c>
      <c r="J117" s="52">
        <f t="shared" ref="J117" si="456">SUM(K117:M117)</f>
        <v>1496.3225985100003</v>
      </c>
      <c r="K117" s="52">
        <v>1137.2969235800001</v>
      </c>
      <c r="L117" s="52">
        <v>353.26697468999998</v>
      </c>
      <c r="M117" s="52">
        <v>5.7587002399999996</v>
      </c>
      <c r="N117" s="52">
        <f t="shared" ref="N117" si="457">SUM(O117:P117)</f>
        <v>2345.1293733299999</v>
      </c>
      <c r="O117" s="52">
        <v>519.74810199000001</v>
      </c>
      <c r="P117" s="52">
        <f t="shared" ref="P117" si="458">SUM(Q117:S117)</f>
        <v>1825.38127134</v>
      </c>
      <c r="Q117" s="52">
        <v>1195.6238388199999</v>
      </c>
      <c r="R117" s="52">
        <v>596.57287561999999</v>
      </c>
      <c r="S117" s="52">
        <v>33.184556899999997</v>
      </c>
      <c r="T117" s="52"/>
      <c r="U117" s="52"/>
      <c r="V117" s="52"/>
      <c r="W117" s="52"/>
      <c r="X117" s="52"/>
      <c r="Y117" s="52"/>
    </row>
    <row r="118" spans="1:25" hidden="1" outlineLevel="1" collapsed="1">
      <c r="A118" s="12">
        <v>43800</v>
      </c>
      <c r="B118" s="52">
        <v>5882.9642008499995</v>
      </c>
      <c r="C118" s="52">
        <f t="shared" ref="C118" si="459">I118+O118</f>
        <v>2539.1103700600002</v>
      </c>
      <c r="D118" s="52">
        <f t="shared" ref="D118" si="460">J118+P118</f>
        <v>3343.8538307899998</v>
      </c>
      <c r="E118" s="52">
        <f t="shared" ref="E118" si="461">K118+Q118</f>
        <v>2351.5373733599999</v>
      </c>
      <c r="F118" s="52">
        <f t="shared" ref="F118" si="462">L118+R118</f>
        <v>953.94746418</v>
      </c>
      <c r="G118" s="52">
        <f t="shared" ref="G118" si="463">M118+S118</f>
        <v>38.368993250000003</v>
      </c>
      <c r="H118" s="52">
        <f t="shared" ref="H118" si="464">SUM(I118:J118)</f>
        <v>3535.3783524699998</v>
      </c>
      <c r="I118" s="52">
        <v>2009.89895441</v>
      </c>
      <c r="J118" s="52">
        <f t="shared" ref="J118" si="465">SUM(K118:M118)</f>
        <v>1525.4793980599998</v>
      </c>
      <c r="K118" s="52">
        <v>1158.2672352899999</v>
      </c>
      <c r="L118" s="52">
        <v>361.41788577</v>
      </c>
      <c r="M118" s="52">
        <v>5.7942770000000001</v>
      </c>
      <c r="N118" s="52">
        <f t="shared" ref="N118" si="466">SUM(O118:P118)</f>
        <v>2347.5858483799998</v>
      </c>
      <c r="O118" s="52">
        <v>529.21141565000005</v>
      </c>
      <c r="P118" s="52">
        <f t="shared" ref="P118" si="467">SUM(Q118:S118)</f>
        <v>1818.3744327299999</v>
      </c>
      <c r="Q118" s="52">
        <v>1193.27013807</v>
      </c>
      <c r="R118" s="52">
        <v>592.52957841</v>
      </c>
      <c r="S118" s="52">
        <v>32.574716250000002</v>
      </c>
      <c r="T118" s="52"/>
      <c r="U118" s="52"/>
      <c r="V118" s="52"/>
      <c r="W118" s="52"/>
      <c r="X118" s="52"/>
      <c r="Y118" s="52"/>
    </row>
    <row r="119" spans="1:25" hidden="1" outlineLevel="1" collapsed="1">
      <c r="A119" s="12">
        <v>43831</v>
      </c>
      <c r="B119" s="52">
        <v>6087.4939984499997</v>
      </c>
      <c r="C119" s="52">
        <f t="shared" ref="C119" si="468">I119+O119</f>
        <v>2633.3359964699998</v>
      </c>
      <c r="D119" s="52">
        <f t="shared" ref="D119" si="469">J119+P119</f>
        <v>3454.1580019799999</v>
      </c>
      <c r="E119" s="52">
        <f t="shared" ref="E119" si="470">K119+Q119</f>
        <v>2433.8798948399999</v>
      </c>
      <c r="F119" s="52">
        <f t="shared" ref="F119" si="471">L119+R119</f>
        <v>978.44643527000005</v>
      </c>
      <c r="G119" s="52">
        <f t="shared" ref="G119" si="472">M119+S119</f>
        <v>41.831671870000001</v>
      </c>
      <c r="H119" s="52">
        <f t="shared" ref="H119" si="473">SUM(I119:J119)</f>
        <v>3592.3426893299998</v>
      </c>
      <c r="I119" s="52">
        <v>2037.19549418</v>
      </c>
      <c r="J119" s="52">
        <f t="shared" ref="J119" si="474">SUM(K119:M119)</f>
        <v>1555.1471951499998</v>
      </c>
      <c r="K119" s="52">
        <v>1181.9888410399999</v>
      </c>
      <c r="L119" s="52">
        <v>367.20137072</v>
      </c>
      <c r="M119" s="52">
        <v>5.9569833900000004</v>
      </c>
      <c r="N119" s="52">
        <f t="shared" ref="N119" si="475">SUM(O119:P119)</f>
        <v>2495.15130912</v>
      </c>
      <c r="O119" s="52">
        <v>596.14050228999997</v>
      </c>
      <c r="P119" s="52">
        <f t="shared" ref="P119" si="476">SUM(Q119:S119)</f>
        <v>1899.0108068300001</v>
      </c>
      <c r="Q119" s="52">
        <v>1251.8910538</v>
      </c>
      <c r="R119" s="52">
        <v>611.24506455000005</v>
      </c>
      <c r="S119" s="52">
        <v>35.874688480000003</v>
      </c>
      <c r="T119" s="52"/>
      <c r="U119" s="52"/>
      <c r="V119" s="52"/>
      <c r="W119" s="52"/>
      <c r="X119" s="52"/>
      <c r="Y119" s="52"/>
    </row>
    <row r="120" spans="1:25" hidden="1" outlineLevel="1" collapsed="1">
      <c r="A120" s="12">
        <v>43862</v>
      </c>
      <c r="B120" s="52">
        <v>6122.9569520099994</v>
      </c>
      <c r="C120" s="52">
        <f t="shared" ref="C120" si="477">I120+O120</f>
        <v>2657.0182788800003</v>
      </c>
      <c r="D120" s="52">
        <f t="shared" ref="D120" si="478">J120+P120</f>
        <v>3465.9386731300001</v>
      </c>
      <c r="E120" s="52">
        <f t="shared" ref="E120" si="479">K120+Q120</f>
        <v>2435.7384677199998</v>
      </c>
      <c r="F120" s="52">
        <f t="shared" ref="F120" si="480">L120+R120</f>
        <v>988.68374038999991</v>
      </c>
      <c r="G120" s="52">
        <f t="shared" ref="G120" si="481">M120+S120</f>
        <v>41.516465019999998</v>
      </c>
      <c r="H120" s="52">
        <f t="shared" ref="H120" si="482">SUM(I120:J120)</f>
        <v>3682.8896704400004</v>
      </c>
      <c r="I120" s="52">
        <v>2091.1958314200001</v>
      </c>
      <c r="J120" s="52">
        <f t="shared" ref="J120" si="483">SUM(K120:M120)</f>
        <v>1591.6938390200003</v>
      </c>
      <c r="K120" s="52">
        <v>1197.8708698800001</v>
      </c>
      <c r="L120" s="52">
        <v>387.63224364000001</v>
      </c>
      <c r="M120" s="52">
        <v>6.1907255000000001</v>
      </c>
      <c r="N120" s="52">
        <f t="shared" ref="N120" si="484">SUM(O120:P120)</f>
        <v>2440.06728157</v>
      </c>
      <c r="O120" s="52">
        <v>565.82244746000003</v>
      </c>
      <c r="P120" s="52">
        <f t="shared" ref="P120" si="485">SUM(Q120:S120)</f>
        <v>1874.2448341100001</v>
      </c>
      <c r="Q120" s="52">
        <v>1237.8675978399999</v>
      </c>
      <c r="R120" s="52">
        <v>601.05149674999996</v>
      </c>
      <c r="S120" s="52">
        <v>35.325739519999999</v>
      </c>
      <c r="T120" s="52"/>
      <c r="U120" s="52"/>
      <c r="V120" s="52"/>
      <c r="W120" s="52"/>
      <c r="X120" s="52"/>
      <c r="Y120" s="52"/>
    </row>
    <row r="121" spans="1:25" hidden="1" outlineLevel="1" collapsed="1">
      <c r="A121" s="12">
        <v>43891</v>
      </c>
      <c r="B121" s="52">
        <v>6319.4882393099997</v>
      </c>
      <c r="C121" s="52">
        <f t="shared" ref="C121" si="486">I121+O121</f>
        <v>2688.4410965100001</v>
      </c>
      <c r="D121" s="52">
        <f t="shared" ref="D121" si="487">J121+P121</f>
        <v>3631.0471428000001</v>
      </c>
      <c r="E121" s="52">
        <f t="shared" ref="E121" si="488">K121+Q121</f>
        <v>2509.6000305299999</v>
      </c>
      <c r="F121" s="52">
        <f t="shared" ref="F121" si="489">L121+R121</f>
        <v>1074.47265221</v>
      </c>
      <c r="G121" s="52">
        <f t="shared" ref="G121" si="490">M121+S121</f>
        <v>46.974460060000006</v>
      </c>
      <c r="H121" s="52">
        <f t="shared" ref="H121" si="491">SUM(I121:J121)</f>
        <v>3602.8664570999999</v>
      </c>
      <c r="I121" s="52">
        <v>2030.0815068300001</v>
      </c>
      <c r="J121" s="52">
        <f t="shared" ref="J121" si="492">SUM(K121:M121)</f>
        <v>1572.7849502700001</v>
      </c>
      <c r="K121" s="52">
        <v>1170.6555730499999</v>
      </c>
      <c r="L121" s="52">
        <v>395.81115182000002</v>
      </c>
      <c r="M121" s="52">
        <v>6.3182254000000002</v>
      </c>
      <c r="N121" s="52">
        <f t="shared" ref="N121" si="493">SUM(O121:P121)</f>
        <v>2716.6217822099998</v>
      </c>
      <c r="O121" s="52">
        <v>658.35958968</v>
      </c>
      <c r="P121" s="52">
        <f t="shared" ref="P121" si="494">SUM(Q121:S121)</f>
        <v>2058.26219253</v>
      </c>
      <c r="Q121" s="52">
        <v>1338.94445748</v>
      </c>
      <c r="R121" s="52">
        <v>678.66150039000001</v>
      </c>
      <c r="S121" s="52">
        <v>40.656234660000003</v>
      </c>
      <c r="T121" s="52"/>
      <c r="U121" s="52"/>
      <c r="V121" s="52"/>
      <c r="W121" s="52"/>
      <c r="X121" s="52"/>
      <c r="Y121" s="52"/>
    </row>
    <row r="122" spans="1:25" hidden="1" outlineLevel="1" collapsed="1">
      <c r="A122" s="12">
        <v>43922</v>
      </c>
      <c r="B122" s="52">
        <v>6377.2714139500004</v>
      </c>
      <c r="C122" s="52">
        <f t="shared" ref="C122" si="495">I122+O122</f>
        <v>2897.7223008999999</v>
      </c>
      <c r="D122" s="52">
        <f t="shared" ref="D122" si="496">J122+P122</f>
        <v>3479.5491130499995</v>
      </c>
      <c r="E122" s="52">
        <f t="shared" ref="E122" si="497">K122+Q122</f>
        <v>2400.1164782999999</v>
      </c>
      <c r="F122" s="52">
        <f t="shared" ref="F122" si="498">L122+R122</f>
        <v>1032.6467141600001</v>
      </c>
      <c r="G122" s="52">
        <f t="shared" ref="G122" si="499">M122+S122</f>
        <v>46.785920590000003</v>
      </c>
      <c r="H122" s="52">
        <f t="shared" ref="H122" si="500">SUM(I122:J122)</f>
        <v>3839.5900755299999</v>
      </c>
      <c r="I122" s="52">
        <v>2266.7624003599999</v>
      </c>
      <c r="J122" s="52">
        <f t="shared" ref="J122" si="501">SUM(K122:M122)</f>
        <v>1572.8276751699998</v>
      </c>
      <c r="K122" s="52">
        <v>1169.33346813</v>
      </c>
      <c r="L122" s="52">
        <v>397.12224838999998</v>
      </c>
      <c r="M122" s="52">
        <v>6.3719586499999998</v>
      </c>
      <c r="N122" s="52">
        <f t="shared" ref="N122" si="502">SUM(O122:P122)</f>
        <v>2537.68133842</v>
      </c>
      <c r="O122" s="52">
        <v>630.95990054000004</v>
      </c>
      <c r="P122" s="52">
        <f t="shared" ref="P122" si="503">SUM(Q122:S122)</f>
        <v>1906.7214378799999</v>
      </c>
      <c r="Q122" s="52">
        <v>1230.7830101699999</v>
      </c>
      <c r="R122" s="52">
        <v>635.52446577000001</v>
      </c>
      <c r="S122" s="52">
        <v>40.41396194</v>
      </c>
      <c r="T122" s="52"/>
      <c r="U122" s="52"/>
      <c r="V122" s="52"/>
      <c r="W122" s="52"/>
      <c r="X122" s="52"/>
      <c r="Y122" s="52"/>
    </row>
    <row r="123" spans="1:25" hidden="1" outlineLevel="1" collapsed="1">
      <c r="A123" s="12">
        <v>43952</v>
      </c>
      <c r="B123" s="52">
        <v>6375.32177735</v>
      </c>
      <c r="C123" s="52">
        <f t="shared" ref="C123" si="504">I123+O123</f>
        <v>2943.5161898399997</v>
      </c>
      <c r="D123" s="52">
        <f t="shared" ref="D123" si="505">J123+P123</f>
        <v>3431.8055875099999</v>
      </c>
      <c r="E123" s="52">
        <f t="shared" ref="E123" si="506">K123+Q123</f>
        <v>2350.22953547</v>
      </c>
      <c r="F123" s="52">
        <f t="shared" ref="F123" si="507">L123+R123</f>
        <v>1034.6610154099999</v>
      </c>
      <c r="G123" s="52">
        <f t="shared" ref="G123" si="508">M123+S123</f>
        <v>46.915036630000003</v>
      </c>
      <c r="H123" s="52">
        <f t="shared" ref="H123" si="509">SUM(I123:J123)</f>
        <v>3889.3198878100002</v>
      </c>
      <c r="I123" s="52">
        <v>2313.2361748899998</v>
      </c>
      <c r="J123" s="52">
        <f t="shared" ref="J123" si="510">SUM(K123:M123)</f>
        <v>1576.0837129200002</v>
      </c>
      <c r="K123" s="52">
        <v>1169.01815526</v>
      </c>
      <c r="L123" s="52">
        <v>400.69898286</v>
      </c>
      <c r="M123" s="52">
        <v>6.3665748000000004</v>
      </c>
      <c r="N123" s="52">
        <f t="shared" ref="N123" si="511">SUM(O123:P123)</f>
        <v>2486.0018895399999</v>
      </c>
      <c r="O123" s="52">
        <v>630.28001495000001</v>
      </c>
      <c r="P123" s="52">
        <f t="shared" ref="P123" si="512">SUM(Q123:S123)</f>
        <v>1855.72187459</v>
      </c>
      <c r="Q123" s="52">
        <v>1181.21138021</v>
      </c>
      <c r="R123" s="52">
        <v>633.96203255</v>
      </c>
      <c r="S123" s="52">
        <v>40.548461830000001</v>
      </c>
      <c r="T123" s="52"/>
      <c r="U123" s="52"/>
      <c r="V123" s="52"/>
      <c r="W123" s="52"/>
      <c r="X123" s="52"/>
      <c r="Y123" s="52"/>
    </row>
    <row r="124" spans="1:25" hidden="1" outlineLevel="1" collapsed="1">
      <c r="A124" s="12">
        <v>43983</v>
      </c>
      <c r="B124" s="52">
        <v>6515.9175241299999</v>
      </c>
      <c r="C124" s="52">
        <f t="shared" ref="C124" si="513">I124+O124</f>
        <v>3122.29234348</v>
      </c>
      <c r="D124" s="52">
        <f t="shared" ref="D124" si="514">J124+P124</f>
        <v>3393.6251806499995</v>
      </c>
      <c r="E124" s="52">
        <f t="shared" ref="E124" si="515">K124+Q124</f>
        <v>2312.6527030300003</v>
      </c>
      <c r="F124" s="52">
        <f t="shared" ref="F124" si="516">L124+R124</f>
        <v>1037.99083165</v>
      </c>
      <c r="G124" s="52">
        <f t="shared" ref="G124" si="517">M124+S124</f>
        <v>42.981645970000002</v>
      </c>
      <c r="H124" s="52">
        <f t="shared" ref="H124" si="518">SUM(I124:J124)</f>
        <v>4051.4934743399999</v>
      </c>
      <c r="I124" s="52">
        <v>2465.6112217</v>
      </c>
      <c r="J124" s="52">
        <f t="shared" ref="J124" si="519">SUM(K124:M124)</f>
        <v>1585.8822526399999</v>
      </c>
      <c r="K124" s="52">
        <v>1168.9968330900001</v>
      </c>
      <c r="L124" s="52">
        <v>410.35595574000001</v>
      </c>
      <c r="M124" s="52">
        <v>6.5294638100000002</v>
      </c>
      <c r="N124" s="52">
        <f t="shared" ref="N124" si="520">SUM(O124:P124)</f>
        <v>2464.42404979</v>
      </c>
      <c r="O124" s="52">
        <v>656.68112178000001</v>
      </c>
      <c r="P124" s="52">
        <f t="shared" ref="P124" si="521">SUM(Q124:S124)</f>
        <v>1807.7429280099998</v>
      </c>
      <c r="Q124" s="52">
        <v>1143.65586994</v>
      </c>
      <c r="R124" s="52">
        <v>627.63487591000001</v>
      </c>
      <c r="S124" s="52">
        <v>36.45218216</v>
      </c>
      <c r="T124" s="52"/>
      <c r="U124" s="52"/>
      <c r="V124" s="52"/>
      <c r="W124" s="52"/>
      <c r="X124" s="52"/>
      <c r="Y124" s="52"/>
    </row>
    <row r="125" spans="1:25" hidden="1" outlineLevel="1" collapsed="1">
      <c r="A125" s="12">
        <v>44013</v>
      </c>
      <c r="B125" s="52">
        <v>6553.90294851</v>
      </c>
      <c r="C125" s="52">
        <f t="shared" ref="C125" si="522">I125+O125</f>
        <v>3123.9993953399999</v>
      </c>
      <c r="D125" s="52">
        <f t="shared" ref="D125" si="523">J125+P125</f>
        <v>3429.9035531700001</v>
      </c>
      <c r="E125" s="52">
        <f t="shared" ref="E125" si="524">K125+Q125</f>
        <v>2325.5715285599999</v>
      </c>
      <c r="F125" s="52">
        <f t="shared" ref="F125" si="525">L125+R125</f>
        <v>1059.1570935</v>
      </c>
      <c r="G125" s="52">
        <f t="shared" ref="G125" si="526">M125+S125</f>
        <v>45.174931109999996</v>
      </c>
      <c r="H125" s="52">
        <f t="shared" ref="H125" si="527">SUM(I125:J125)</f>
        <v>3991.25720095</v>
      </c>
      <c r="I125" s="52">
        <v>2414.6785724299998</v>
      </c>
      <c r="J125" s="52">
        <f t="shared" ref="J125" si="528">SUM(K125:M125)</f>
        <v>1576.5786285200002</v>
      </c>
      <c r="K125" s="52">
        <v>1159.1653172700001</v>
      </c>
      <c r="L125" s="52">
        <v>410.85271462999998</v>
      </c>
      <c r="M125" s="52">
        <v>6.5605966200000001</v>
      </c>
      <c r="N125" s="52">
        <f t="shared" ref="N125" si="529">SUM(O125:P125)</f>
        <v>2562.64574756</v>
      </c>
      <c r="O125" s="52">
        <v>709.32082290999995</v>
      </c>
      <c r="P125" s="52">
        <f t="shared" ref="P125" si="530">SUM(Q125:S125)</f>
        <v>1853.3249246500002</v>
      </c>
      <c r="Q125" s="52">
        <v>1166.4062112900001</v>
      </c>
      <c r="R125" s="52">
        <v>648.30437887000005</v>
      </c>
      <c r="S125" s="52">
        <v>38.614334489999997</v>
      </c>
      <c r="T125" s="52"/>
      <c r="U125" s="52"/>
      <c r="V125" s="52"/>
      <c r="W125" s="52"/>
      <c r="X125" s="52"/>
      <c r="Y125" s="52"/>
    </row>
    <row r="126" spans="1:25" hidden="1" outlineLevel="1" collapsed="1">
      <c r="A126" s="12">
        <v>44044</v>
      </c>
      <c r="B126" s="52">
        <v>6567.80173947</v>
      </c>
      <c r="C126" s="52">
        <f t="shared" ref="C126" si="531">I126+O126</f>
        <v>3161.4555242899996</v>
      </c>
      <c r="D126" s="52">
        <f t="shared" ref="D126" si="532">J126+P126</f>
        <v>3406.3462151800004</v>
      </c>
      <c r="E126" s="52">
        <f t="shared" ref="E126" si="533">K126+Q126</f>
        <v>2309.8132230600004</v>
      </c>
      <c r="F126" s="52">
        <f t="shared" ref="F126" si="534">L126+R126</f>
        <v>1048.5937977399999</v>
      </c>
      <c r="G126" s="52">
        <f t="shared" ref="G126" si="535">M126+S126</f>
        <v>47.939194380000004</v>
      </c>
      <c r="H126" s="52">
        <f t="shared" ref="H126" si="536">SUM(I126:J126)</f>
        <v>4015.6826215299998</v>
      </c>
      <c r="I126" s="52">
        <v>2427.2402373599998</v>
      </c>
      <c r="J126" s="52">
        <f t="shared" ref="J126" si="537">SUM(K126:M126)</f>
        <v>1588.4423841700002</v>
      </c>
      <c r="K126" s="52">
        <v>1166.8129985800001</v>
      </c>
      <c r="L126" s="52">
        <v>412.33440532999998</v>
      </c>
      <c r="M126" s="52">
        <v>9.2949802600000009</v>
      </c>
      <c r="N126" s="52">
        <f t="shared" ref="N126" si="538">SUM(O126:P126)</f>
        <v>2552.1191179400003</v>
      </c>
      <c r="O126" s="52">
        <v>734.21528693000005</v>
      </c>
      <c r="P126" s="52">
        <f t="shared" ref="P126" si="539">SUM(Q126:S126)</f>
        <v>1817.90383101</v>
      </c>
      <c r="Q126" s="52">
        <v>1143.00022448</v>
      </c>
      <c r="R126" s="52">
        <v>636.25939241000003</v>
      </c>
      <c r="S126" s="52">
        <v>38.644214120000001</v>
      </c>
      <c r="T126" s="52"/>
      <c r="U126" s="52"/>
      <c r="V126" s="52"/>
      <c r="W126" s="52"/>
      <c r="X126" s="52"/>
      <c r="Y126" s="52"/>
    </row>
    <row r="127" spans="1:25" hidden="1" outlineLevel="1" collapsed="1">
      <c r="A127" s="12">
        <v>44075</v>
      </c>
      <c r="B127" s="52">
        <v>6824.1538628099997</v>
      </c>
      <c r="C127" s="52">
        <f t="shared" ref="C127" si="540">I127+O127</f>
        <v>3390.0710493799997</v>
      </c>
      <c r="D127" s="52">
        <f t="shared" ref="D127" si="541">J127+P127</f>
        <v>3434.08281343</v>
      </c>
      <c r="E127" s="52">
        <f t="shared" ref="E127" si="542">K127+Q127</f>
        <v>2321.3400975</v>
      </c>
      <c r="F127" s="52">
        <f t="shared" ref="F127" si="543">L127+R127</f>
        <v>1072.0298103600001</v>
      </c>
      <c r="G127" s="52">
        <f t="shared" ref="G127" si="544">M127+S127</f>
        <v>40.712905570000004</v>
      </c>
      <c r="H127" s="52">
        <f t="shared" ref="H127" si="545">SUM(I127:J127)</f>
        <v>4207.3459374399999</v>
      </c>
      <c r="I127" s="52">
        <v>2615.3916159199998</v>
      </c>
      <c r="J127" s="52">
        <f t="shared" ref="J127" si="546">SUM(K127:M127)</f>
        <v>1591.9543215199999</v>
      </c>
      <c r="K127" s="52">
        <v>1158.44670812</v>
      </c>
      <c r="L127" s="52">
        <v>421.53447595</v>
      </c>
      <c r="M127" s="52">
        <v>11.973137449999999</v>
      </c>
      <c r="N127" s="52">
        <f t="shared" ref="N127" si="547">SUM(O127:P127)</f>
        <v>2616.8079253699998</v>
      </c>
      <c r="O127" s="52">
        <v>774.67943346000004</v>
      </c>
      <c r="P127" s="52">
        <f t="shared" ref="P127" si="548">SUM(Q127:S127)</f>
        <v>1842.1284919099999</v>
      </c>
      <c r="Q127" s="52">
        <v>1162.8933893799999</v>
      </c>
      <c r="R127" s="52">
        <v>650.49533441000005</v>
      </c>
      <c r="S127" s="52">
        <v>28.739768120000001</v>
      </c>
      <c r="T127" s="52"/>
      <c r="U127" s="52"/>
      <c r="V127" s="52"/>
      <c r="W127" s="52"/>
      <c r="X127" s="52"/>
      <c r="Y127" s="52"/>
    </row>
    <row r="128" spans="1:25" hidden="1" outlineLevel="1" collapsed="1">
      <c r="A128" s="12">
        <v>44105</v>
      </c>
      <c r="B128" s="52">
        <v>6846.2552673499995</v>
      </c>
      <c r="C128" s="52">
        <f t="shared" ref="C128" si="549">I128+O128</f>
        <v>3420.4271022399998</v>
      </c>
      <c r="D128" s="52">
        <f t="shared" ref="D128" si="550">J128+P128</f>
        <v>3425.8281651099996</v>
      </c>
      <c r="E128" s="52">
        <f t="shared" ref="E128" si="551">K128+Q128</f>
        <v>2283.5760196900001</v>
      </c>
      <c r="F128" s="52">
        <f t="shared" ref="F128" si="552">L128+R128</f>
        <v>1101.20454479</v>
      </c>
      <c r="G128" s="52">
        <f t="shared" ref="G128" si="553">M128+S128</f>
        <v>41.047600629999998</v>
      </c>
      <c r="H128" s="52">
        <f t="shared" ref="H128" si="554">SUM(I128:J128)</f>
        <v>4232.0265015300001</v>
      </c>
      <c r="I128" s="52">
        <v>2630.5122664599999</v>
      </c>
      <c r="J128" s="52">
        <f t="shared" ref="J128" si="555">SUM(K128:M128)</f>
        <v>1601.51423507</v>
      </c>
      <c r="K128" s="52">
        <v>1159.7924609900001</v>
      </c>
      <c r="L128" s="52">
        <v>429.71086430999998</v>
      </c>
      <c r="M128" s="52">
        <v>12.01090977</v>
      </c>
      <c r="N128" s="52">
        <f t="shared" ref="N128" si="556">SUM(O128:P128)</f>
        <v>2614.2287658199998</v>
      </c>
      <c r="O128" s="52">
        <v>789.91483577999998</v>
      </c>
      <c r="P128" s="52">
        <f t="shared" ref="P128" si="557">SUM(Q128:S128)</f>
        <v>1824.3139300399998</v>
      </c>
      <c r="Q128" s="52">
        <v>1123.7835587</v>
      </c>
      <c r="R128" s="52">
        <v>671.49368047999997</v>
      </c>
      <c r="S128" s="52">
        <v>29.03669086</v>
      </c>
      <c r="T128" s="52"/>
      <c r="U128" s="52"/>
      <c r="V128" s="52"/>
      <c r="W128" s="52"/>
      <c r="X128" s="52"/>
      <c r="Y128" s="52"/>
    </row>
    <row r="129" spans="1:25" hidden="1" outlineLevel="1" collapsed="1">
      <c r="A129" s="12">
        <v>44136</v>
      </c>
      <c r="B129" s="52">
        <v>6920.1296427800007</v>
      </c>
      <c r="C129" s="52">
        <f t="shared" ref="C129" si="558">I129+O129</f>
        <v>3519.05131901</v>
      </c>
      <c r="D129" s="52">
        <f t="shared" ref="D129" si="559">J129+P129</f>
        <v>3401.0783237699998</v>
      </c>
      <c r="E129" s="52">
        <f t="shared" ref="E129" si="560">K129+Q129</f>
        <v>2237.8882652000002</v>
      </c>
      <c r="F129" s="52">
        <f t="shared" ref="F129" si="561">L129+R129</f>
        <v>1118.6578530199999</v>
      </c>
      <c r="G129" s="52">
        <f t="shared" ref="G129" si="562">M129+S129</f>
        <v>44.53220555</v>
      </c>
      <c r="H129" s="52">
        <f t="shared" ref="H129" si="563">SUM(I129:J129)</f>
        <v>4293.4563273399999</v>
      </c>
      <c r="I129" s="52">
        <v>2696.2638335800002</v>
      </c>
      <c r="J129" s="52">
        <f t="shared" ref="J129" si="564">SUM(K129:M129)</f>
        <v>1597.1924937600002</v>
      </c>
      <c r="K129" s="52">
        <v>1137.3800681800001</v>
      </c>
      <c r="L129" s="52">
        <v>442.95426338999999</v>
      </c>
      <c r="M129" s="52">
        <v>16.858162190000002</v>
      </c>
      <c r="N129" s="52">
        <f t="shared" ref="N129" si="565">SUM(O129:P129)</f>
        <v>2626.6733154399999</v>
      </c>
      <c r="O129" s="52">
        <v>822.78748542999995</v>
      </c>
      <c r="P129" s="52">
        <f t="shared" ref="P129" si="566">SUM(Q129:S129)</f>
        <v>1803.8858300099998</v>
      </c>
      <c r="Q129" s="52">
        <v>1100.5081970199999</v>
      </c>
      <c r="R129" s="52">
        <v>675.70358963000001</v>
      </c>
      <c r="S129" s="52">
        <v>27.674043359999999</v>
      </c>
      <c r="T129" s="52"/>
      <c r="U129" s="52"/>
      <c r="V129" s="52"/>
      <c r="W129" s="52"/>
      <c r="X129" s="52"/>
      <c r="Y129" s="52"/>
    </row>
    <row r="130" spans="1:25" hidden="1" outlineLevel="1" collapsed="1">
      <c r="A130" s="12">
        <v>44166</v>
      </c>
      <c r="B130" s="52">
        <v>7465.4951847899993</v>
      </c>
      <c r="C130" s="52">
        <f t="shared" ref="C130" si="567">I130+O130</f>
        <v>4051.3083397</v>
      </c>
      <c r="D130" s="52">
        <f t="shared" ref="D130" si="568">J130+P130</f>
        <v>3414.1868450900001</v>
      </c>
      <c r="E130" s="52">
        <f t="shared" ref="E130" si="569">K130+Q130</f>
        <v>2247.3925337800001</v>
      </c>
      <c r="F130" s="52">
        <f t="shared" ref="F130" si="570">L130+R130</f>
        <v>1118.56232224</v>
      </c>
      <c r="G130" s="52">
        <f t="shared" ref="G130" si="571">M130+S130</f>
        <v>48.231989069999997</v>
      </c>
      <c r="H130" s="52">
        <f t="shared" ref="H130" si="572">SUM(I130:J130)</f>
        <v>4839.0693968899996</v>
      </c>
      <c r="I130" s="52">
        <v>3214.5499556200002</v>
      </c>
      <c r="J130" s="52">
        <f t="shared" ref="J130" si="573">SUM(K130:M130)</f>
        <v>1624.5194412699998</v>
      </c>
      <c r="K130" s="52">
        <v>1145.4918952999999</v>
      </c>
      <c r="L130" s="52">
        <v>460.55025305999999</v>
      </c>
      <c r="M130" s="52">
        <v>18.477292909999999</v>
      </c>
      <c r="N130" s="52">
        <f t="shared" ref="N130" si="574">SUM(O130:P130)</f>
        <v>2626.4257879000002</v>
      </c>
      <c r="O130" s="52">
        <v>836.75838408000004</v>
      </c>
      <c r="P130" s="52">
        <f t="shared" ref="P130" si="575">SUM(Q130:S130)</f>
        <v>1789.6674038200001</v>
      </c>
      <c r="Q130" s="52">
        <v>1101.90063848</v>
      </c>
      <c r="R130" s="52">
        <v>658.01206918000003</v>
      </c>
      <c r="S130" s="52">
        <v>29.754696160000002</v>
      </c>
      <c r="T130" s="52"/>
      <c r="U130" s="52"/>
      <c r="V130" s="52"/>
      <c r="W130" s="52"/>
      <c r="X130" s="52"/>
      <c r="Y130" s="52"/>
    </row>
    <row r="131" spans="1:25" hidden="1" outlineLevel="1" collapsed="1">
      <c r="A131" s="12">
        <v>44197</v>
      </c>
      <c r="B131" s="52">
        <v>7225.8726868499998</v>
      </c>
      <c r="C131" s="52">
        <f t="shared" ref="C131" si="576">I131+O131</f>
        <v>3835.97398634</v>
      </c>
      <c r="D131" s="52">
        <f t="shared" ref="D131" si="577">J131+P131</f>
        <v>3389.8987005099998</v>
      </c>
      <c r="E131" s="52">
        <f t="shared" ref="E131" si="578">K131+Q131</f>
        <v>2225.2705456100002</v>
      </c>
      <c r="F131" s="52">
        <f t="shared" ref="F131" si="579">L131+R131</f>
        <v>1113.7926023699999</v>
      </c>
      <c r="G131" s="52">
        <f t="shared" ref="G131" si="580">M131+S131</f>
        <v>50.835552530000001</v>
      </c>
      <c r="H131" s="52">
        <f t="shared" ref="H131" si="581">SUM(I131:J131)</f>
        <v>4605.0994772800004</v>
      </c>
      <c r="I131" s="52">
        <v>2975.4075308800002</v>
      </c>
      <c r="J131" s="52">
        <f t="shared" ref="J131" si="582">SUM(K131:M131)</f>
        <v>1629.6919464</v>
      </c>
      <c r="K131" s="52">
        <v>1138.5185321700001</v>
      </c>
      <c r="L131" s="52">
        <v>471.17675688999998</v>
      </c>
      <c r="M131" s="52">
        <v>19.996657339999999</v>
      </c>
      <c r="N131" s="52">
        <f t="shared" ref="N131" si="583">SUM(O131:P131)</f>
        <v>2620.7732095699998</v>
      </c>
      <c r="O131" s="52">
        <v>860.56645546000004</v>
      </c>
      <c r="P131" s="52">
        <f t="shared" ref="P131" si="584">SUM(Q131:S131)</f>
        <v>1760.2067541099998</v>
      </c>
      <c r="Q131" s="52">
        <v>1086.7520134399999</v>
      </c>
      <c r="R131" s="52">
        <v>642.61584547999996</v>
      </c>
      <c r="S131" s="52">
        <v>30.838895189999999</v>
      </c>
      <c r="T131" s="52"/>
      <c r="U131" s="52"/>
      <c r="V131" s="52"/>
      <c r="W131" s="52"/>
      <c r="X131" s="52"/>
      <c r="Y131" s="52"/>
    </row>
    <row r="132" spans="1:25" hidden="1" outlineLevel="1" collapsed="1">
      <c r="A132" s="12">
        <v>44228</v>
      </c>
      <c r="B132" s="52">
        <v>7221.2204911199997</v>
      </c>
      <c r="C132" s="52">
        <f t="shared" ref="C132" si="585">I132+O132</f>
        <v>3857.55283912</v>
      </c>
      <c r="D132" s="52">
        <f t="shared" ref="D132" si="586">J132+P132</f>
        <v>3363.6676520000001</v>
      </c>
      <c r="E132" s="52">
        <f t="shared" ref="E132" si="587">K132+Q132</f>
        <v>2207.3062484900001</v>
      </c>
      <c r="F132" s="52">
        <f t="shared" ref="F132" si="588">L132+R132</f>
        <v>1104.4319721899999</v>
      </c>
      <c r="G132" s="52">
        <f t="shared" ref="G132" si="589">M132+S132</f>
        <v>51.929431320000006</v>
      </c>
      <c r="H132" s="52">
        <f t="shared" ref="H132" si="590">SUM(I132:J132)</f>
        <v>4616.1729656200005</v>
      </c>
      <c r="I132" s="52">
        <v>2967.56822401</v>
      </c>
      <c r="J132" s="52">
        <f t="shared" ref="J132" si="591">SUM(K132:M132)</f>
        <v>1648.60474161</v>
      </c>
      <c r="K132" s="52">
        <v>1148.16743681</v>
      </c>
      <c r="L132" s="52">
        <v>479.82501303999999</v>
      </c>
      <c r="M132" s="52">
        <v>20.612291760000002</v>
      </c>
      <c r="N132" s="52">
        <f t="shared" ref="N132" si="592">SUM(O132:P132)</f>
        <v>2605.0475255000001</v>
      </c>
      <c r="O132" s="52">
        <v>889.98461511000005</v>
      </c>
      <c r="P132" s="52">
        <f t="shared" ref="P132" si="593">SUM(Q132:S132)</f>
        <v>1715.0629103899998</v>
      </c>
      <c r="Q132" s="52">
        <v>1059.1388116799999</v>
      </c>
      <c r="R132" s="52">
        <v>624.60695914999997</v>
      </c>
      <c r="S132" s="52">
        <v>31.317139560000001</v>
      </c>
      <c r="T132" s="52"/>
      <c r="U132" s="52"/>
      <c r="V132" s="52"/>
      <c r="W132" s="52"/>
      <c r="X132" s="52"/>
      <c r="Y132" s="52"/>
    </row>
    <row r="133" spans="1:25" hidden="1" outlineLevel="1" collapsed="1">
      <c r="A133" s="12">
        <v>44256</v>
      </c>
      <c r="B133" s="52">
        <v>7122.0008299800011</v>
      </c>
      <c r="C133" s="52">
        <f t="shared" ref="C133" si="594">I133+O133</f>
        <v>3842.1781878500001</v>
      </c>
      <c r="D133" s="52">
        <f t="shared" ref="D133" si="595">J133+P133</f>
        <v>3279.8226421299996</v>
      </c>
      <c r="E133" s="52">
        <f t="shared" ref="E133" si="596">K133+Q133</f>
        <v>2132.2561445400002</v>
      </c>
      <c r="F133" s="52">
        <f t="shared" ref="F133" si="597">L133+R133</f>
        <v>1092.4530205400001</v>
      </c>
      <c r="G133" s="52">
        <f t="shared" ref="G133" si="598">M133+S133</f>
        <v>55.11347705</v>
      </c>
      <c r="H133" s="52">
        <f t="shared" ref="H133" si="599">SUM(I133:J133)</f>
        <v>4588.1543411100001</v>
      </c>
      <c r="I133" s="52">
        <v>2941.4250759800002</v>
      </c>
      <c r="J133" s="52">
        <f t="shared" ref="J133" si="600">SUM(K133:M133)</f>
        <v>1646.7292651299999</v>
      </c>
      <c r="K133" s="52">
        <v>1135.67583298</v>
      </c>
      <c r="L133" s="52">
        <v>489.89004231000001</v>
      </c>
      <c r="M133" s="52">
        <v>21.163389840000001</v>
      </c>
      <c r="N133" s="52">
        <f t="shared" ref="N133" si="601">SUM(O133:P133)</f>
        <v>2533.84648887</v>
      </c>
      <c r="O133" s="52">
        <v>900.75311187</v>
      </c>
      <c r="P133" s="52">
        <f t="shared" ref="P133" si="602">SUM(Q133:S133)</f>
        <v>1633.0933769999999</v>
      </c>
      <c r="Q133" s="52">
        <v>996.58031156000004</v>
      </c>
      <c r="R133" s="52">
        <v>602.56297823</v>
      </c>
      <c r="S133" s="52">
        <v>33.95008721</v>
      </c>
      <c r="T133" s="52"/>
      <c r="U133" s="52"/>
      <c r="V133" s="52"/>
      <c r="W133" s="52"/>
      <c r="X133" s="52"/>
      <c r="Y133" s="52"/>
    </row>
    <row r="134" spans="1:25" hidden="1" outlineLevel="1" collapsed="1">
      <c r="A134" s="12">
        <v>44287</v>
      </c>
      <c r="B134" s="52">
        <v>7161.5501981700008</v>
      </c>
      <c r="C134" s="52">
        <f t="shared" ref="C134" si="603">I134+O134</f>
        <v>3888.81754959</v>
      </c>
      <c r="D134" s="52">
        <f t="shared" ref="D134" si="604">J134+P134</f>
        <v>3272.7326485799995</v>
      </c>
      <c r="E134" s="52">
        <f t="shared" ref="E134" si="605">K134+Q134</f>
        <v>2124.8561473700001</v>
      </c>
      <c r="F134" s="52">
        <f t="shared" ref="F134" si="606">L134+R134</f>
        <v>1088.9993538600002</v>
      </c>
      <c r="G134" s="52">
        <f t="shared" ref="G134" si="607">M134+S134</f>
        <v>58.877147350000001</v>
      </c>
      <c r="H134" s="52">
        <f t="shared" ref="H134" si="608">SUM(I134:J134)</f>
        <v>4636.0414859600005</v>
      </c>
      <c r="I134" s="52">
        <v>2983.3182047300002</v>
      </c>
      <c r="J134" s="52">
        <f t="shared" ref="J134" si="609">SUM(K134:M134)</f>
        <v>1652.7232812299999</v>
      </c>
      <c r="K134" s="52">
        <v>1131.7072349499999</v>
      </c>
      <c r="L134" s="52">
        <v>499.35868527000002</v>
      </c>
      <c r="M134" s="52">
        <v>21.657361009999999</v>
      </c>
      <c r="N134" s="52">
        <f t="shared" ref="N134" si="610">SUM(O134:P134)</f>
        <v>2525.5087122099999</v>
      </c>
      <c r="O134" s="52">
        <v>905.49934485999995</v>
      </c>
      <c r="P134" s="52">
        <f t="shared" ref="P134" si="611">SUM(Q134:S134)</f>
        <v>1620.0093673499998</v>
      </c>
      <c r="Q134" s="52">
        <v>993.14891241999999</v>
      </c>
      <c r="R134" s="52">
        <v>589.64066859000002</v>
      </c>
      <c r="S134" s="52">
        <v>37.219786339999999</v>
      </c>
      <c r="T134" s="52"/>
      <c r="U134" s="52"/>
      <c r="V134" s="52"/>
      <c r="W134" s="52"/>
      <c r="X134" s="52"/>
      <c r="Y134" s="52"/>
    </row>
    <row r="135" spans="1:25" hidden="1" outlineLevel="1" collapsed="1">
      <c r="A135" s="12">
        <v>44317</v>
      </c>
      <c r="B135" s="52">
        <v>7157.8432950900005</v>
      </c>
      <c r="C135" s="52">
        <f t="shared" ref="C135" si="612">I135+O135</f>
        <v>3953.0324437700001</v>
      </c>
      <c r="D135" s="52">
        <f t="shared" ref="D135" si="613">J135+P135</f>
        <v>3204.8108513200004</v>
      </c>
      <c r="E135" s="52">
        <f t="shared" ref="E135" si="614">K135+Q135</f>
        <v>2068.2020839699999</v>
      </c>
      <c r="F135" s="52">
        <f t="shared" ref="F135" si="615">L135+R135</f>
        <v>1077.6638620700001</v>
      </c>
      <c r="G135" s="52">
        <f t="shared" ref="G135" si="616">M135+S135</f>
        <v>58.94490528</v>
      </c>
      <c r="H135" s="52">
        <f t="shared" ref="H135" si="617">SUM(I135:J135)</f>
        <v>4667.2283186900004</v>
      </c>
      <c r="I135" s="52">
        <v>3025.0339784299999</v>
      </c>
      <c r="J135" s="52">
        <f t="shared" ref="J135" si="618">SUM(K135:M135)</f>
        <v>1642.1943402600002</v>
      </c>
      <c r="K135" s="52">
        <v>1116.8535274000001</v>
      </c>
      <c r="L135" s="52">
        <v>503.76590062000002</v>
      </c>
      <c r="M135" s="52">
        <v>21.57491224</v>
      </c>
      <c r="N135" s="52">
        <f t="shared" ref="N135" si="619">SUM(O135:P135)</f>
        <v>2490.6149764000002</v>
      </c>
      <c r="O135" s="52">
        <v>927.99846534000005</v>
      </c>
      <c r="P135" s="52">
        <f t="shared" ref="P135" si="620">SUM(Q135:S135)</f>
        <v>1562.6165110600002</v>
      </c>
      <c r="Q135" s="52">
        <v>951.34855657000003</v>
      </c>
      <c r="R135" s="52">
        <v>573.89796145000003</v>
      </c>
      <c r="S135" s="52">
        <v>37.369993039999997</v>
      </c>
      <c r="T135" s="52"/>
      <c r="U135" s="52"/>
      <c r="V135" s="52"/>
      <c r="W135" s="52"/>
      <c r="X135" s="52"/>
      <c r="Y135" s="52"/>
    </row>
    <row r="136" spans="1:25" hidden="1" outlineLevel="1" collapsed="1">
      <c r="A136" s="12">
        <v>44348</v>
      </c>
      <c r="B136" s="52">
        <v>7480.0646800199993</v>
      </c>
      <c r="C136" s="52">
        <f t="shared" ref="C136" si="621">I136+O136</f>
        <v>4369.6279926400002</v>
      </c>
      <c r="D136" s="52">
        <f t="shared" ref="D136" si="622">J136+P136</f>
        <v>3110.43668738</v>
      </c>
      <c r="E136" s="52">
        <f t="shared" ref="E136" si="623">K136+Q136</f>
        <v>1998.5091544400002</v>
      </c>
      <c r="F136" s="52">
        <f t="shared" ref="F136" si="624">L136+R136</f>
        <v>1052.17268668</v>
      </c>
      <c r="G136" s="52">
        <f t="shared" ref="G136" si="625">M136+S136</f>
        <v>59.754846259999994</v>
      </c>
      <c r="H136" s="52">
        <f t="shared" ref="H136" si="626">SUM(I136:J136)</f>
        <v>5029.3254963199997</v>
      </c>
      <c r="I136" s="52">
        <v>3371.9191253899999</v>
      </c>
      <c r="J136" s="52">
        <f t="shared" ref="J136" si="627">SUM(K136:M136)</f>
        <v>1657.4063709300001</v>
      </c>
      <c r="K136" s="52">
        <v>1115.8100313800001</v>
      </c>
      <c r="L136" s="52">
        <v>519.00122390000001</v>
      </c>
      <c r="M136" s="52">
        <v>22.59511565</v>
      </c>
      <c r="N136" s="52">
        <f t="shared" ref="N136" si="628">SUM(O136:P136)</f>
        <v>2450.7391837</v>
      </c>
      <c r="O136" s="52">
        <v>997.70886725000003</v>
      </c>
      <c r="P136" s="52">
        <f t="shared" ref="P136" si="629">SUM(Q136:S136)</f>
        <v>1453.0303164499999</v>
      </c>
      <c r="Q136" s="52">
        <v>882.69912306000003</v>
      </c>
      <c r="R136" s="52">
        <v>533.17146277999996</v>
      </c>
      <c r="S136" s="52">
        <v>37.159730609999997</v>
      </c>
      <c r="T136" s="52"/>
      <c r="U136" s="52"/>
      <c r="V136" s="52"/>
      <c r="W136" s="52"/>
      <c r="X136" s="52"/>
      <c r="Y136" s="52"/>
    </row>
    <row r="137" spans="1:25" hidden="1" outlineLevel="1" collapsed="1">
      <c r="A137" s="12">
        <v>44378</v>
      </c>
      <c r="B137" s="52">
        <v>7248.7232941299999</v>
      </c>
      <c r="C137" s="52">
        <f t="shared" ref="C137" si="630">I137+O137</f>
        <v>4184.2422780899997</v>
      </c>
      <c r="D137" s="52">
        <f t="shared" ref="D137" si="631">J137+P137</f>
        <v>3064.4810160400002</v>
      </c>
      <c r="E137" s="52">
        <f t="shared" ref="E137" si="632">K137+Q137</f>
        <v>1966.6467909900002</v>
      </c>
      <c r="F137" s="52">
        <f t="shared" ref="F137" si="633">L137+R137</f>
        <v>1036.13903736</v>
      </c>
      <c r="G137" s="52">
        <f t="shared" ref="G137" si="634">M137+S137</f>
        <v>61.695187690000004</v>
      </c>
      <c r="H137" s="52">
        <f t="shared" ref="H137" si="635">SUM(I137:J137)</f>
        <v>4850.0839768700007</v>
      </c>
      <c r="I137" s="52">
        <v>3182.0755062200001</v>
      </c>
      <c r="J137" s="52">
        <f t="shared" ref="J137" si="636">SUM(K137:M137)</f>
        <v>1668.0084706500002</v>
      </c>
      <c r="K137" s="52">
        <v>1112.2953601900001</v>
      </c>
      <c r="L137" s="52">
        <v>532.32206851000001</v>
      </c>
      <c r="M137" s="52">
        <v>23.391041950000002</v>
      </c>
      <c r="N137" s="52">
        <f t="shared" ref="N137" si="637">SUM(O137:P137)</f>
        <v>2398.6393172600001</v>
      </c>
      <c r="O137" s="52">
        <v>1002.16677187</v>
      </c>
      <c r="P137" s="52">
        <f t="shared" ref="P137" si="638">SUM(Q137:S137)</f>
        <v>1396.4725453900001</v>
      </c>
      <c r="Q137" s="52">
        <v>854.3514308</v>
      </c>
      <c r="R137" s="52">
        <v>503.81696885000002</v>
      </c>
      <c r="S137" s="52">
        <v>38.304145740000003</v>
      </c>
      <c r="T137" s="52"/>
      <c r="U137" s="52"/>
      <c r="V137" s="52"/>
      <c r="W137" s="52"/>
      <c r="X137" s="52"/>
      <c r="Y137" s="52"/>
    </row>
    <row r="138" spans="1:25" hidden="1" outlineLevel="1" collapsed="1">
      <c r="A138" s="12">
        <v>44409</v>
      </c>
      <c r="B138" s="52">
        <v>7161.71620687</v>
      </c>
      <c r="C138" s="52">
        <f t="shared" ref="C138" si="639">I138+O138</f>
        <v>4123.4154305299999</v>
      </c>
      <c r="D138" s="52">
        <f t="shared" ref="D138" si="640">J138+P138</f>
        <v>3038.3007763400001</v>
      </c>
      <c r="E138" s="52">
        <f t="shared" ref="E138" si="641">K138+Q138</f>
        <v>1949.2872470100001</v>
      </c>
      <c r="F138" s="52">
        <f t="shared" ref="F138" si="642">L138+R138</f>
        <v>1026.2676420399998</v>
      </c>
      <c r="G138" s="52">
        <f t="shared" ref="G138" si="643">M138+S138</f>
        <v>62.745887289999999</v>
      </c>
      <c r="H138" s="52">
        <f t="shared" ref="H138" si="644">SUM(I138:J138)</f>
        <v>4746.0286221199995</v>
      </c>
      <c r="I138" s="52">
        <v>3077.7159724899998</v>
      </c>
      <c r="J138" s="52">
        <f t="shared" ref="J138" si="645">SUM(K138:M138)</f>
        <v>1668.3126496299999</v>
      </c>
      <c r="K138" s="52">
        <v>1109.82326169</v>
      </c>
      <c r="L138" s="52">
        <v>534.62719117999995</v>
      </c>
      <c r="M138" s="52">
        <v>23.86219676</v>
      </c>
      <c r="N138" s="52">
        <f t="shared" ref="N138" si="646">SUM(O138:P138)</f>
        <v>2415.68758475</v>
      </c>
      <c r="O138" s="52">
        <v>1045.6994580400001</v>
      </c>
      <c r="P138" s="52">
        <f t="shared" ref="P138" si="647">SUM(Q138:S138)</f>
        <v>1369.98812671</v>
      </c>
      <c r="Q138" s="52">
        <v>839.46398532000001</v>
      </c>
      <c r="R138" s="52">
        <v>491.64045085999999</v>
      </c>
      <c r="S138" s="52">
        <v>38.883690530000003</v>
      </c>
      <c r="T138" s="52"/>
      <c r="U138" s="52"/>
      <c r="V138" s="52"/>
      <c r="W138" s="52"/>
      <c r="X138" s="52"/>
      <c r="Y138" s="52"/>
    </row>
    <row r="139" spans="1:25" hidden="1" outlineLevel="1" collapsed="1">
      <c r="A139" s="12">
        <v>44440</v>
      </c>
      <c r="B139" s="52">
        <v>7295.0410151399992</v>
      </c>
      <c r="C139" s="52">
        <f t="shared" ref="C139" si="648">I139+O139</f>
        <v>4284.6404832999997</v>
      </c>
      <c r="D139" s="52">
        <f t="shared" ref="D139" si="649">J139+P139</f>
        <v>3010.4005318399995</v>
      </c>
      <c r="E139" s="52">
        <f t="shared" ref="E139" si="650">K139+Q139</f>
        <v>1919.7134461999999</v>
      </c>
      <c r="F139" s="52">
        <f t="shared" ref="F139" si="651">L139+R139</f>
        <v>1024.5900482299999</v>
      </c>
      <c r="G139" s="52">
        <f t="shared" ref="G139" si="652">M139+S139</f>
        <v>66.097037409999999</v>
      </c>
      <c r="H139" s="52">
        <f t="shared" ref="H139" si="653">SUM(I139:J139)</f>
        <v>4920.9222237200001</v>
      </c>
      <c r="I139" s="52">
        <v>3243.8268855900001</v>
      </c>
      <c r="J139" s="52">
        <f t="shared" ref="J139" si="654">SUM(K139:M139)</f>
        <v>1677.0953381299998</v>
      </c>
      <c r="K139" s="52">
        <v>1101.0494539700001</v>
      </c>
      <c r="L139" s="52">
        <v>548.97603508999998</v>
      </c>
      <c r="M139" s="52">
        <v>27.06984907</v>
      </c>
      <c r="N139" s="52">
        <f t="shared" ref="N139" si="655">SUM(O139:P139)</f>
        <v>2374.11879142</v>
      </c>
      <c r="O139" s="52">
        <v>1040.8135977100001</v>
      </c>
      <c r="P139" s="52">
        <f t="shared" ref="P139" si="656">SUM(Q139:S139)</f>
        <v>1333.3051937099999</v>
      </c>
      <c r="Q139" s="52">
        <v>818.66399222999996</v>
      </c>
      <c r="R139" s="52">
        <v>475.61401314</v>
      </c>
      <c r="S139" s="52">
        <v>39.027188340000002</v>
      </c>
      <c r="T139" s="52"/>
      <c r="U139" s="52"/>
      <c r="V139" s="52"/>
      <c r="W139" s="52"/>
      <c r="X139" s="52"/>
      <c r="Y139" s="52"/>
    </row>
    <row r="140" spans="1:25" hidden="1" outlineLevel="1" collapsed="1">
      <c r="A140" s="12">
        <v>44470</v>
      </c>
      <c r="B140" s="52">
        <v>7156.5167223600001</v>
      </c>
      <c r="C140" s="52">
        <f t="shared" ref="C140" si="657">I140+O140</f>
        <v>4184.9862767200002</v>
      </c>
      <c r="D140" s="52">
        <f t="shared" ref="D140" si="658">J140+P140</f>
        <v>2971.5304456399999</v>
      </c>
      <c r="E140" s="52">
        <f t="shared" ref="E140" si="659">K140+Q140</f>
        <v>1899.3159400499999</v>
      </c>
      <c r="F140" s="52">
        <f t="shared" ref="F140" si="660">L140+R140</f>
        <v>999.46747254000002</v>
      </c>
      <c r="G140" s="52">
        <f t="shared" ref="G140" si="661">M140+S140</f>
        <v>72.747033049999999</v>
      </c>
      <c r="H140" s="52">
        <f t="shared" ref="H140" si="662">SUM(I140:J140)</f>
        <v>4830.75645188</v>
      </c>
      <c r="I140" s="52">
        <v>3147.0456040700001</v>
      </c>
      <c r="J140" s="52">
        <f t="shared" ref="J140" si="663">SUM(K140:M140)</f>
        <v>1683.7108478100001</v>
      </c>
      <c r="K140" s="52">
        <v>1096.36096561</v>
      </c>
      <c r="L140" s="52">
        <v>552.79607550000003</v>
      </c>
      <c r="M140" s="52">
        <v>34.553806700000003</v>
      </c>
      <c r="N140" s="52">
        <f t="shared" ref="N140" si="664">SUM(O140:P140)</f>
        <v>2325.7602704800001</v>
      </c>
      <c r="O140" s="52">
        <v>1037.9406726499999</v>
      </c>
      <c r="P140" s="52">
        <f t="shared" ref="P140" si="665">SUM(Q140:S140)</f>
        <v>1287.81959783</v>
      </c>
      <c r="Q140" s="52">
        <v>802.95497444</v>
      </c>
      <c r="R140" s="52">
        <v>446.67139703999999</v>
      </c>
      <c r="S140" s="52">
        <v>38.193226350000003</v>
      </c>
      <c r="T140" s="52"/>
      <c r="U140" s="52"/>
      <c r="V140" s="52"/>
      <c r="W140" s="52"/>
      <c r="X140" s="52"/>
      <c r="Y140" s="52"/>
    </row>
    <row r="141" spans="1:25" hidden="1" outlineLevel="1" collapsed="1">
      <c r="A141" s="12">
        <v>44501</v>
      </c>
      <c r="B141" s="52">
        <v>7327.3153879900001</v>
      </c>
      <c r="C141" s="52">
        <f t="shared" ref="C141" si="666">I141+O141</f>
        <v>4296.58375841</v>
      </c>
      <c r="D141" s="52">
        <f t="shared" ref="D141" si="667">J141+P141</f>
        <v>3030.7316295800001</v>
      </c>
      <c r="E141" s="52">
        <f t="shared" ref="E141" si="668">K141+Q141</f>
        <v>1956.4287698200001</v>
      </c>
      <c r="F141" s="52">
        <f t="shared" ref="F141" si="669">L141+R141</f>
        <v>997.59430812000005</v>
      </c>
      <c r="G141" s="52">
        <f t="shared" ref="G141" si="670">M141+S141</f>
        <v>76.708551639999996</v>
      </c>
      <c r="H141" s="52">
        <f t="shared" ref="H141" si="671">SUM(I141:J141)</f>
        <v>4926.6671770499997</v>
      </c>
      <c r="I141" s="52">
        <v>3179.2357030200001</v>
      </c>
      <c r="J141" s="52">
        <f t="shared" ref="J141" si="672">SUM(K141:M141)</f>
        <v>1747.4314740300001</v>
      </c>
      <c r="K141" s="52">
        <v>1143.73125022</v>
      </c>
      <c r="L141" s="52">
        <v>566.21616242000005</v>
      </c>
      <c r="M141" s="52">
        <v>37.484061390000001</v>
      </c>
      <c r="N141" s="52">
        <f t="shared" ref="N141" si="673">SUM(O141:P141)</f>
        <v>2400.6482109399994</v>
      </c>
      <c r="O141" s="52">
        <v>1117.3480553899999</v>
      </c>
      <c r="P141" s="52">
        <f t="shared" ref="P141" si="674">SUM(Q141:S141)</f>
        <v>1283.3001555499998</v>
      </c>
      <c r="Q141" s="52">
        <v>812.69751959999996</v>
      </c>
      <c r="R141" s="52">
        <v>431.3781457</v>
      </c>
      <c r="S141" s="52">
        <v>39.224490250000002</v>
      </c>
      <c r="T141" s="52"/>
      <c r="U141" s="52"/>
      <c r="V141" s="52"/>
      <c r="W141" s="52"/>
      <c r="X141" s="52"/>
      <c r="Y141" s="52"/>
    </row>
    <row r="142" spans="1:25" hidden="1" outlineLevel="1" collapsed="1">
      <c r="A142" s="12">
        <v>44531</v>
      </c>
      <c r="B142" s="52">
        <v>7694.7412550099998</v>
      </c>
      <c r="C142" s="52">
        <f t="shared" ref="C142" si="675">I142+O142</f>
        <v>4706.03453266</v>
      </c>
      <c r="D142" s="52">
        <f t="shared" ref="D142" si="676">J142+P142</f>
        <v>2988.7067223499998</v>
      </c>
      <c r="E142" s="52">
        <f t="shared" ref="E142" si="677">K142+Q142</f>
        <v>1907.40563363</v>
      </c>
      <c r="F142" s="52">
        <f t="shared" ref="F142" si="678">L142+R142</f>
        <v>1004.8356790299999</v>
      </c>
      <c r="G142" s="52">
        <f t="shared" ref="G142" si="679">M142+S142</f>
        <v>76.465409690000001</v>
      </c>
      <c r="H142" s="52">
        <f t="shared" ref="H142" si="680">SUM(I142:J142)</f>
        <v>5373.8417514900002</v>
      </c>
      <c r="I142" s="52">
        <v>3631.3134418</v>
      </c>
      <c r="J142" s="52">
        <f t="shared" ref="J142" si="681">SUM(K142:M142)</f>
        <v>1742.52830969</v>
      </c>
      <c r="K142" s="52">
        <v>1123.59215879</v>
      </c>
      <c r="L142" s="52">
        <v>581.40932199999997</v>
      </c>
      <c r="M142" s="52">
        <v>37.526828899999998</v>
      </c>
      <c r="N142" s="52">
        <f t="shared" ref="N142" si="682">SUM(O142:P142)</f>
        <v>2320.8995035200001</v>
      </c>
      <c r="O142" s="52">
        <v>1074.72109086</v>
      </c>
      <c r="P142" s="52">
        <f t="shared" ref="P142" si="683">SUM(Q142:S142)</f>
        <v>1246.17841266</v>
      </c>
      <c r="Q142" s="52">
        <v>783.81347484000003</v>
      </c>
      <c r="R142" s="52">
        <v>423.42635703000002</v>
      </c>
      <c r="S142" s="52">
        <v>38.938580790000003</v>
      </c>
      <c r="T142" s="52"/>
      <c r="U142" s="52"/>
      <c r="V142" s="52"/>
      <c r="W142" s="52"/>
      <c r="X142" s="52"/>
      <c r="Y142" s="52"/>
    </row>
    <row r="143" spans="1:25" hidden="1" outlineLevel="1" collapsed="1">
      <c r="A143" s="12">
        <v>44562</v>
      </c>
      <c r="B143" s="52">
        <v>7431.8652448400007</v>
      </c>
      <c r="C143" s="52">
        <f t="shared" ref="C143" si="684">I143+O143</f>
        <v>4414.3053366200002</v>
      </c>
      <c r="D143" s="52">
        <f t="shared" ref="D143" si="685">J143+P143</f>
        <v>3017.5599082200001</v>
      </c>
      <c r="E143" s="52">
        <f t="shared" ref="E143" si="686">K143+Q143</f>
        <v>1920.8344094899999</v>
      </c>
      <c r="F143" s="52">
        <f t="shared" ref="F143" si="687">L143+R143</f>
        <v>1019.7644504100001</v>
      </c>
      <c r="G143" s="52">
        <f t="shared" ref="G143" si="688">M143+S143</f>
        <v>76.961048320000003</v>
      </c>
      <c r="H143" s="52">
        <f t="shared" ref="H143" si="689">SUM(I143:J143)</f>
        <v>5070.7590135299997</v>
      </c>
      <c r="I143" s="52">
        <v>3307.68580307</v>
      </c>
      <c r="J143" s="52">
        <f t="shared" ref="J143" si="690">SUM(K143:M143)</f>
        <v>1763.0732104600002</v>
      </c>
      <c r="K143" s="52">
        <v>1135.4710031499999</v>
      </c>
      <c r="L143" s="52">
        <v>591.45825348000005</v>
      </c>
      <c r="M143" s="52">
        <v>36.143953830000001</v>
      </c>
      <c r="N143" s="52">
        <f t="shared" ref="N143" si="691">SUM(O143:P143)</f>
        <v>2361.1062313100001</v>
      </c>
      <c r="O143" s="52">
        <v>1106.6195335499999</v>
      </c>
      <c r="P143" s="52">
        <f t="shared" ref="P143" si="692">SUM(Q143:S143)</f>
        <v>1254.48669776</v>
      </c>
      <c r="Q143" s="52">
        <v>785.36340633999998</v>
      </c>
      <c r="R143" s="52">
        <v>428.30619693</v>
      </c>
      <c r="S143" s="52">
        <v>40.817094490000002</v>
      </c>
      <c r="T143" s="52"/>
      <c r="U143" s="52"/>
      <c r="V143" s="52"/>
      <c r="W143" s="52"/>
      <c r="X143" s="52"/>
      <c r="Y143" s="52"/>
    </row>
    <row r="144" spans="1:25" hidden="1" outlineLevel="1" collapsed="1">
      <c r="A144" s="12">
        <v>44593</v>
      </c>
      <c r="B144" s="52">
        <v>6857.2701993900009</v>
      </c>
      <c r="C144" s="52">
        <f t="shared" ref="C144" si="693">I144+O144</f>
        <v>3951.8899792500001</v>
      </c>
      <c r="D144" s="52">
        <f t="shared" ref="D144" si="694">J144+P144</f>
        <v>2905.3802201399999</v>
      </c>
      <c r="E144" s="52">
        <f t="shared" ref="E144" si="695">K144+Q144</f>
        <v>1837.0064788199998</v>
      </c>
      <c r="F144" s="52">
        <f t="shared" ref="F144" si="696">L144+R144</f>
        <v>991.11735192000003</v>
      </c>
      <c r="G144" s="52">
        <f t="shared" ref="G144" si="697">M144+S144</f>
        <v>77.256389399999989</v>
      </c>
      <c r="H144" s="52">
        <f t="shared" ref="H144" si="698">SUM(I144:J144)</f>
        <v>4571.4702481599998</v>
      </c>
      <c r="I144" s="52">
        <v>2873.9005050400001</v>
      </c>
      <c r="J144" s="52">
        <f t="shared" ref="J144" si="699">SUM(K144:M144)</f>
        <v>1697.5697431199999</v>
      </c>
      <c r="K144" s="52">
        <v>1087.3631831099999</v>
      </c>
      <c r="L144" s="52">
        <v>573.86870490000001</v>
      </c>
      <c r="M144" s="52">
        <v>36.33785511</v>
      </c>
      <c r="N144" s="52">
        <f t="shared" ref="N144" si="700">SUM(O144:P144)</f>
        <v>2285.7999512300003</v>
      </c>
      <c r="O144" s="52">
        <v>1077.98947421</v>
      </c>
      <c r="P144" s="52">
        <f t="shared" ref="P144" si="701">SUM(Q144:S144)</f>
        <v>1207.81047702</v>
      </c>
      <c r="Q144" s="52">
        <v>749.64329570999996</v>
      </c>
      <c r="R144" s="52">
        <v>417.24864702000002</v>
      </c>
      <c r="S144" s="52">
        <v>40.918534289999997</v>
      </c>
      <c r="T144" s="52"/>
      <c r="U144" s="52"/>
      <c r="V144" s="52"/>
      <c r="W144" s="52"/>
      <c r="X144" s="52"/>
      <c r="Y144" s="52"/>
    </row>
    <row r="145" spans="1:25" hidden="1" outlineLevel="1" collapsed="1">
      <c r="A145" s="12">
        <v>44621</v>
      </c>
      <c r="B145" s="52">
        <v>7459.3220701200007</v>
      </c>
      <c r="C145" s="52">
        <f t="shared" ref="C145" si="702">I145+O145</f>
        <v>4779.1547862099997</v>
      </c>
      <c r="D145" s="52">
        <f t="shared" ref="D145" si="703">J145+P145</f>
        <v>2680.1672839100002</v>
      </c>
      <c r="E145" s="52">
        <f t="shared" ref="E145" si="704">K145+Q145</f>
        <v>1658.03768279</v>
      </c>
      <c r="F145" s="52">
        <f t="shared" ref="F145" si="705">L145+R145</f>
        <v>945.91402708999999</v>
      </c>
      <c r="G145" s="52">
        <f t="shared" ref="G145" si="706">M145+S145</f>
        <v>76.215574029999999</v>
      </c>
      <c r="H145" s="52">
        <f t="shared" ref="H145" si="707">SUM(I145:J145)</f>
        <v>5039.59232789</v>
      </c>
      <c r="I145" s="52">
        <v>3436.3480657199998</v>
      </c>
      <c r="J145" s="52">
        <f t="shared" ref="J145" si="708">SUM(K145:M145)</f>
        <v>1603.24426217</v>
      </c>
      <c r="K145" s="52">
        <v>996.38485799</v>
      </c>
      <c r="L145" s="52">
        <v>570.36680455999999</v>
      </c>
      <c r="M145" s="52">
        <v>36.49259962</v>
      </c>
      <c r="N145" s="52">
        <f t="shared" ref="N145" si="709">SUM(O145:P145)</f>
        <v>2419.7297422299998</v>
      </c>
      <c r="O145" s="52">
        <v>1342.8067204900001</v>
      </c>
      <c r="P145" s="52">
        <f t="shared" ref="P145" si="710">SUM(Q145:S145)</f>
        <v>1076.92302174</v>
      </c>
      <c r="Q145" s="52">
        <v>661.65282479999996</v>
      </c>
      <c r="R145" s="52">
        <v>375.54722253</v>
      </c>
      <c r="S145" s="52">
        <v>39.722974409999999</v>
      </c>
      <c r="T145" s="52"/>
      <c r="U145" s="52"/>
      <c r="V145" s="52"/>
      <c r="W145" s="52"/>
      <c r="X145" s="52"/>
      <c r="Y145" s="52"/>
    </row>
    <row r="146" spans="1:25" hidden="1" outlineLevel="1" collapsed="1">
      <c r="A146" s="12">
        <v>44652</v>
      </c>
      <c r="B146" s="52">
        <v>7954.1419045900002</v>
      </c>
      <c r="C146" s="52">
        <f t="shared" ref="C146" si="711">I146+O146</f>
        <v>5390.3548929499993</v>
      </c>
      <c r="D146" s="52">
        <f t="shared" ref="D146" si="712">J146+P146</f>
        <v>2563.7870116399999</v>
      </c>
      <c r="E146" s="52">
        <f t="shared" ref="E146" si="713">K146+Q146</f>
        <v>1574.6336459500001</v>
      </c>
      <c r="F146" s="52">
        <f t="shared" ref="F146" si="714">L146+R146</f>
        <v>913.42654385999992</v>
      </c>
      <c r="G146" s="52">
        <f t="shared" ref="G146" si="715">M146+S146</f>
        <v>75.726821830000006</v>
      </c>
      <c r="H146" s="52">
        <f t="shared" ref="H146" si="716">SUM(I146:J146)</f>
        <v>5575.0855959499995</v>
      </c>
      <c r="I146" s="52">
        <v>4003.2352967299998</v>
      </c>
      <c r="J146" s="52">
        <f t="shared" ref="J146" si="717">SUM(K146:M146)</f>
        <v>1571.8502992199999</v>
      </c>
      <c r="K146" s="52">
        <v>969.68810624000002</v>
      </c>
      <c r="L146" s="52">
        <v>565.35200927999995</v>
      </c>
      <c r="M146" s="52">
        <v>36.810183700000003</v>
      </c>
      <c r="N146" s="52">
        <f t="shared" ref="N146" si="718">SUM(O146:P146)</f>
        <v>2379.0563086399998</v>
      </c>
      <c r="O146" s="52">
        <v>1387.1195962199999</v>
      </c>
      <c r="P146" s="52">
        <f t="shared" ref="P146" si="719">SUM(Q146:S146)</f>
        <v>991.93671242000005</v>
      </c>
      <c r="Q146" s="52">
        <v>604.94553971000005</v>
      </c>
      <c r="R146" s="52">
        <v>348.07453457999998</v>
      </c>
      <c r="S146" s="52">
        <v>38.916638130000003</v>
      </c>
      <c r="T146" s="52"/>
      <c r="U146" s="52"/>
      <c r="V146" s="52"/>
      <c r="W146" s="52"/>
      <c r="X146" s="52"/>
      <c r="Y146" s="52"/>
    </row>
    <row r="147" spans="1:25" hidden="1" outlineLevel="1" collapsed="1">
      <c r="A147" s="12">
        <v>44682</v>
      </c>
      <c r="B147" s="52">
        <v>8159.3191188700002</v>
      </c>
      <c r="C147" s="52">
        <f t="shared" ref="C147" si="720">I147+O147</f>
        <v>5623.2192774200003</v>
      </c>
      <c r="D147" s="52">
        <f t="shared" ref="D147" si="721">J147+P147</f>
        <v>2536.09984145</v>
      </c>
      <c r="E147" s="52">
        <f t="shared" ref="E147" si="722">K147+Q147</f>
        <v>1547.77373081</v>
      </c>
      <c r="F147" s="52">
        <f t="shared" ref="F147" si="723">L147+R147</f>
        <v>913.47116770000002</v>
      </c>
      <c r="G147" s="52">
        <f t="shared" ref="G147" si="724">M147+S147</f>
        <v>74.854942940000001</v>
      </c>
      <c r="H147" s="52">
        <f t="shared" ref="H147" si="725">SUM(I147:J147)</f>
        <v>5802.2642828200005</v>
      </c>
      <c r="I147" s="52">
        <v>4249.5504541700002</v>
      </c>
      <c r="J147" s="52">
        <f t="shared" ref="J147" si="726">SUM(K147:M147)</f>
        <v>1552.7138286500001</v>
      </c>
      <c r="K147" s="52">
        <v>947.87065861999997</v>
      </c>
      <c r="L147" s="52">
        <v>567.93373136000002</v>
      </c>
      <c r="M147" s="52">
        <v>36.90943867</v>
      </c>
      <c r="N147" s="52">
        <f t="shared" ref="N147" si="727">SUM(O147:P147)</f>
        <v>2357.0548360500002</v>
      </c>
      <c r="O147" s="52">
        <v>1373.6688232500001</v>
      </c>
      <c r="P147" s="52">
        <f t="shared" ref="P147" si="728">SUM(Q147:S147)</f>
        <v>983.3860128</v>
      </c>
      <c r="Q147" s="52">
        <v>599.90307218999999</v>
      </c>
      <c r="R147" s="52">
        <v>345.53743634</v>
      </c>
      <c r="S147" s="52">
        <v>37.945504270000001</v>
      </c>
      <c r="T147" s="52"/>
      <c r="U147" s="52"/>
      <c r="V147" s="52"/>
      <c r="W147" s="52"/>
      <c r="X147" s="52"/>
      <c r="Y147" s="52"/>
    </row>
    <row r="148" spans="1:25" hidden="1" outlineLevel="1" collapsed="1">
      <c r="A148" s="12">
        <v>44713</v>
      </c>
      <c r="B148" s="52">
        <v>8820.5237112899995</v>
      </c>
      <c r="C148" s="52">
        <f t="shared" ref="C148" si="729">I148+O148</f>
        <v>6332.9342780300003</v>
      </c>
      <c r="D148" s="52">
        <f t="shared" ref="D148" si="730">J148+P148</f>
        <v>2487.5894332600001</v>
      </c>
      <c r="E148" s="52">
        <f t="shared" ref="E148" si="731">K148+Q148</f>
        <v>1532.3864214099999</v>
      </c>
      <c r="F148" s="52">
        <f t="shared" ref="F148" si="732">L148+R148</f>
        <v>880.41739988999996</v>
      </c>
      <c r="G148" s="52">
        <f t="shared" ref="G148" si="733">M148+S148</f>
        <v>74.785611959999997</v>
      </c>
      <c r="H148" s="52">
        <f t="shared" ref="H148" si="734">SUM(I148:J148)</f>
        <v>6508.0070228900004</v>
      </c>
      <c r="I148" s="52">
        <v>4953.5245095</v>
      </c>
      <c r="J148" s="52">
        <f t="shared" ref="J148" si="735">SUM(K148:M148)</f>
        <v>1554.4825133900001</v>
      </c>
      <c r="K148" s="52">
        <v>966.70155307000005</v>
      </c>
      <c r="L148" s="52">
        <v>550.28783599999997</v>
      </c>
      <c r="M148" s="52">
        <v>37.49312432</v>
      </c>
      <c r="N148" s="52">
        <f t="shared" ref="N148" si="736">SUM(O148:P148)</f>
        <v>2312.5166884</v>
      </c>
      <c r="O148" s="52">
        <v>1379.4097685300001</v>
      </c>
      <c r="P148" s="52">
        <f t="shared" ref="P148" si="737">SUM(Q148:S148)</f>
        <v>933.10691986999996</v>
      </c>
      <c r="Q148" s="52">
        <v>565.68486833999998</v>
      </c>
      <c r="R148" s="52">
        <v>330.12956388999999</v>
      </c>
      <c r="S148" s="52">
        <v>37.292487639999997</v>
      </c>
      <c r="T148" s="52"/>
      <c r="U148" s="52"/>
      <c r="V148" s="52"/>
      <c r="W148" s="52"/>
      <c r="X148" s="52"/>
      <c r="Y148" s="52"/>
    </row>
    <row r="149" spans="1:25" hidden="1" outlineLevel="1" collapsed="1">
      <c r="A149" s="12">
        <v>44743</v>
      </c>
      <c r="B149" s="52">
        <v>9252.9531695700007</v>
      </c>
      <c r="C149" s="52">
        <f t="shared" ref="C149" si="738">I149+O149</f>
        <v>6577.2010831400003</v>
      </c>
      <c r="D149" s="52">
        <f t="shared" ref="D149" si="739">J149+P149</f>
        <v>2675.75208643</v>
      </c>
      <c r="E149" s="52">
        <f t="shared" ref="E149" si="740">K149+Q149</f>
        <v>1641.28371462</v>
      </c>
      <c r="F149" s="52">
        <f t="shared" ref="F149" si="741">L149+R149</f>
        <v>951.46424481999998</v>
      </c>
      <c r="G149" s="52">
        <f t="shared" ref="G149" si="742">M149+S149</f>
        <v>83.004126990000003</v>
      </c>
      <c r="H149" s="52">
        <f t="shared" ref="H149" si="743">SUM(I149:J149)</f>
        <v>6410.4906150799998</v>
      </c>
      <c r="I149" s="52">
        <v>4869.8424146300003</v>
      </c>
      <c r="J149" s="52">
        <f t="shared" ref="J149" si="744">SUM(K149:M149)</f>
        <v>1540.6482004499999</v>
      </c>
      <c r="K149" s="52">
        <v>958.48961340999995</v>
      </c>
      <c r="L149" s="52">
        <v>545.93499884000005</v>
      </c>
      <c r="M149" s="52">
        <v>36.223588200000002</v>
      </c>
      <c r="N149" s="52">
        <f t="shared" ref="N149" si="745">SUM(O149:P149)</f>
        <v>2842.46255449</v>
      </c>
      <c r="O149" s="52">
        <v>1707.3586685099999</v>
      </c>
      <c r="P149" s="52">
        <f t="shared" ref="P149" si="746">SUM(Q149:S149)</f>
        <v>1135.1038859800001</v>
      </c>
      <c r="Q149" s="52">
        <v>682.79410121000001</v>
      </c>
      <c r="R149" s="52">
        <v>405.52924597999998</v>
      </c>
      <c r="S149" s="52">
        <v>46.780538790000001</v>
      </c>
      <c r="T149" s="52"/>
      <c r="U149" s="52"/>
      <c r="V149" s="52"/>
      <c r="W149" s="52"/>
      <c r="X149" s="52"/>
      <c r="Y149" s="52"/>
    </row>
    <row r="150" spans="1:25" hidden="1" outlineLevel="1" collapsed="1">
      <c r="A150" s="12">
        <v>44774</v>
      </c>
      <c r="B150" s="52">
        <v>9362.3179648300011</v>
      </c>
      <c r="C150" s="52">
        <f t="shared" ref="C150" si="747">I150+O150</f>
        <v>6708.5773750399994</v>
      </c>
      <c r="D150" s="52">
        <f t="shared" ref="D150" si="748">J150+P150</f>
        <v>2653.7405897899998</v>
      </c>
      <c r="E150" s="52">
        <f t="shared" ref="E150" si="749">K150+Q150</f>
        <v>1644.3711963200001</v>
      </c>
      <c r="F150" s="52">
        <f t="shared" ref="F150" si="750">L150+R150</f>
        <v>929.22617599</v>
      </c>
      <c r="G150" s="52">
        <f t="shared" ref="G150" si="751">M150+S150</f>
        <v>80.143217480000004</v>
      </c>
      <c r="H150" s="52">
        <f t="shared" ref="H150" si="752">SUM(I150:J150)</f>
        <v>6552.9115312799995</v>
      </c>
      <c r="I150" s="52">
        <v>5018.5725690299996</v>
      </c>
      <c r="J150" s="52">
        <f t="shared" ref="J150" si="753">SUM(K150:M150)</f>
        <v>1534.3389622500001</v>
      </c>
      <c r="K150" s="52">
        <v>952.59320919000004</v>
      </c>
      <c r="L150" s="52">
        <v>548.29482670000004</v>
      </c>
      <c r="M150" s="52">
        <v>33.450926359999997</v>
      </c>
      <c r="N150" s="52">
        <f t="shared" ref="N150" si="754">SUM(O150:P150)</f>
        <v>2809.4064335499997</v>
      </c>
      <c r="O150" s="52">
        <v>1690.00480601</v>
      </c>
      <c r="P150" s="52">
        <f t="shared" ref="P150" si="755">SUM(Q150:S150)</f>
        <v>1119.4016275399999</v>
      </c>
      <c r="Q150" s="52">
        <v>691.77798713000004</v>
      </c>
      <c r="R150" s="52">
        <v>380.93134929000001</v>
      </c>
      <c r="S150" s="52">
        <v>46.69229112</v>
      </c>
      <c r="T150" s="52"/>
      <c r="U150" s="52"/>
      <c r="V150" s="52"/>
      <c r="W150" s="52"/>
      <c r="X150" s="52"/>
      <c r="Y150" s="52"/>
    </row>
    <row r="151" spans="1:25" hidden="1" outlineLevel="1" collapsed="1">
      <c r="A151" s="12">
        <v>44805</v>
      </c>
      <c r="B151" s="52">
        <v>10022.29906209</v>
      </c>
      <c r="C151" s="52">
        <f t="shared" ref="C151" si="756">I151+O151</f>
        <v>7271.13241165</v>
      </c>
      <c r="D151" s="52">
        <f t="shared" ref="D151" si="757">J151+P151</f>
        <v>2751.16665044</v>
      </c>
      <c r="E151" s="52">
        <f t="shared" ref="E151" si="758">K151+Q151</f>
        <v>1764.25503875</v>
      </c>
      <c r="F151" s="52">
        <f t="shared" ref="F151" si="759">L151+R151</f>
        <v>907.57256304999987</v>
      </c>
      <c r="G151" s="52">
        <f t="shared" ref="G151" si="760">M151+S151</f>
        <v>79.339048640000001</v>
      </c>
      <c r="H151" s="52">
        <f t="shared" ref="H151" si="761">SUM(I151:J151)</f>
        <v>7196.9692593199998</v>
      </c>
      <c r="I151" s="52">
        <v>5602.0073838500002</v>
      </c>
      <c r="J151" s="52">
        <f t="shared" ref="J151" si="762">SUM(K151:M151)</f>
        <v>1594.96187547</v>
      </c>
      <c r="K151" s="52">
        <v>1020.89154859</v>
      </c>
      <c r="L151" s="52">
        <v>540.74466988999995</v>
      </c>
      <c r="M151" s="52">
        <v>33.325656989999999</v>
      </c>
      <c r="N151" s="52">
        <f t="shared" ref="N151" si="763">SUM(O151:P151)</f>
        <v>2825.3298027699998</v>
      </c>
      <c r="O151" s="52">
        <v>1669.1250278</v>
      </c>
      <c r="P151" s="52">
        <f t="shared" ref="P151" si="764">SUM(Q151:S151)</f>
        <v>1156.2047749699998</v>
      </c>
      <c r="Q151" s="52">
        <v>743.36349015999997</v>
      </c>
      <c r="R151" s="52">
        <v>366.82789315999997</v>
      </c>
      <c r="S151" s="52">
        <v>46.013391650000003</v>
      </c>
      <c r="T151" s="52"/>
      <c r="U151" s="52"/>
      <c r="V151" s="52"/>
      <c r="W151" s="52"/>
      <c r="X151" s="52"/>
      <c r="Y151" s="52"/>
    </row>
    <row r="152" spans="1:25" hidden="1" outlineLevel="1" collapsed="1">
      <c r="A152" s="12">
        <v>44835</v>
      </c>
      <c r="B152" s="52">
        <v>9987.6378186400016</v>
      </c>
      <c r="C152" s="52">
        <f t="shared" ref="C152" si="765">I152+O152</f>
        <v>7165.4857554500004</v>
      </c>
      <c r="D152" s="52">
        <f t="shared" ref="D152" si="766">J152+P152</f>
        <v>2822.1520631900003</v>
      </c>
      <c r="E152" s="52">
        <f t="shared" ref="E152" si="767">K152+Q152</f>
        <v>1856.6810869699998</v>
      </c>
      <c r="F152" s="52">
        <f t="shared" ref="F152" si="768">L152+R152</f>
        <v>889.81846732000008</v>
      </c>
      <c r="G152" s="52">
        <f t="shared" ref="G152" si="769">M152+S152</f>
        <v>75.652508900000001</v>
      </c>
      <c r="H152" s="52">
        <f t="shared" ref="H152" si="770">SUM(I152:J152)</f>
        <v>7072.5713396600004</v>
      </c>
      <c r="I152" s="52">
        <v>5466.8614659900004</v>
      </c>
      <c r="J152" s="52">
        <f t="shared" ref="J152" si="771">SUM(K152:M152)</f>
        <v>1605.70987367</v>
      </c>
      <c r="K152" s="52">
        <v>1036.8597841799999</v>
      </c>
      <c r="L152" s="52">
        <v>539.91568307</v>
      </c>
      <c r="M152" s="52">
        <v>28.934406419999998</v>
      </c>
      <c r="N152" s="52">
        <f t="shared" ref="N152" si="772">SUM(O152:P152)</f>
        <v>2915.0664789800003</v>
      </c>
      <c r="O152" s="52">
        <v>1698.62428946</v>
      </c>
      <c r="P152" s="52">
        <f t="shared" ref="P152" si="773">SUM(Q152:S152)</f>
        <v>1216.4421895200001</v>
      </c>
      <c r="Q152" s="52">
        <v>819.82130279</v>
      </c>
      <c r="R152" s="52">
        <v>349.90278425000002</v>
      </c>
      <c r="S152" s="52">
        <v>46.718102479999999</v>
      </c>
      <c r="T152" s="52"/>
      <c r="U152" s="52"/>
      <c r="V152" s="52"/>
      <c r="W152" s="52"/>
      <c r="X152" s="52"/>
      <c r="Y152" s="52"/>
    </row>
    <row r="153" spans="1:25" hidden="1" outlineLevel="1" collapsed="1">
      <c r="A153" s="12">
        <v>44866</v>
      </c>
      <c r="B153" s="52">
        <v>10386.134697579999</v>
      </c>
      <c r="C153" s="52">
        <f t="shared" ref="C153" si="774">I153+O153</f>
        <v>7409.5277759999999</v>
      </c>
      <c r="D153" s="52">
        <f t="shared" ref="D153" si="775">J153+P153</f>
        <v>2976.6069215799998</v>
      </c>
      <c r="E153" s="52">
        <f t="shared" ref="E153" si="776">K153+Q153</f>
        <v>2035.8763872100001</v>
      </c>
      <c r="F153" s="52">
        <f t="shared" ref="F153" si="777">L153+R153</f>
        <v>864.7187639</v>
      </c>
      <c r="G153" s="52">
        <f t="shared" ref="G153" si="778">M153+S153</f>
        <v>76.011770470000002</v>
      </c>
      <c r="H153" s="52">
        <f t="shared" ref="H153" si="779">SUM(I153:J153)</f>
        <v>7353.9148224499995</v>
      </c>
      <c r="I153" s="52">
        <v>5679.6039281399999</v>
      </c>
      <c r="J153" s="52">
        <f t="shared" ref="J153" si="780">SUM(K153:M153)</f>
        <v>1674.3108943099999</v>
      </c>
      <c r="K153" s="52">
        <v>1127.4451242600001</v>
      </c>
      <c r="L153" s="52">
        <v>518.45173671999999</v>
      </c>
      <c r="M153" s="52">
        <v>28.414033329999999</v>
      </c>
      <c r="N153" s="52">
        <f t="shared" ref="N153" si="781">SUM(O153:P153)</f>
        <v>3032.2198751300002</v>
      </c>
      <c r="O153" s="52">
        <v>1729.92384786</v>
      </c>
      <c r="P153" s="52">
        <f t="shared" ref="P153" si="782">SUM(Q153:S153)</f>
        <v>1302.29602727</v>
      </c>
      <c r="Q153" s="52">
        <v>908.43126295000002</v>
      </c>
      <c r="R153" s="52">
        <v>346.26702718000001</v>
      </c>
      <c r="S153" s="52">
        <v>47.59773714</v>
      </c>
      <c r="T153" s="52"/>
      <c r="U153" s="52"/>
      <c r="V153" s="52"/>
      <c r="W153" s="52"/>
      <c r="X153" s="52"/>
      <c r="Y153" s="52"/>
    </row>
    <row r="154" spans="1:25" hidden="1" outlineLevel="1" collapsed="1">
      <c r="A154" s="12">
        <v>44896</v>
      </c>
      <c r="B154" s="52">
        <v>11205.955512590001</v>
      </c>
      <c r="C154" s="52">
        <f t="shared" ref="C154" si="783">I154+O154</f>
        <v>8118.3486345599995</v>
      </c>
      <c r="D154" s="52">
        <f t="shared" ref="D154" si="784">J154+P154</f>
        <v>3087.6068780300002</v>
      </c>
      <c r="E154" s="52">
        <f t="shared" ref="E154" si="785">K154+Q154</f>
        <v>2183.6731897300001</v>
      </c>
      <c r="F154" s="52">
        <f t="shared" ref="F154" si="786">L154+R154</f>
        <v>831.69659234999995</v>
      </c>
      <c r="G154" s="52">
        <f t="shared" ref="G154" si="787">M154+S154</f>
        <v>72.237095949999997</v>
      </c>
      <c r="H154" s="52">
        <f t="shared" ref="H154" si="788">SUM(I154:J154)</f>
        <v>8024.4593420000001</v>
      </c>
      <c r="I154" s="52">
        <v>6317.35027782</v>
      </c>
      <c r="J154" s="52">
        <f t="shared" ref="J154" si="789">SUM(K154:M154)</f>
        <v>1707.1090641799999</v>
      </c>
      <c r="K154" s="52">
        <v>1180.74748077</v>
      </c>
      <c r="L154" s="52">
        <v>502.77449503999998</v>
      </c>
      <c r="M154" s="52">
        <v>23.58708837</v>
      </c>
      <c r="N154" s="52">
        <f t="shared" ref="N154" si="790">SUM(O154:P154)</f>
        <v>3181.49617059</v>
      </c>
      <c r="O154" s="52">
        <v>1800.99835674</v>
      </c>
      <c r="P154" s="52">
        <f t="shared" ref="P154" si="791">SUM(Q154:S154)</f>
        <v>1380.4978138500001</v>
      </c>
      <c r="Q154" s="52">
        <v>1002.92570896</v>
      </c>
      <c r="R154" s="52">
        <v>328.92209731000003</v>
      </c>
      <c r="S154" s="52">
        <v>48.65000758</v>
      </c>
      <c r="T154" s="52"/>
      <c r="U154" s="52"/>
      <c r="V154" s="52"/>
      <c r="W154" s="52"/>
      <c r="X154" s="52"/>
      <c r="Y154" s="52"/>
    </row>
    <row r="155" spans="1:25" hidden="1" outlineLevel="1" collapsed="1">
      <c r="A155" s="12">
        <v>44927</v>
      </c>
      <c r="B155" s="52">
        <v>11158.50595947</v>
      </c>
      <c r="C155" s="52">
        <f t="shared" ref="C155" si="792">I155+O155</f>
        <v>7933.5988052100001</v>
      </c>
      <c r="D155" s="52">
        <f t="shared" ref="D155" si="793">J155+P155</f>
        <v>3224.9071542599995</v>
      </c>
      <c r="E155" s="52">
        <f t="shared" ref="E155" si="794">K155+Q155</f>
        <v>2328.4695443299997</v>
      </c>
      <c r="F155" s="52">
        <f t="shared" ref="F155" si="795">L155+R155</f>
        <v>828.52660137999999</v>
      </c>
      <c r="G155" s="52">
        <f t="shared" ref="G155" si="796">M155+S155</f>
        <v>67.911008549999991</v>
      </c>
      <c r="H155" s="52">
        <f t="shared" ref="H155" si="797">SUM(I155:J155)</f>
        <v>7750.8600521699991</v>
      </c>
      <c r="I155" s="52">
        <v>6022.9666447299996</v>
      </c>
      <c r="J155" s="52">
        <f t="shared" ref="J155" si="798">SUM(K155:M155)</f>
        <v>1727.8934074399999</v>
      </c>
      <c r="K155" s="52">
        <v>1198.47060771</v>
      </c>
      <c r="L155" s="52">
        <v>506.90767400999999</v>
      </c>
      <c r="M155" s="52">
        <v>22.51512572</v>
      </c>
      <c r="N155" s="52">
        <f t="shared" ref="N155" si="799">SUM(O155:P155)</f>
        <v>3407.6459072999996</v>
      </c>
      <c r="O155" s="52">
        <v>1910.63216048</v>
      </c>
      <c r="P155" s="52">
        <f t="shared" ref="P155" si="800">SUM(Q155:S155)</f>
        <v>1497.0137468199998</v>
      </c>
      <c r="Q155" s="52">
        <v>1129.99893662</v>
      </c>
      <c r="R155" s="52">
        <v>321.61892736999999</v>
      </c>
      <c r="S155" s="52">
        <v>45.395882829999998</v>
      </c>
      <c r="T155" s="52"/>
      <c r="U155" s="52"/>
      <c r="V155" s="52"/>
      <c r="W155" s="52"/>
      <c r="X155" s="52"/>
      <c r="Y155" s="52"/>
    </row>
    <row r="156" spans="1:25" hidden="1" outlineLevel="1" collapsed="1">
      <c r="A156" s="12">
        <v>44958</v>
      </c>
      <c r="B156" s="52">
        <v>10723.082892750001</v>
      </c>
      <c r="C156" s="52">
        <f t="shared" ref="C156" si="801">I156+O156</f>
        <v>7412.4120080399998</v>
      </c>
      <c r="D156" s="52">
        <f t="shared" ref="D156" si="802">J156+P156</f>
        <v>3310.6708847099999</v>
      </c>
      <c r="E156" s="52">
        <f t="shared" ref="E156" si="803">K156+Q156</f>
        <v>2426.5844084600003</v>
      </c>
      <c r="F156" s="52">
        <f t="shared" ref="F156" si="804">L156+R156</f>
        <v>815.57810386999995</v>
      </c>
      <c r="G156" s="52">
        <f t="shared" ref="G156" si="805">M156+S156</f>
        <v>68.508372379999997</v>
      </c>
      <c r="H156" s="52">
        <f t="shared" ref="H156" si="806">SUM(I156:J156)</f>
        <v>7389.3432736800005</v>
      </c>
      <c r="I156" s="52">
        <v>5626.0767746299998</v>
      </c>
      <c r="J156" s="52">
        <f t="shared" ref="J156" si="807">SUM(K156:M156)</f>
        <v>1763.2664990500002</v>
      </c>
      <c r="K156" s="52">
        <v>1231.9299646500001</v>
      </c>
      <c r="L156" s="52">
        <v>506.75986246000002</v>
      </c>
      <c r="M156" s="52">
        <v>24.576671940000001</v>
      </c>
      <c r="N156" s="52">
        <f t="shared" ref="N156" si="808">SUM(O156:P156)</f>
        <v>3333.7396190700001</v>
      </c>
      <c r="O156" s="52">
        <v>1786.33523341</v>
      </c>
      <c r="P156" s="52">
        <f t="shared" ref="P156" si="809">SUM(Q156:S156)</f>
        <v>1547.4043856599999</v>
      </c>
      <c r="Q156" s="52">
        <v>1194.65444381</v>
      </c>
      <c r="R156" s="52">
        <v>308.81824140999998</v>
      </c>
      <c r="S156" s="52">
        <v>43.93170044</v>
      </c>
      <c r="T156" s="52"/>
      <c r="U156" s="52"/>
      <c r="V156" s="52"/>
      <c r="W156" s="52"/>
      <c r="X156" s="52"/>
      <c r="Y156" s="52"/>
    </row>
    <row r="157" spans="1:25" hidden="1" outlineLevel="1" collapsed="1">
      <c r="A157" s="12">
        <v>44986</v>
      </c>
      <c r="B157" s="52">
        <v>10552.928367889999</v>
      </c>
      <c r="C157" s="52">
        <f t="shared" ref="C157" si="810">I157+O157</f>
        <v>7196.7034399100003</v>
      </c>
      <c r="D157" s="52">
        <f t="shared" ref="D157" si="811">J157+P157</f>
        <v>3356.2249279799998</v>
      </c>
      <c r="E157" s="52">
        <f t="shared" ref="E157" si="812">K157+Q157</f>
        <v>2841.8455381599997</v>
      </c>
      <c r="F157" s="52">
        <f t="shared" ref="F157" si="813">L157+R157</f>
        <v>452.95354210000005</v>
      </c>
      <c r="G157" s="52">
        <f t="shared" ref="G157" si="814">M157+S157</f>
        <v>61.425847719999993</v>
      </c>
      <c r="H157" s="52">
        <f t="shared" ref="H157" si="815">SUM(I157:J157)</f>
        <v>7291.3357169500005</v>
      </c>
      <c r="I157" s="52">
        <v>5481.2173558000004</v>
      </c>
      <c r="J157" s="52">
        <f t="shared" ref="J157" si="816">SUM(K157:M157)</f>
        <v>1810.1183611499998</v>
      </c>
      <c r="K157" s="52">
        <v>1546.5966748599999</v>
      </c>
      <c r="L157" s="52">
        <v>243.93945629000001</v>
      </c>
      <c r="M157" s="52">
        <v>19.582229999999999</v>
      </c>
      <c r="N157" s="52">
        <f t="shared" ref="N157" si="817">SUM(O157:P157)</f>
        <v>3261.5926509400006</v>
      </c>
      <c r="O157" s="52">
        <v>1715.4860841100001</v>
      </c>
      <c r="P157" s="52">
        <f t="shared" ref="P157" si="818">SUM(Q157:S157)</f>
        <v>1546.1065668300002</v>
      </c>
      <c r="Q157" s="52">
        <v>1295.2488633</v>
      </c>
      <c r="R157" s="52">
        <v>209.01408581000001</v>
      </c>
      <c r="S157" s="52">
        <v>41.843617719999997</v>
      </c>
      <c r="T157" s="52"/>
      <c r="U157" s="52"/>
      <c r="V157" s="52"/>
      <c r="W157" s="52"/>
      <c r="X157" s="52"/>
      <c r="Y157" s="52"/>
    </row>
    <row r="158" spans="1:25" hidden="1" outlineLevel="1" collapsed="1">
      <c r="A158" s="12">
        <v>45017</v>
      </c>
      <c r="B158" s="52">
        <v>10557.98022471</v>
      </c>
      <c r="C158" s="52">
        <f t="shared" ref="C158" si="819">I158+O158</f>
        <v>7241.2295538500002</v>
      </c>
      <c r="D158" s="52">
        <f t="shared" ref="D158" si="820">J158+P158</f>
        <v>3316.7506708599999</v>
      </c>
      <c r="E158" s="52">
        <f t="shared" ref="E158" si="821">K158+Q158</f>
        <v>2858.9199242799996</v>
      </c>
      <c r="F158" s="52">
        <f t="shared" ref="F158" si="822">L158+R158</f>
        <v>400.05958730000003</v>
      </c>
      <c r="G158" s="52">
        <f t="shared" ref="G158" si="823">M158+S158</f>
        <v>57.771159279999992</v>
      </c>
      <c r="H158" s="52">
        <f t="shared" ref="H158" si="824">SUM(I158:J158)</f>
        <v>7351.0194410599997</v>
      </c>
      <c r="I158" s="52">
        <v>5471.0110328700002</v>
      </c>
      <c r="J158" s="52">
        <f t="shared" ref="J158" si="825">SUM(K158:M158)</f>
        <v>1880.00840819</v>
      </c>
      <c r="K158" s="52">
        <v>1601.3460020299999</v>
      </c>
      <c r="L158" s="52">
        <v>258.51439527000002</v>
      </c>
      <c r="M158" s="52">
        <v>20.148010889999998</v>
      </c>
      <c r="N158" s="52">
        <f t="shared" ref="N158" si="826">SUM(O158:P158)</f>
        <v>3206.9607836499999</v>
      </c>
      <c r="O158" s="52">
        <v>1770.21852098</v>
      </c>
      <c r="P158" s="52">
        <f t="shared" ref="P158" si="827">SUM(Q158:S158)</f>
        <v>1436.7422626699999</v>
      </c>
      <c r="Q158" s="52">
        <v>1257.5739222499999</v>
      </c>
      <c r="R158" s="52">
        <v>141.54519203000001</v>
      </c>
      <c r="S158" s="52">
        <v>37.623148389999997</v>
      </c>
      <c r="T158" s="52"/>
      <c r="U158" s="52"/>
      <c r="V158" s="52"/>
      <c r="W158" s="52"/>
      <c r="X158" s="52"/>
      <c r="Y158" s="52"/>
    </row>
    <row r="159" spans="1:25" hidden="1" outlineLevel="1" collapsed="1">
      <c r="A159" s="12">
        <v>45047</v>
      </c>
      <c r="B159" s="52">
        <v>10565.18046211</v>
      </c>
      <c r="C159" s="52">
        <f t="shared" ref="C159" si="828">I159+O159</f>
        <v>7299.0487424499997</v>
      </c>
      <c r="D159" s="52">
        <f t="shared" ref="D159" si="829">J159+P159</f>
        <v>3266.1317196600003</v>
      </c>
      <c r="E159" s="52">
        <f t="shared" ref="E159" si="830">K159+Q159</f>
        <v>2402.5195466200003</v>
      </c>
      <c r="F159" s="52">
        <f t="shared" ref="F159" si="831">L159+R159</f>
        <v>798.43173342</v>
      </c>
      <c r="G159" s="52">
        <f t="shared" ref="G159" si="832">M159+S159</f>
        <v>65.180439620000001</v>
      </c>
      <c r="H159" s="52">
        <f t="shared" ref="H159" si="833">SUM(I159:J159)</f>
        <v>7513.0262676599996</v>
      </c>
      <c r="I159" s="52">
        <v>5543.7471105499999</v>
      </c>
      <c r="J159" s="52">
        <f t="shared" ref="J159" si="834">SUM(K159:M159)</f>
        <v>1969.2791571100001</v>
      </c>
      <c r="K159" s="52">
        <v>1388.5971272700001</v>
      </c>
      <c r="L159" s="52">
        <v>559.33761489000005</v>
      </c>
      <c r="M159" s="52">
        <v>21.344414950000001</v>
      </c>
      <c r="N159" s="52">
        <f t="shared" ref="N159" si="835">SUM(O159:P159)</f>
        <v>3052.15419445</v>
      </c>
      <c r="O159" s="52">
        <v>1755.3016319000001</v>
      </c>
      <c r="P159" s="52">
        <f t="shared" ref="P159" si="836">SUM(Q159:S159)</f>
        <v>1296.8525625499999</v>
      </c>
      <c r="Q159" s="52">
        <v>1013.92241935</v>
      </c>
      <c r="R159" s="52">
        <v>239.09411853</v>
      </c>
      <c r="S159" s="52">
        <v>43.83602467</v>
      </c>
      <c r="T159" s="52"/>
      <c r="U159" s="52"/>
      <c r="V159" s="52"/>
      <c r="W159" s="52"/>
      <c r="X159" s="52"/>
      <c r="Y159" s="52"/>
    </row>
    <row r="160" spans="1:25" hidden="1" outlineLevel="1" collapsed="1">
      <c r="A160" s="12">
        <v>45078</v>
      </c>
      <c r="B160" s="52">
        <v>11102.783228820001</v>
      </c>
      <c r="C160" s="52">
        <f t="shared" ref="C160" si="837">I160+O160</f>
        <v>7757.2183601200004</v>
      </c>
      <c r="D160" s="52">
        <f t="shared" ref="D160" si="838">J160+P160</f>
        <v>3345.5648687000003</v>
      </c>
      <c r="E160" s="52">
        <f t="shared" ref="E160" si="839">K160+Q160</f>
        <v>2467.07607117</v>
      </c>
      <c r="F160" s="52">
        <f t="shared" ref="F160" si="840">L160+R160</f>
        <v>813.32818322000003</v>
      </c>
      <c r="G160" s="52">
        <f t="shared" ref="G160" si="841">M160+S160</f>
        <v>65.16061431</v>
      </c>
      <c r="H160" s="52">
        <f t="shared" ref="H160" si="842">SUM(I160:J160)</f>
        <v>8054.5038245600008</v>
      </c>
      <c r="I160" s="52">
        <v>5977.5363360700003</v>
      </c>
      <c r="J160" s="52">
        <f t="shared" ref="J160" si="843">SUM(K160:M160)</f>
        <v>2076.9674884900001</v>
      </c>
      <c r="K160" s="52">
        <v>1476.5182645800001</v>
      </c>
      <c r="L160" s="52">
        <v>579.02468061000002</v>
      </c>
      <c r="M160" s="52">
        <v>21.4245433</v>
      </c>
      <c r="N160" s="52">
        <f t="shared" ref="N160" si="844">SUM(O160:P160)</f>
        <v>3048.2794042599999</v>
      </c>
      <c r="O160" s="52">
        <v>1779.6820240500001</v>
      </c>
      <c r="P160" s="52">
        <f t="shared" ref="P160" si="845">SUM(Q160:S160)</f>
        <v>1268.59738021</v>
      </c>
      <c r="Q160" s="52">
        <v>990.55780659000004</v>
      </c>
      <c r="R160" s="52">
        <v>234.30350261000001</v>
      </c>
      <c r="S160" s="52">
        <v>43.736071010000003</v>
      </c>
      <c r="T160" s="52"/>
      <c r="U160" s="52"/>
      <c r="V160" s="52"/>
      <c r="W160" s="52"/>
      <c r="X160" s="52"/>
      <c r="Y160" s="52"/>
    </row>
    <row r="161" spans="1:25" hidden="1" outlineLevel="1" collapsed="1">
      <c r="A161" s="12">
        <v>45108</v>
      </c>
      <c r="B161" s="52">
        <v>11518.581118829999</v>
      </c>
      <c r="C161" s="52">
        <f t="shared" ref="C161" si="846">I161+O161</f>
        <v>8218.1624438199997</v>
      </c>
      <c r="D161" s="52">
        <f t="shared" ref="D161" si="847">J161+P161</f>
        <v>3300.4186750099998</v>
      </c>
      <c r="E161" s="52">
        <f t="shared" ref="E161" si="848">K161+Q161</f>
        <v>2653.10730792</v>
      </c>
      <c r="F161" s="52">
        <f t="shared" ref="F161" si="849">L161+R161</f>
        <v>586.29615534999994</v>
      </c>
      <c r="G161" s="52">
        <f t="shared" ref="G161" si="850">M161+S161</f>
        <v>61.015211739999998</v>
      </c>
      <c r="H161" s="52">
        <f t="shared" ref="H161" si="851">SUM(I161:J161)</f>
        <v>8501.4386460200003</v>
      </c>
      <c r="I161" s="52">
        <v>6345.1661482899999</v>
      </c>
      <c r="J161" s="52">
        <f t="shared" ref="J161" si="852">SUM(K161:M161)</f>
        <v>2156.2724977299999</v>
      </c>
      <c r="K161" s="52">
        <v>1763.77757718</v>
      </c>
      <c r="L161" s="52">
        <v>374.61527833999997</v>
      </c>
      <c r="M161" s="52">
        <v>17.87964221</v>
      </c>
      <c r="N161" s="52">
        <f t="shared" ref="N161" si="853">SUM(O161:P161)</f>
        <v>3017.1424728100001</v>
      </c>
      <c r="O161" s="52">
        <v>1872.99629553</v>
      </c>
      <c r="P161" s="52">
        <f t="shared" ref="P161" si="854">SUM(Q161:S161)</f>
        <v>1144.1461772799998</v>
      </c>
      <c r="Q161" s="52">
        <v>889.32973073999995</v>
      </c>
      <c r="R161" s="52">
        <v>211.68087700999999</v>
      </c>
      <c r="S161" s="52">
        <v>43.135569529999998</v>
      </c>
      <c r="T161" s="52"/>
      <c r="U161" s="52"/>
      <c r="V161" s="52"/>
      <c r="W161" s="52"/>
      <c r="X161" s="52"/>
      <c r="Y161" s="52"/>
    </row>
    <row r="162" spans="1:25" hidden="1" outlineLevel="1" collapsed="1">
      <c r="A162" s="12">
        <v>45139</v>
      </c>
      <c r="B162" s="52">
        <v>11413.602586679999</v>
      </c>
      <c r="C162" s="52">
        <f t="shared" ref="C162" si="855">I162+O162</f>
        <v>7685.1829115199998</v>
      </c>
      <c r="D162" s="52">
        <f t="shared" ref="D162" si="856">J162+P162</f>
        <v>3728.4196751600002</v>
      </c>
      <c r="E162" s="52">
        <f t="shared" ref="E162" si="857">K162+Q162</f>
        <v>3023.6245868699998</v>
      </c>
      <c r="F162" s="52">
        <f t="shared" ref="F162" si="858">L162+R162</f>
        <v>647.34745208000004</v>
      </c>
      <c r="G162" s="52">
        <f t="shared" ref="G162" si="859">M162+S162</f>
        <v>57.447636209999999</v>
      </c>
      <c r="H162" s="52">
        <f t="shared" ref="H162" si="860">SUM(I162:J162)</f>
        <v>8433.3027487399995</v>
      </c>
      <c r="I162" s="52">
        <v>6013.0435986299999</v>
      </c>
      <c r="J162" s="52">
        <f t="shared" ref="J162" si="861">SUM(K162:M162)</f>
        <v>2420.2591501100001</v>
      </c>
      <c r="K162" s="52">
        <v>1981.6610805099999</v>
      </c>
      <c r="L162" s="52">
        <v>421.61338396999997</v>
      </c>
      <c r="M162" s="52">
        <v>16.984685630000001</v>
      </c>
      <c r="N162" s="52">
        <f t="shared" ref="N162" si="862">SUM(O162:P162)</f>
        <v>2980.2998379400001</v>
      </c>
      <c r="O162" s="52">
        <v>1672.1393128899999</v>
      </c>
      <c r="P162" s="52">
        <f t="shared" ref="P162" si="863">SUM(Q162:S162)</f>
        <v>1308.1605250500002</v>
      </c>
      <c r="Q162" s="52">
        <v>1041.9635063600001</v>
      </c>
      <c r="R162" s="52">
        <v>225.73406811000001</v>
      </c>
      <c r="S162" s="52">
        <v>40.462950579999998</v>
      </c>
      <c r="T162" s="52"/>
      <c r="U162" s="52"/>
      <c r="V162" s="52"/>
      <c r="W162" s="52"/>
      <c r="X162" s="52"/>
      <c r="Y162" s="52"/>
    </row>
    <row r="163" spans="1:25" hidden="1" outlineLevel="1" collapsed="1">
      <c r="A163" s="12">
        <v>45170</v>
      </c>
      <c r="B163" s="52">
        <v>11670.88394322</v>
      </c>
      <c r="C163" s="52">
        <f t="shared" ref="C163" si="864">I163+O163</f>
        <v>7845.7857616500005</v>
      </c>
      <c r="D163" s="52">
        <f t="shared" ref="D163" si="865">J163+P163</f>
        <v>3825.0981815699997</v>
      </c>
      <c r="E163" s="52">
        <f t="shared" ref="E163" si="866">K163+Q163</f>
        <v>3173.73174328</v>
      </c>
      <c r="F163" s="52">
        <f t="shared" ref="F163" si="867">L163+R163</f>
        <v>593.67030460000001</v>
      </c>
      <c r="G163" s="52">
        <f t="shared" ref="G163" si="868">M163+S163</f>
        <v>57.696133689999996</v>
      </c>
      <c r="H163" s="52">
        <f t="shared" ref="H163" si="869">SUM(I163:J163)</f>
        <v>8716.4670580099992</v>
      </c>
      <c r="I163" s="52">
        <v>6221.4416972600002</v>
      </c>
      <c r="J163" s="52">
        <f t="shared" ref="J163" si="870">SUM(K163:M163)</f>
        <v>2495.0253607499999</v>
      </c>
      <c r="K163" s="52">
        <v>2096.0123031399999</v>
      </c>
      <c r="L163" s="52">
        <v>381.6572185</v>
      </c>
      <c r="M163" s="52">
        <v>17.355839110000002</v>
      </c>
      <c r="N163" s="52">
        <f t="shared" ref="N163" si="871">SUM(O163:P163)</f>
        <v>2954.4168852100001</v>
      </c>
      <c r="O163" s="52">
        <v>1624.3440643900001</v>
      </c>
      <c r="P163" s="52">
        <f t="shared" ref="P163" si="872">SUM(Q163:S163)</f>
        <v>1330.0728208200001</v>
      </c>
      <c r="Q163" s="52">
        <v>1077.71944014</v>
      </c>
      <c r="R163" s="52">
        <v>212.01308610000001</v>
      </c>
      <c r="S163" s="52">
        <v>40.340294579999998</v>
      </c>
      <c r="T163" s="52"/>
      <c r="U163" s="52"/>
      <c r="V163" s="52"/>
      <c r="W163" s="52"/>
      <c r="X163" s="52"/>
      <c r="Y163" s="52"/>
    </row>
    <row r="164" spans="1:25" hidden="1" outlineLevel="1" collapsed="1">
      <c r="A164" s="12">
        <v>45200</v>
      </c>
      <c r="B164" s="52">
        <v>11568.86978142</v>
      </c>
      <c r="C164" s="52">
        <f t="shared" ref="C164" si="873">I164+O164</f>
        <v>7611.7753358099999</v>
      </c>
      <c r="D164" s="52">
        <f t="shared" ref="D164" si="874">J164+P164</f>
        <v>3957.0944456099996</v>
      </c>
      <c r="E164" s="52">
        <f t="shared" ref="E164" si="875">K164+Q164</f>
        <v>3299.0429892900002</v>
      </c>
      <c r="F164" s="52">
        <f t="shared" ref="F164" si="876">L164+R164</f>
        <v>599.48618422000004</v>
      </c>
      <c r="G164" s="52">
        <f t="shared" ref="G164" si="877">M164+S164</f>
        <v>58.565272100000001</v>
      </c>
      <c r="H164" s="52">
        <f t="shared" ref="H164" si="878">SUM(I164:J164)</f>
        <v>8585.2653385100002</v>
      </c>
      <c r="I164" s="52">
        <v>5985.4368971399999</v>
      </c>
      <c r="J164" s="52">
        <f t="shared" ref="J164" si="879">SUM(K164:M164)</f>
        <v>2599.8284413699998</v>
      </c>
      <c r="K164" s="52">
        <v>2193.4344449499999</v>
      </c>
      <c r="L164" s="52">
        <v>387.64216252</v>
      </c>
      <c r="M164" s="52">
        <v>18.751833900000001</v>
      </c>
      <c r="N164" s="52">
        <f t="shared" ref="N164" si="880">SUM(O164:P164)</f>
        <v>2983.6044429100002</v>
      </c>
      <c r="O164" s="52">
        <v>1626.33843867</v>
      </c>
      <c r="P164" s="52">
        <f t="shared" ref="P164" si="881">SUM(Q164:S164)</f>
        <v>1357.26600424</v>
      </c>
      <c r="Q164" s="52">
        <v>1105.60854434</v>
      </c>
      <c r="R164" s="52">
        <v>211.84402170000001</v>
      </c>
      <c r="S164" s="52">
        <v>39.8134382</v>
      </c>
      <c r="T164" s="52"/>
      <c r="U164" s="52"/>
      <c r="V164" s="52"/>
      <c r="W164" s="52"/>
      <c r="X164" s="52"/>
      <c r="Y164" s="52"/>
    </row>
    <row r="165" spans="1:25" hidden="1" outlineLevel="1" collapsed="1">
      <c r="A165" s="12">
        <v>45231</v>
      </c>
      <c r="B165" s="52">
        <v>11698.88373453</v>
      </c>
      <c r="C165" s="52">
        <f t="shared" ref="C165" si="882">I165+O165</f>
        <v>7711.5397326100001</v>
      </c>
      <c r="D165" s="52">
        <f t="shared" ref="D165" si="883">J165+P165</f>
        <v>3987.3440019199998</v>
      </c>
      <c r="E165" s="52">
        <f t="shared" ref="E165" si="884">K165+Q165</f>
        <v>3108.0780431600001</v>
      </c>
      <c r="F165" s="52">
        <f t="shared" ref="F165" si="885">L165+R165</f>
        <v>820.34221064000008</v>
      </c>
      <c r="G165" s="52">
        <f t="shared" ref="G165" si="886">M165+S165</f>
        <v>58.923748119999999</v>
      </c>
      <c r="H165" s="52">
        <f t="shared" ref="H165" si="887">SUM(I165:J165)</f>
        <v>8695.7429310000007</v>
      </c>
      <c r="I165" s="52">
        <v>6063.6029164800002</v>
      </c>
      <c r="J165" s="52">
        <f t="shared" ref="J165" si="888">SUM(K165:M165)</f>
        <v>2632.14001452</v>
      </c>
      <c r="K165" s="52">
        <v>2021.8117968900001</v>
      </c>
      <c r="L165" s="52">
        <v>591.38407327000004</v>
      </c>
      <c r="M165" s="52">
        <v>18.944144359999999</v>
      </c>
      <c r="N165" s="52">
        <f t="shared" ref="N165" si="889">SUM(O165:P165)</f>
        <v>3003.1408035300001</v>
      </c>
      <c r="O165" s="52">
        <v>1647.9368161299999</v>
      </c>
      <c r="P165" s="52">
        <f t="shared" ref="P165" si="890">SUM(Q165:S165)</f>
        <v>1355.2039874</v>
      </c>
      <c r="Q165" s="52">
        <v>1086.26624627</v>
      </c>
      <c r="R165" s="52">
        <v>228.95813737</v>
      </c>
      <c r="S165" s="52">
        <v>39.979603760000003</v>
      </c>
      <c r="T165" s="52"/>
      <c r="U165" s="52"/>
      <c r="V165" s="52"/>
      <c r="W165" s="52"/>
      <c r="X165" s="52"/>
      <c r="Y165" s="52"/>
    </row>
    <row r="166" spans="1:25" hidden="1" outlineLevel="1" collapsed="1">
      <c r="A166" s="12">
        <v>45261</v>
      </c>
      <c r="B166" s="52">
        <v>12403.85758174</v>
      </c>
      <c r="C166" s="52">
        <f t="shared" ref="C166" si="891">I166+O166</f>
        <v>8390.0830809799991</v>
      </c>
      <c r="D166" s="52">
        <f t="shared" ref="D166" si="892">J166+P166</f>
        <v>4013.7745007599997</v>
      </c>
      <c r="E166" s="52">
        <f t="shared" ref="E166" si="893">K166+Q166</f>
        <v>3338.8917886600002</v>
      </c>
      <c r="F166" s="52">
        <f t="shared" ref="F166" si="894">L166+R166</f>
        <v>590.83297459999994</v>
      </c>
      <c r="G166" s="52">
        <f t="shared" ref="G166" si="895">M166+S166</f>
        <v>84.049737499999992</v>
      </c>
      <c r="H166" s="52">
        <f t="shared" ref="H166" si="896">SUM(I166:J166)</f>
        <v>9314.1061116799992</v>
      </c>
      <c r="I166" s="52">
        <v>6642.6965426899997</v>
      </c>
      <c r="J166" s="52">
        <f t="shared" ref="J166" si="897">SUM(K166:M166)</f>
        <v>2671.4095689899996</v>
      </c>
      <c r="K166" s="52">
        <v>2258.0551697199999</v>
      </c>
      <c r="L166" s="52">
        <v>378.89309947999999</v>
      </c>
      <c r="M166" s="52">
        <v>34.461299789999998</v>
      </c>
      <c r="N166" s="52">
        <f t="shared" ref="N166" si="898">SUM(O166:P166)</f>
        <v>3089.7514700600004</v>
      </c>
      <c r="O166" s="52">
        <v>1747.3865382900001</v>
      </c>
      <c r="P166" s="52">
        <f t="shared" ref="P166" si="899">SUM(Q166:S166)</f>
        <v>1342.3649317700001</v>
      </c>
      <c r="Q166" s="52">
        <v>1080.8366189400001</v>
      </c>
      <c r="R166" s="52">
        <v>211.93987512000001</v>
      </c>
      <c r="S166" s="52">
        <v>49.588437710000001</v>
      </c>
      <c r="T166" s="52"/>
      <c r="U166" s="52"/>
      <c r="V166" s="52"/>
      <c r="W166" s="52"/>
      <c r="X166" s="52"/>
      <c r="Y166" s="52"/>
    </row>
    <row r="167" spans="1:25" hidden="1" outlineLevel="1" collapsed="1">
      <c r="A167" s="12">
        <v>45292</v>
      </c>
      <c r="B167" s="52">
        <v>11828.514515519999</v>
      </c>
      <c r="C167" s="52">
        <f t="shared" ref="C167" si="900">I167+O167</f>
        <v>7890.2471704299996</v>
      </c>
      <c r="D167" s="52">
        <f t="shared" ref="D167" si="901">J167+P167</f>
        <v>3938.2673450900002</v>
      </c>
      <c r="E167" s="52">
        <f t="shared" ref="E167" si="902">K167+Q167</f>
        <v>3264.5386596500002</v>
      </c>
      <c r="F167" s="52">
        <f t="shared" ref="F167" si="903">L167+R167</f>
        <v>593.86143358000004</v>
      </c>
      <c r="G167" s="52">
        <f t="shared" ref="G167" si="904">M167+S167</f>
        <v>79.867251859999996</v>
      </c>
      <c r="H167" s="52">
        <f t="shared" ref="H167" si="905">SUM(I167:J167)</f>
        <v>8811.3167028699991</v>
      </c>
      <c r="I167" s="52">
        <v>6113.3331887699997</v>
      </c>
      <c r="J167" s="52">
        <f t="shared" ref="J167" si="906">SUM(K167:M167)</f>
        <v>2697.9835140999999</v>
      </c>
      <c r="K167" s="52">
        <v>2276.8762149300001</v>
      </c>
      <c r="L167" s="52">
        <v>389.37105097</v>
      </c>
      <c r="M167" s="52">
        <v>31.736248199999999</v>
      </c>
      <c r="N167" s="52">
        <f t="shared" ref="N167" si="907">SUM(O167:P167)</f>
        <v>3017.1978126499998</v>
      </c>
      <c r="O167" s="52">
        <v>1776.91398166</v>
      </c>
      <c r="P167" s="52">
        <f t="shared" ref="P167" si="908">SUM(Q167:S167)</f>
        <v>1240.2838309900001</v>
      </c>
      <c r="Q167" s="52">
        <v>987.66244472000005</v>
      </c>
      <c r="R167" s="52">
        <v>204.49038261000001</v>
      </c>
      <c r="S167" s="52">
        <v>48.131003659999998</v>
      </c>
      <c r="T167" s="52"/>
      <c r="U167" s="52"/>
      <c r="V167" s="52"/>
      <c r="W167" s="52"/>
      <c r="X167" s="52"/>
      <c r="Y167" s="52"/>
    </row>
    <row r="168" spans="1:25" hidden="1" outlineLevel="1" collapsed="1">
      <c r="A168" s="12">
        <v>45323</v>
      </c>
      <c r="B168" s="52">
        <v>11800.851953780002</v>
      </c>
      <c r="C168" s="52">
        <f t="shared" ref="C168" si="909">I168+O168</f>
        <v>7827.2550709900006</v>
      </c>
      <c r="D168" s="52">
        <f t="shared" ref="D168" si="910">J168+P168</f>
        <v>3973.5968827899997</v>
      </c>
      <c r="E168" s="52">
        <f t="shared" ref="E168" si="911">K168+Q168</f>
        <v>3290.7305193400002</v>
      </c>
      <c r="F168" s="52">
        <f t="shared" ref="F168" si="912">L168+R168</f>
        <v>606.72745379000003</v>
      </c>
      <c r="G168" s="52">
        <f t="shared" ref="G168" si="913">M168+S168</f>
        <v>76.138909659999996</v>
      </c>
      <c r="H168" s="52">
        <f t="shared" ref="H168" si="914">SUM(I168:J168)</f>
        <v>8831.4689463200011</v>
      </c>
      <c r="I168" s="52">
        <v>6096.4119873600002</v>
      </c>
      <c r="J168" s="52">
        <f t="shared" ref="J168" si="915">SUM(K168:M168)</f>
        <v>2735.05695896</v>
      </c>
      <c r="K168" s="52">
        <v>2304.7900306000001</v>
      </c>
      <c r="L168" s="52">
        <v>399.82407196999998</v>
      </c>
      <c r="M168" s="52">
        <v>30.442856389999999</v>
      </c>
      <c r="N168" s="52">
        <f t="shared" ref="N168" si="916">SUM(O168:P168)</f>
        <v>2969.38300746</v>
      </c>
      <c r="O168" s="52">
        <v>1730.8430836299999</v>
      </c>
      <c r="P168" s="52">
        <f t="shared" ref="P168" si="917">SUM(Q168:S168)</f>
        <v>1238.5399238299999</v>
      </c>
      <c r="Q168" s="52">
        <v>985.94048873999998</v>
      </c>
      <c r="R168" s="52">
        <v>206.90338181999999</v>
      </c>
      <c r="S168" s="52">
        <v>45.69605327</v>
      </c>
      <c r="T168" s="52"/>
      <c r="U168" s="52"/>
      <c r="V168" s="52"/>
      <c r="W168" s="52"/>
      <c r="X168" s="52"/>
      <c r="Y168" s="52"/>
    </row>
    <row r="169" spans="1:25" collapsed="1">
      <c r="A169" s="12">
        <v>45352</v>
      </c>
      <c r="B169" s="52">
        <v>11958.921421129999</v>
      </c>
      <c r="C169" s="52">
        <f t="shared" ref="C169" si="918">I169+O169</f>
        <v>7856.1547780999999</v>
      </c>
      <c r="D169" s="52">
        <f t="shared" ref="D169" si="919">J169+P169</f>
        <v>4102.7666430299996</v>
      </c>
      <c r="E169" s="52">
        <f t="shared" ref="E169" si="920">K169+Q169</f>
        <v>3417.4462870999996</v>
      </c>
      <c r="F169" s="52">
        <f t="shared" ref="F169" si="921">L169+R169</f>
        <v>613.88109912000004</v>
      </c>
      <c r="G169" s="52">
        <f t="shared" ref="G169" si="922">M169+S169</f>
        <v>71.439256810000003</v>
      </c>
      <c r="H169" s="52">
        <f t="shared" ref="H169" si="923">SUM(I169:J169)</f>
        <v>8985.1163284199993</v>
      </c>
      <c r="I169" s="52">
        <v>6173.1757633799998</v>
      </c>
      <c r="J169" s="52">
        <f t="shared" ref="J169" si="924">SUM(K169:M169)</f>
        <v>2811.9405650399999</v>
      </c>
      <c r="K169" s="52">
        <v>2382.7166217499998</v>
      </c>
      <c r="L169" s="52">
        <v>401.07801938</v>
      </c>
      <c r="M169" s="52">
        <v>28.14592391</v>
      </c>
      <c r="N169" s="52">
        <f t="shared" ref="N169" si="925">SUM(O169:P169)</f>
        <v>2973.8050927099998</v>
      </c>
      <c r="O169" s="52">
        <v>1682.9790147199999</v>
      </c>
      <c r="P169" s="52">
        <f t="shared" ref="P169" si="926">SUM(Q169:S169)</f>
        <v>1290.8260779899999</v>
      </c>
      <c r="Q169" s="52">
        <v>1034.72966535</v>
      </c>
      <c r="R169" s="52">
        <v>212.80307973999999</v>
      </c>
      <c r="S169" s="52">
        <v>43.293332900000003</v>
      </c>
      <c r="T169" s="52"/>
      <c r="U169" s="52"/>
      <c r="V169" s="52"/>
      <c r="W169" s="52"/>
      <c r="X169" s="52"/>
      <c r="Y169" s="52"/>
    </row>
    <row r="170" spans="1:25">
      <c r="A170" s="12">
        <v>45383</v>
      </c>
      <c r="B170" s="52">
        <v>12182.827148979999</v>
      </c>
      <c r="C170" s="52">
        <f t="shared" ref="C170" si="927">I170+O170</f>
        <v>8085.1038515599994</v>
      </c>
      <c r="D170" s="52">
        <f t="shared" ref="D170" si="928">J170+P170</f>
        <v>4097.7232974199997</v>
      </c>
      <c r="E170" s="52">
        <f t="shared" ref="E170" si="929">K170+Q170</f>
        <v>3413.7519142699998</v>
      </c>
      <c r="F170" s="52">
        <f t="shared" ref="F170" si="930">L170+R170</f>
        <v>615.83222917000001</v>
      </c>
      <c r="G170" s="52">
        <f t="shared" ref="G170" si="931">M170+S170</f>
        <v>68.139153980000003</v>
      </c>
      <c r="H170" s="52">
        <f t="shared" ref="H170" si="932">SUM(I170:J170)</f>
        <v>9187.8710924099996</v>
      </c>
      <c r="I170" s="52">
        <v>6354.1323617999997</v>
      </c>
      <c r="J170" s="52">
        <f t="shared" ref="J170" si="933">SUM(K170:M170)</f>
        <v>2833.7387306099999</v>
      </c>
      <c r="K170" s="52">
        <v>2404.24186229</v>
      </c>
      <c r="L170" s="52">
        <v>401.98940918</v>
      </c>
      <c r="M170" s="52">
        <v>27.507459140000002</v>
      </c>
      <c r="N170" s="52">
        <f t="shared" ref="N170" si="934">SUM(O170:P170)</f>
        <v>2994.9560565699999</v>
      </c>
      <c r="O170" s="52">
        <v>1730.9714897599999</v>
      </c>
      <c r="P170" s="52">
        <f t="shared" ref="P170" si="935">SUM(Q170:S170)</f>
        <v>1263.9845668099999</v>
      </c>
      <c r="Q170" s="52">
        <v>1009.51005198</v>
      </c>
      <c r="R170" s="52">
        <v>213.84281999000001</v>
      </c>
      <c r="S170" s="52">
        <v>40.631694840000002</v>
      </c>
      <c r="T170" s="52"/>
      <c r="U170" s="52"/>
      <c r="V170" s="52"/>
      <c r="W170" s="52"/>
      <c r="X170" s="52"/>
      <c r="Y170" s="52"/>
    </row>
    <row r="171" spans="1:25">
      <c r="A171" s="12">
        <v>45413</v>
      </c>
      <c r="B171" s="52">
        <v>12460.157250749999</v>
      </c>
      <c r="C171" s="52">
        <f t="shared" ref="C171" si="936">I171+O171</f>
        <v>8303.0264787899996</v>
      </c>
      <c r="D171" s="52">
        <f t="shared" ref="D171" si="937">J171+P171</f>
        <v>4157.1307719599999</v>
      </c>
      <c r="E171" s="52">
        <f t="shared" ref="E171" si="938">K171+Q171</f>
        <v>3464.23868502</v>
      </c>
      <c r="F171" s="52">
        <f t="shared" ref="F171" si="939">L171+R171</f>
        <v>624.70286433000001</v>
      </c>
      <c r="G171" s="52">
        <f t="shared" ref="G171" si="940">M171+S171</f>
        <v>68.189222610000002</v>
      </c>
      <c r="H171" s="52">
        <f t="shared" ref="H171" si="941">SUM(I171:J171)</f>
        <v>9397.1967320999993</v>
      </c>
      <c r="I171" s="52">
        <v>6507.2549734599997</v>
      </c>
      <c r="J171" s="52">
        <f t="shared" ref="J171" si="942">SUM(K171:M171)</f>
        <v>2889.94175864</v>
      </c>
      <c r="K171" s="52">
        <v>2454.78205708</v>
      </c>
      <c r="L171" s="52">
        <v>408.19290708</v>
      </c>
      <c r="M171" s="52">
        <v>26.966794480000001</v>
      </c>
      <c r="N171" s="52">
        <f t="shared" ref="N171" si="943">SUM(O171:P171)</f>
        <v>3062.9605186500003</v>
      </c>
      <c r="O171" s="52">
        <v>1795.7715053300001</v>
      </c>
      <c r="P171" s="52">
        <f t="shared" ref="P171" si="944">SUM(Q171:S171)</f>
        <v>1267.18901332</v>
      </c>
      <c r="Q171" s="52">
        <v>1009.45662794</v>
      </c>
      <c r="R171" s="52">
        <v>216.50995725000001</v>
      </c>
      <c r="S171" s="52">
        <v>41.222428129999997</v>
      </c>
      <c r="T171" s="52"/>
      <c r="U171" s="52"/>
      <c r="V171" s="52"/>
      <c r="W171" s="52"/>
      <c r="X171" s="52"/>
      <c r="Y171" s="52"/>
    </row>
    <row r="172" spans="1:25">
      <c r="A172" s="12">
        <v>45444</v>
      </c>
      <c r="B172" s="52">
        <v>13072.528389950001</v>
      </c>
      <c r="C172" s="52">
        <f t="shared" ref="C172" si="945">I172+O172</f>
        <v>8955.9846274800002</v>
      </c>
      <c r="D172" s="52">
        <f t="shared" ref="D172" si="946">J172+P172</f>
        <v>4116.5437624700007</v>
      </c>
      <c r="E172" s="52">
        <f t="shared" ref="E172" si="947">K172+Q172</f>
        <v>3409.9565213000001</v>
      </c>
      <c r="F172" s="52">
        <f t="shared" ref="F172" si="948">L172+R172</f>
        <v>638.32782623000003</v>
      </c>
      <c r="G172" s="52">
        <f t="shared" ref="G172" si="949">M172+S172</f>
        <v>68.259414939999999</v>
      </c>
      <c r="H172" s="52">
        <f t="shared" ref="H172" si="950">SUM(I172:J172)</f>
        <v>10007.536233840001</v>
      </c>
      <c r="I172" s="52">
        <v>7116.5775267500003</v>
      </c>
      <c r="J172" s="52">
        <f t="shared" ref="J172" si="951">SUM(K172:M172)</f>
        <v>2890.9587070900002</v>
      </c>
      <c r="K172" s="52">
        <v>2449.1155598099999</v>
      </c>
      <c r="L172" s="52">
        <v>414.47113905999998</v>
      </c>
      <c r="M172" s="52">
        <v>27.372008220000001</v>
      </c>
      <c r="N172" s="52">
        <f t="shared" ref="N172" si="952">SUM(O172:P172)</f>
        <v>3064.99215611</v>
      </c>
      <c r="O172" s="52">
        <v>1839.4071007299999</v>
      </c>
      <c r="P172" s="52">
        <f t="shared" ref="P172" si="953">SUM(Q172:S172)</f>
        <v>1225.5850553800001</v>
      </c>
      <c r="Q172" s="52">
        <v>960.84096149000004</v>
      </c>
      <c r="R172" s="52">
        <v>223.85668716999999</v>
      </c>
      <c r="S172" s="52">
        <v>40.887406720000001</v>
      </c>
      <c r="T172" s="52"/>
      <c r="U172" s="52"/>
      <c r="V172" s="52"/>
      <c r="W172" s="52"/>
      <c r="X172" s="52"/>
      <c r="Y172" s="52"/>
    </row>
    <row r="173" spans="1:25">
      <c r="A173" s="12">
        <v>45474</v>
      </c>
      <c r="B173" s="52">
        <v>12999.312577370001</v>
      </c>
      <c r="C173" s="52">
        <f t="shared" ref="C173" si="954">I173+O173</f>
        <v>8858.2311738900007</v>
      </c>
      <c r="D173" s="52">
        <f t="shared" ref="D173" si="955">J173+P173</f>
        <v>4141.0814034800005</v>
      </c>
      <c r="E173" s="52">
        <f t="shared" ref="E173" si="956">K173+Q173</f>
        <v>3043.5366218999998</v>
      </c>
      <c r="F173" s="52">
        <f t="shared" ref="F173" si="957">L173+R173</f>
        <v>1030.8715772799999</v>
      </c>
      <c r="G173" s="52">
        <f t="shared" ref="G173" si="958">M173+S173</f>
        <v>66.673204300000009</v>
      </c>
      <c r="H173" s="52">
        <f t="shared" ref="H173" si="959">SUM(I173:J173)</f>
        <v>9897.8281376100003</v>
      </c>
      <c r="I173" s="52">
        <v>6972.6802098400003</v>
      </c>
      <c r="J173" s="52">
        <f t="shared" ref="J173" si="960">SUM(K173:M173)</f>
        <v>2925.14792777</v>
      </c>
      <c r="K173" s="52">
        <v>2176.8000752799999</v>
      </c>
      <c r="L173" s="52">
        <v>721.15921719999994</v>
      </c>
      <c r="M173" s="52">
        <v>27.188635290000001</v>
      </c>
      <c r="N173" s="52">
        <f t="shared" ref="N173" si="961">SUM(O173:P173)</f>
        <v>3101.48443976</v>
      </c>
      <c r="O173" s="52">
        <v>1885.5509640499999</v>
      </c>
      <c r="P173" s="52">
        <f t="shared" ref="P173" si="962">SUM(Q173:S173)</f>
        <v>1215.93347571</v>
      </c>
      <c r="Q173" s="52">
        <v>866.73654662000001</v>
      </c>
      <c r="R173" s="52">
        <v>309.71236008</v>
      </c>
      <c r="S173" s="52">
        <v>39.484569010000001</v>
      </c>
      <c r="T173" s="52"/>
      <c r="U173" s="52"/>
      <c r="V173" s="52"/>
      <c r="W173" s="52"/>
      <c r="X173" s="52"/>
      <c r="Y173" s="52"/>
    </row>
    <row r="174" spans="1:25">
      <c r="A174" s="12">
        <v>45505</v>
      </c>
      <c r="B174" s="52">
        <v>12898.957907610002</v>
      </c>
      <c r="C174" s="52">
        <f t="shared" ref="C174" si="963">I174+O174</f>
        <v>8782.2215040400006</v>
      </c>
      <c r="D174" s="52">
        <f t="shared" ref="D174" si="964">J174+P174</f>
        <v>4116.7364035699993</v>
      </c>
      <c r="E174" s="52">
        <f t="shared" ref="E174" si="965">K174+Q174</f>
        <v>3002.7335067499998</v>
      </c>
      <c r="F174" s="52">
        <f t="shared" ref="F174" si="966">L174+R174</f>
        <v>1049.2610941799999</v>
      </c>
      <c r="G174" s="52">
        <f t="shared" ref="G174" si="967">M174+S174</f>
        <v>64.741802640000003</v>
      </c>
      <c r="H174" s="52">
        <f t="shared" ref="H174" si="968">SUM(I174:J174)</f>
        <v>9795.9956424299999</v>
      </c>
      <c r="I174" s="52">
        <v>6898.8703172300002</v>
      </c>
      <c r="J174" s="52">
        <f t="shared" ref="J174" si="969">SUM(K174:M174)</f>
        <v>2897.1253251999997</v>
      </c>
      <c r="K174" s="52">
        <v>2149.5071762699999</v>
      </c>
      <c r="L174" s="52">
        <v>722.19002697999997</v>
      </c>
      <c r="M174" s="52">
        <v>25.428121950000001</v>
      </c>
      <c r="N174" s="52">
        <f t="shared" ref="N174" si="970">SUM(O174:P174)</f>
        <v>3102.96226518</v>
      </c>
      <c r="O174" s="52">
        <v>1883.3511868099999</v>
      </c>
      <c r="P174" s="52">
        <f t="shared" ref="P174" si="971">SUM(Q174:S174)</f>
        <v>1219.6110783699999</v>
      </c>
      <c r="Q174" s="52">
        <v>853.22633048</v>
      </c>
      <c r="R174" s="52">
        <v>327.07106720000002</v>
      </c>
      <c r="S174" s="52">
        <v>39.313680689999998</v>
      </c>
      <c r="T174" s="52"/>
      <c r="U174" s="52"/>
      <c r="V174" s="52"/>
      <c r="W174" s="52"/>
      <c r="X174" s="52"/>
      <c r="Y174" s="52"/>
    </row>
    <row r="175" spans="1:25">
      <c r="A175" s="12">
        <v>45536</v>
      </c>
      <c r="B175" s="52">
        <v>13192.914366140001</v>
      </c>
      <c r="C175" s="52">
        <f t="shared" ref="C175" si="972">I175+O175</f>
        <v>9081.0058015600007</v>
      </c>
      <c r="D175" s="52">
        <f t="shared" ref="D175" si="973">J175+P175</f>
        <v>4111.9085645800005</v>
      </c>
      <c r="E175" s="52">
        <f t="shared" ref="E175" si="974">K175+Q175</f>
        <v>3005.3289165300002</v>
      </c>
      <c r="F175" s="52">
        <f t="shared" ref="F175" si="975">L175+R175</f>
        <v>1043.2804260400001</v>
      </c>
      <c r="G175" s="52">
        <f t="shared" ref="G175" si="976">M175+S175</f>
        <v>63.299222009999994</v>
      </c>
      <c r="H175" s="52">
        <f t="shared" ref="H175" si="977">SUM(I175:J175)</f>
        <v>10094.2650411</v>
      </c>
      <c r="I175" s="52">
        <v>7160.9382446700001</v>
      </c>
      <c r="J175" s="52">
        <f t="shared" ref="J175" si="978">SUM(K175:M175)</f>
        <v>2933.3267964300003</v>
      </c>
      <c r="K175" s="52">
        <v>2186.7703193500001</v>
      </c>
      <c r="L175" s="52">
        <v>721.73775333000003</v>
      </c>
      <c r="M175" s="52">
        <v>24.81872375</v>
      </c>
      <c r="N175" s="52">
        <f t="shared" ref="N175" si="979">SUM(O175:P175)</f>
        <v>3098.6493250399999</v>
      </c>
      <c r="O175" s="52">
        <v>1920.0675568900001</v>
      </c>
      <c r="P175" s="52">
        <f t="shared" ref="P175" si="980">SUM(Q175:S175)</f>
        <v>1178.58176815</v>
      </c>
      <c r="Q175" s="52">
        <v>818.55859717999999</v>
      </c>
      <c r="R175" s="52">
        <v>321.54267270999998</v>
      </c>
      <c r="S175" s="52">
        <v>38.480498259999997</v>
      </c>
      <c r="T175" s="52"/>
      <c r="U175" s="52"/>
      <c r="V175" s="52"/>
      <c r="W175" s="52"/>
      <c r="X175" s="52"/>
      <c r="Y175" s="52"/>
    </row>
    <row r="176" spans="1:25">
      <c r="A176" s="12">
        <v>45566</v>
      </c>
      <c r="B176" s="52">
        <v>13169.56270174</v>
      </c>
      <c r="C176" s="52">
        <f t="shared" ref="C176" si="981">I176+O176</f>
        <v>9003.6863153400009</v>
      </c>
      <c r="D176" s="52">
        <f t="shared" ref="D176" si="982">J176+P176</f>
        <v>4165.8763864000002</v>
      </c>
      <c r="E176" s="52">
        <f t="shared" ref="E176" si="983">K176+Q176</f>
        <v>3005.9128030900001</v>
      </c>
      <c r="F176" s="52">
        <f t="shared" ref="F176" si="984">L176+R176</f>
        <v>1077.2710522900002</v>
      </c>
      <c r="G176" s="52">
        <f t="shared" ref="G176" si="985">M176+S176</f>
        <v>82.69253101999999</v>
      </c>
      <c r="H176" s="52">
        <f t="shared" ref="H176" si="986">SUM(I176:J176)</f>
        <v>10103.7253093</v>
      </c>
      <c r="I176" s="52">
        <v>7154.8281292600004</v>
      </c>
      <c r="J176" s="52">
        <f t="shared" ref="J176" si="987">SUM(K176:M176)</f>
        <v>2948.89718004</v>
      </c>
      <c r="K176" s="52">
        <v>2161.3286805299999</v>
      </c>
      <c r="L176" s="52">
        <v>747.76183260000005</v>
      </c>
      <c r="M176" s="52">
        <v>39.806666909999997</v>
      </c>
      <c r="N176" s="52">
        <f t="shared" ref="N176" si="988">SUM(O176:P176)</f>
        <v>3065.8373924400003</v>
      </c>
      <c r="O176" s="52">
        <v>1848.85818608</v>
      </c>
      <c r="P176" s="52">
        <f t="shared" ref="P176" si="989">SUM(Q176:S176)</f>
        <v>1216.97920636</v>
      </c>
      <c r="Q176" s="52">
        <v>844.58412255999997</v>
      </c>
      <c r="R176" s="52">
        <v>329.50921969000001</v>
      </c>
      <c r="S176" s="52">
        <v>42.88586411</v>
      </c>
      <c r="T176" s="52"/>
      <c r="U176" s="52"/>
      <c r="V176" s="52"/>
      <c r="W176" s="52"/>
      <c r="X176" s="52"/>
      <c r="Y176" s="52"/>
    </row>
    <row r="177" spans="1:25">
      <c r="A177" s="12">
        <v>45597</v>
      </c>
      <c r="B177" s="52">
        <v>13149.298320739998</v>
      </c>
      <c r="C177" s="52">
        <f t="shared" ref="C177" si="990">I177+O177</f>
        <v>8940.823494799999</v>
      </c>
      <c r="D177" s="52">
        <f t="shared" ref="D177" si="991">J177+P177</f>
        <v>4208.4748259400003</v>
      </c>
      <c r="E177" s="52">
        <f t="shared" ref="E177" si="992">K177+Q177</f>
        <v>3043.2284861600001</v>
      </c>
      <c r="F177" s="52">
        <f t="shared" ref="F177" si="993">L177+R177</f>
        <v>1073.9900460399999</v>
      </c>
      <c r="G177" s="52">
        <f t="shared" ref="G177" si="994">M177+S177</f>
        <v>91.256293740000004</v>
      </c>
      <c r="H177" s="52">
        <f t="shared" ref="H177" si="995">SUM(I177:J177)</f>
        <v>10093.86836651</v>
      </c>
      <c r="I177" s="52">
        <v>7116.6495090099997</v>
      </c>
      <c r="J177" s="52">
        <f t="shared" ref="J177" si="996">SUM(K177:M177)</f>
        <v>2977.2188575</v>
      </c>
      <c r="K177" s="52">
        <v>2186.8232087199999</v>
      </c>
      <c r="L177" s="52">
        <v>748.72062228000004</v>
      </c>
      <c r="M177" s="52">
        <v>41.675026500000001</v>
      </c>
      <c r="N177" s="52">
        <f t="shared" ref="N177" si="997">SUM(O177:P177)</f>
        <v>3055.42995423</v>
      </c>
      <c r="O177" s="52">
        <v>1824.17398579</v>
      </c>
      <c r="P177" s="52">
        <f t="shared" ref="P177" si="998">SUM(Q177:S177)</f>
        <v>1231.2559684400001</v>
      </c>
      <c r="Q177" s="52">
        <v>856.40527743999996</v>
      </c>
      <c r="R177" s="52">
        <v>325.26942376</v>
      </c>
      <c r="S177" s="52">
        <v>49.581267240000003</v>
      </c>
      <c r="T177" s="52"/>
      <c r="U177" s="52"/>
      <c r="V177" s="52"/>
      <c r="W177" s="52"/>
      <c r="X177" s="52"/>
      <c r="Y177" s="52"/>
    </row>
    <row r="178" spans="1:25">
      <c r="A178" s="12">
        <v>45627</v>
      </c>
      <c r="B178" s="52">
        <v>13560.184291040001</v>
      </c>
      <c r="C178" s="52">
        <f t="shared" ref="C178" si="999">I178+O178</f>
        <v>9382.5553307299997</v>
      </c>
      <c r="D178" s="52">
        <f t="shared" ref="D178" si="1000">J178+P178</f>
        <v>4177.6289603099995</v>
      </c>
      <c r="E178" s="52">
        <f t="shared" ref="E178" si="1001">K178+Q178</f>
        <v>2998.68716055</v>
      </c>
      <c r="F178" s="52">
        <f t="shared" ref="F178" si="1002">L178+R178</f>
        <v>1091.51135617</v>
      </c>
      <c r="G178" s="52">
        <f t="shared" ref="G178" si="1003">M178+S178</f>
        <v>87.430443589999996</v>
      </c>
      <c r="H178" s="52">
        <f t="shared" ref="H178" si="1004">SUM(I178:J178)</f>
        <v>10475.648760389999</v>
      </c>
      <c r="I178" s="52">
        <v>7527.4108571799998</v>
      </c>
      <c r="J178" s="52">
        <f t="shared" ref="J178" si="1005">SUM(K178:M178)</f>
        <v>2948.2379032099998</v>
      </c>
      <c r="K178" s="52">
        <v>2146.0666024100001</v>
      </c>
      <c r="L178" s="52">
        <v>762.33727053999996</v>
      </c>
      <c r="M178" s="52">
        <v>39.834030259999999</v>
      </c>
      <c r="N178" s="52">
        <f t="shared" ref="N178" si="1006">SUM(O178:P178)</f>
        <v>3084.5355306499996</v>
      </c>
      <c r="O178" s="52">
        <v>1855.1444735499999</v>
      </c>
      <c r="P178" s="52">
        <f t="shared" ref="P178" si="1007">SUM(Q178:S178)</f>
        <v>1229.3910570999999</v>
      </c>
      <c r="Q178" s="52">
        <v>852.62055813999996</v>
      </c>
      <c r="R178" s="52">
        <v>329.17408562999998</v>
      </c>
      <c r="S178" s="52">
        <v>47.596413329999997</v>
      </c>
      <c r="T178" s="52"/>
      <c r="U178" s="52"/>
      <c r="V178" s="52"/>
      <c r="W178" s="52"/>
      <c r="X178" s="52"/>
      <c r="Y178" s="52"/>
    </row>
    <row r="179" spans="1:25">
      <c r="A179" s="12">
        <v>45658</v>
      </c>
      <c r="B179" s="52">
        <v>13030.47220916</v>
      </c>
      <c r="C179" s="52">
        <f t="shared" ref="C179" si="1008">I179+O179</f>
        <v>9040.5726145999997</v>
      </c>
      <c r="D179" s="52">
        <f t="shared" ref="D179" si="1009">J179+P179</f>
        <v>3989.89959456</v>
      </c>
      <c r="E179" s="52">
        <f t="shared" ref="E179" si="1010">K179+Q179</f>
        <v>2859.5710072499996</v>
      </c>
      <c r="F179" s="52">
        <f t="shared" ref="F179" si="1011">L179+R179</f>
        <v>1101.9699344200001</v>
      </c>
      <c r="G179" s="52">
        <f t="shared" ref="G179" si="1012">M179+S179</f>
        <v>28.358652890000002</v>
      </c>
      <c r="H179" s="52">
        <f t="shared" ref="H179" si="1013">SUM(I179:J179)</f>
        <v>10029.961899310001</v>
      </c>
      <c r="I179" s="52">
        <v>7158.1014416300004</v>
      </c>
      <c r="J179" s="52">
        <f t="shared" ref="J179" si="1014">SUM(K179:M179)</f>
        <v>2871.8604576799999</v>
      </c>
      <c r="K179" s="52">
        <v>2087.3225372799998</v>
      </c>
      <c r="L179" s="52">
        <v>771.33367022000004</v>
      </c>
      <c r="M179" s="52">
        <v>13.204250180000001</v>
      </c>
      <c r="N179" s="52">
        <f t="shared" ref="N179" si="1015">SUM(O179:P179)</f>
        <v>3000.5103098500003</v>
      </c>
      <c r="O179" s="52">
        <v>1882.47117297</v>
      </c>
      <c r="P179" s="52">
        <f t="shared" ref="P179" si="1016">SUM(Q179:S179)</f>
        <v>1118.0391368800001</v>
      </c>
      <c r="Q179" s="52">
        <v>772.24846996999997</v>
      </c>
      <c r="R179" s="52">
        <v>330.63626420000003</v>
      </c>
      <c r="S179" s="52">
        <v>15.154402709999999</v>
      </c>
      <c r="T179" s="52"/>
      <c r="U179" s="52"/>
      <c r="V179" s="52"/>
      <c r="W179" s="52"/>
      <c r="X179" s="52"/>
      <c r="Y179" s="52"/>
    </row>
    <row r="180" spans="1:25">
      <c r="A180" s="12">
        <v>45689</v>
      </c>
      <c r="B180" s="52">
        <v>13039.495105620001</v>
      </c>
      <c r="C180" s="52">
        <f t="shared" ref="C180" si="1017">I180+O180</f>
        <v>9007.8977500199999</v>
      </c>
      <c r="D180" s="52">
        <f t="shared" ref="D180" si="1018">J180+P180</f>
        <v>4031.5973555999999</v>
      </c>
      <c r="E180" s="52">
        <f t="shared" ref="E180" si="1019">K180+Q180</f>
        <v>2896.2376704200001</v>
      </c>
      <c r="F180" s="52">
        <f t="shared" ref="F180" si="1020">L180+R180</f>
        <v>1104.86480005</v>
      </c>
      <c r="G180" s="52">
        <f t="shared" ref="G180" si="1021">M180+S180</f>
        <v>30.49488513</v>
      </c>
      <c r="H180" s="52">
        <f t="shared" ref="H180" si="1022">SUM(I180:J180)</f>
        <v>10068.70624087</v>
      </c>
      <c r="I180" s="52">
        <v>7155.1006795900003</v>
      </c>
      <c r="J180" s="52">
        <f t="shared" ref="J180" si="1023">SUM(K180:M180)</f>
        <v>2913.6055612800001</v>
      </c>
      <c r="K180" s="52">
        <v>2124.3354754000002</v>
      </c>
      <c r="L180" s="52">
        <v>775.28187914</v>
      </c>
      <c r="M180" s="52">
        <v>13.988206740000001</v>
      </c>
      <c r="N180" s="52">
        <f t="shared" ref="N180" si="1024">SUM(O180:P180)</f>
        <v>2970.7888647500004</v>
      </c>
      <c r="O180" s="52">
        <v>1852.7970704300001</v>
      </c>
      <c r="P180" s="52">
        <f t="shared" ref="P180" si="1025">SUM(Q180:S180)</f>
        <v>1117.9917943200001</v>
      </c>
      <c r="Q180" s="52">
        <v>771.90219502000002</v>
      </c>
      <c r="R180" s="52">
        <v>329.58292090999998</v>
      </c>
      <c r="S180" s="52">
        <v>16.506678390000001</v>
      </c>
      <c r="T180" s="52"/>
      <c r="U180" s="52"/>
      <c r="V180" s="52"/>
      <c r="W180" s="52"/>
      <c r="X180" s="52"/>
      <c r="Y180" s="52"/>
    </row>
    <row r="181" spans="1:25">
      <c r="A181" s="12">
        <v>45717</v>
      </c>
      <c r="B181" s="52">
        <v>12922.85726561</v>
      </c>
      <c r="C181" s="52">
        <f t="shared" ref="C181" si="1026">I181+O181</f>
        <v>8889.4950179200005</v>
      </c>
      <c r="D181" s="52">
        <f t="shared" ref="D181" si="1027">J181+P181</f>
        <v>4033.36224769</v>
      </c>
      <c r="E181" s="52">
        <f t="shared" ref="E181" si="1028">K181+Q181</f>
        <v>2891.3102893999999</v>
      </c>
      <c r="F181" s="52">
        <f t="shared" ref="F181" si="1029">L181+R181</f>
        <v>1113.84543091</v>
      </c>
      <c r="G181" s="52">
        <f t="shared" ref="G181" si="1030">M181+S181</f>
        <v>28.206527380000001</v>
      </c>
      <c r="H181" s="52">
        <f t="shared" ref="H181" si="1031">SUM(I181:J181)</f>
        <v>9947.6052711000011</v>
      </c>
      <c r="I181" s="52">
        <v>7016.8763172400004</v>
      </c>
      <c r="J181" s="52">
        <f t="shared" ref="J181" si="1032">SUM(K181:M181)</f>
        <v>2930.7289538599998</v>
      </c>
      <c r="K181" s="52">
        <v>2128.7776957299998</v>
      </c>
      <c r="L181" s="52">
        <v>788.42603714999996</v>
      </c>
      <c r="M181" s="52">
        <v>13.52522098</v>
      </c>
      <c r="N181" s="52">
        <f t="shared" ref="N181" si="1033">SUM(O181:P181)</f>
        <v>2975.2519945100003</v>
      </c>
      <c r="O181" s="52">
        <v>1872.6187006800001</v>
      </c>
      <c r="P181" s="52">
        <f t="shared" ref="P181" si="1034">SUM(Q181:S181)</f>
        <v>1102.63329383</v>
      </c>
      <c r="Q181" s="52">
        <v>762.53259366999998</v>
      </c>
      <c r="R181" s="52">
        <v>325.41939375999999</v>
      </c>
      <c r="S181" s="52">
        <v>14.6813064</v>
      </c>
      <c r="T181" s="52"/>
      <c r="U181" s="52"/>
      <c r="V181" s="52"/>
      <c r="W181" s="52"/>
      <c r="X181" s="52"/>
      <c r="Y181" s="52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8.6640625" style="31" customWidth="1"/>
    <col min="3" max="3" width="13.6640625" style="31" customWidth="1"/>
    <col min="4" max="4" width="12.88671875" style="31" customWidth="1"/>
    <col min="5" max="5" width="13.6640625" style="31" customWidth="1"/>
    <col min="6" max="6" width="14.88671875" style="31" customWidth="1"/>
    <col min="7" max="7" width="15.5546875" style="31" customWidth="1"/>
    <col min="8" max="8" width="11.44140625" style="31" customWidth="1"/>
    <col min="9" max="9" width="15.88671875" style="31" customWidth="1"/>
    <col min="10" max="10" width="13.109375" style="31" customWidth="1"/>
    <col min="11" max="11" width="13" style="31" customWidth="1"/>
    <col min="12" max="12" width="15.44140625" style="31" customWidth="1"/>
    <col min="13" max="13" width="10.88671875" style="31" customWidth="1"/>
    <col min="14" max="14" width="12.109375" style="31" customWidth="1"/>
    <col min="15" max="15" width="14.33203125" style="31" customWidth="1"/>
    <col min="16" max="16" width="7.109375" style="31" customWidth="1"/>
    <col min="17" max="17" width="10.33203125" style="31" customWidth="1"/>
    <col min="18" max="18" width="11.109375" style="31" customWidth="1"/>
    <col min="19" max="16384" width="9.109375" style="31"/>
  </cols>
  <sheetData>
    <row r="1" spans="1:23">
      <c r="A1" s="36" t="s">
        <v>157</v>
      </c>
      <c r="B1" s="25"/>
    </row>
    <row r="2" spans="1:23" ht="5.25" customHeight="1"/>
    <row r="3" spans="1:23" ht="25.5" customHeight="1">
      <c r="A3" s="226" t="s">
        <v>106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23" ht="12.75" customHeight="1">
      <c r="A4" s="219" t="s">
        <v>130</v>
      </c>
      <c r="B4" s="231"/>
      <c r="C4" s="231"/>
      <c r="D4" s="231"/>
      <c r="E4" s="231"/>
      <c r="F4" s="231"/>
    </row>
    <row r="5" spans="1:23" ht="12.75" customHeight="1">
      <c r="A5" s="33" t="s">
        <v>230</v>
      </c>
    </row>
    <row r="6" spans="1:23" ht="12.75" customHeight="1">
      <c r="A6" s="243" t="s">
        <v>0</v>
      </c>
      <c r="B6" s="247" t="s">
        <v>1</v>
      </c>
      <c r="C6" s="251" t="s">
        <v>50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3"/>
    </row>
    <row r="7" spans="1:23" s="34" customFormat="1" ht="12.75" customHeight="1">
      <c r="A7" s="244"/>
      <c r="B7" s="248"/>
      <c r="C7" s="236" t="s">
        <v>49</v>
      </c>
      <c r="D7" s="236" t="s">
        <v>48</v>
      </c>
      <c r="E7" s="236" t="s">
        <v>47</v>
      </c>
      <c r="F7" s="236" t="s">
        <v>46</v>
      </c>
      <c r="G7" s="236" t="s">
        <v>45</v>
      </c>
      <c r="H7" s="236" t="s">
        <v>44</v>
      </c>
      <c r="I7" s="236" t="s">
        <v>43</v>
      </c>
      <c r="J7" s="236" t="s">
        <v>42</v>
      </c>
      <c r="K7" s="236" t="s">
        <v>41</v>
      </c>
      <c r="L7" s="236" t="s">
        <v>40</v>
      </c>
      <c r="M7" s="239" t="s">
        <v>261</v>
      </c>
      <c r="N7" s="236" t="s">
        <v>39</v>
      </c>
      <c r="O7" s="236" t="s">
        <v>38</v>
      </c>
      <c r="P7" s="236" t="s">
        <v>52</v>
      </c>
      <c r="Q7" s="236" t="s">
        <v>37</v>
      </c>
      <c r="R7" s="236" t="s">
        <v>36</v>
      </c>
      <c r="S7" s="240" t="s">
        <v>35</v>
      </c>
      <c r="T7" s="236" t="s">
        <v>34</v>
      </c>
    </row>
    <row r="8" spans="1:23" s="34" customFormat="1" ht="12.75" customHeight="1">
      <c r="A8" s="245"/>
      <c r="B8" s="249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41"/>
      <c r="T8" s="237"/>
    </row>
    <row r="9" spans="1:23" s="34" customFormat="1" ht="71.25" customHeight="1">
      <c r="A9" s="246"/>
      <c r="B9" s="250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42"/>
      <c r="T9" s="238"/>
    </row>
    <row r="10" spans="1:23" s="34" customFormat="1" collapsed="1">
      <c r="A10" s="151">
        <v>1</v>
      </c>
      <c r="B10" s="126">
        <v>2</v>
      </c>
      <c r="C10" s="127">
        <v>3</v>
      </c>
      <c r="D10" s="126">
        <v>4</v>
      </c>
      <c r="E10" s="127">
        <v>5</v>
      </c>
      <c r="F10" s="126">
        <v>6</v>
      </c>
      <c r="G10" s="127">
        <v>7</v>
      </c>
      <c r="H10" s="126">
        <v>8</v>
      </c>
      <c r="I10" s="127">
        <v>9</v>
      </c>
      <c r="J10" s="126">
        <v>10</v>
      </c>
      <c r="K10" s="127">
        <v>11</v>
      </c>
      <c r="L10" s="126">
        <v>12</v>
      </c>
      <c r="M10" s="127">
        <v>13</v>
      </c>
      <c r="N10" s="126">
        <v>14</v>
      </c>
      <c r="O10" s="127">
        <v>15</v>
      </c>
      <c r="P10" s="126">
        <v>16</v>
      </c>
      <c r="Q10" s="127">
        <v>17</v>
      </c>
      <c r="R10" s="126">
        <v>18</v>
      </c>
      <c r="S10" s="127">
        <v>19</v>
      </c>
      <c r="T10" s="126">
        <v>20</v>
      </c>
      <c r="U10" s="128"/>
      <c r="V10" s="128"/>
      <c r="W10" s="128"/>
    </row>
    <row r="11" spans="1:23" hidden="1" outlineLevel="1">
      <c r="A11" s="12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3" hidden="1" outlineLevel="1">
      <c r="A12" s="12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1:23" hidden="1" outlineLevel="1">
      <c r="A13" s="12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3" hidden="1" outlineLevel="1">
      <c r="A14" s="12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3" hidden="1" outlineLevel="1">
      <c r="A15" s="12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3" hidden="1" outlineLevel="1">
      <c r="A16" s="12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spans="1:22" hidden="1" outlineLevel="1">
      <c r="A17" s="12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idden="1" outlineLevel="1">
      <c r="A18" s="12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2" hidden="1" outlineLevel="1">
      <c r="A19" s="12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1:22" hidden="1" outlineLevel="1">
      <c r="A20" s="12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22" hidden="1" outlineLevel="1">
      <c r="A21" s="12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22" hidden="1" outlineLevel="1">
      <c r="A22" s="12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pans="1:22" hidden="1" outlineLevel="1">
      <c r="A23" s="12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2" hidden="1" outlineLevel="1">
      <c r="A24" s="12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pans="1:22" hidden="1" outlineLevel="1">
      <c r="A25" s="12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22" hidden="1" outlineLevel="1">
      <c r="A26" s="12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1:22" hidden="1" outlineLevel="1">
      <c r="A27" s="12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22" hidden="1" outlineLevel="1">
      <c r="A28" s="12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</row>
    <row r="29" spans="1:22" hidden="1" outlineLevel="1">
      <c r="A29" s="12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2" hidden="1" outlineLevel="1">
      <c r="A30" s="12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</row>
    <row r="31" spans="1:22" hidden="1" outlineLevel="1">
      <c r="A31" s="12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2" hidden="1" outlineLevel="1">
      <c r="A32" s="12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  <row r="33" spans="1:22" hidden="1" outlineLevel="1">
      <c r="A33" s="12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2" hidden="1" outlineLevel="1">
      <c r="A34" s="12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2" hidden="1" outlineLevel="1">
      <c r="A35" s="12">
        <v>41275</v>
      </c>
      <c r="B35" s="123">
        <v>626.37919121000004</v>
      </c>
      <c r="C35" s="123">
        <v>20.791525679999999</v>
      </c>
      <c r="D35" s="123">
        <v>3.3690984200000003</v>
      </c>
      <c r="E35" s="123">
        <v>187.55089508</v>
      </c>
      <c r="F35" s="123">
        <v>135.65728780000001</v>
      </c>
      <c r="G35" s="123">
        <v>7.0426472199999992</v>
      </c>
      <c r="H35" s="123">
        <v>24.585568500000001</v>
      </c>
      <c r="I35" s="123">
        <v>144.72568178</v>
      </c>
      <c r="J35" s="123">
        <v>32.25680243</v>
      </c>
      <c r="K35" s="123">
        <v>4.7454553100000005</v>
      </c>
      <c r="L35" s="123">
        <v>6.3949990000000012</v>
      </c>
      <c r="M35" s="177" t="s">
        <v>189</v>
      </c>
      <c r="N35" s="123">
        <v>12.024698000000003</v>
      </c>
      <c r="O35" s="123">
        <v>13.17061473</v>
      </c>
      <c r="P35" s="123">
        <v>5.8332820100000005</v>
      </c>
      <c r="Q35" s="123">
        <v>9.0430166099999987</v>
      </c>
      <c r="R35" s="123">
        <v>10.88402795</v>
      </c>
      <c r="S35" s="123">
        <v>1.1352883300000001</v>
      </c>
      <c r="T35" s="123">
        <v>7.1683023600000002</v>
      </c>
      <c r="U35" s="123"/>
      <c r="V35" s="123"/>
    </row>
    <row r="36" spans="1:22" hidden="1" outlineLevel="1">
      <c r="A36" s="12">
        <v>41306</v>
      </c>
      <c r="B36" s="123">
        <v>574.41795152000009</v>
      </c>
      <c r="C36" s="123">
        <v>22.765408359999999</v>
      </c>
      <c r="D36" s="123">
        <v>6.1651275000000005</v>
      </c>
      <c r="E36" s="123">
        <v>190.33544898000002</v>
      </c>
      <c r="F36" s="123">
        <v>151.42019099999999</v>
      </c>
      <c r="G36" s="123">
        <v>4.29476514</v>
      </c>
      <c r="H36" s="123">
        <v>21.69687287</v>
      </c>
      <c r="I36" s="123">
        <v>71.197604650000002</v>
      </c>
      <c r="J36" s="123">
        <v>28.681164640000002</v>
      </c>
      <c r="K36" s="123">
        <v>4.6915585999999996</v>
      </c>
      <c r="L36" s="123">
        <v>6.8624517000000012</v>
      </c>
      <c r="M36" s="177" t="s">
        <v>189</v>
      </c>
      <c r="N36" s="123">
        <v>13.226389379999999</v>
      </c>
      <c r="O36" s="123">
        <v>15.13085837</v>
      </c>
      <c r="P36" s="123">
        <v>3.9480601699999998</v>
      </c>
      <c r="Q36" s="123">
        <v>9.3598111999999993</v>
      </c>
      <c r="R36" s="123">
        <v>15.90809299</v>
      </c>
      <c r="S36" s="123">
        <v>0.96698726000000002</v>
      </c>
      <c r="T36" s="123">
        <v>7.7671587099999986</v>
      </c>
      <c r="U36" s="123"/>
      <c r="V36" s="123"/>
    </row>
    <row r="37" spans="1:22" hidden="1" outlineLevel="1">
      <c r="A37" s="12">
        <v>41334</v>
      </c>
      <c r="B37" s="123">
        <v>536.63337479999996</v>
      </c>
      <c r="C37" s="123">
        <v>27.152115439999999</v>
      </c>
      <c r="D37" s="123">
        <v>6.216845769999999</v>
      </c>
      <c r="E37" s="123">
        <v>167.42274479000002</v>
      </c>
      <c r="F37" s="123">
        <v>127.78647380999999</v>
      </c>
      <c r="G37" s="123">
        <v>3.2716767899999999</v>
      </c>
      <c r="H37" s="123">
        <v>27.88926618</v>
      </c>
      <c r="I37" s="123">
        <v>72.727010849999999</v>
      </c>
      <c r="J37" s="123">
        <v>26.987977559999997</v>
      </c>
      <c r="K37" s="123">
        <v>4.4329136899999995</v>
      </c>
      <c r="L37" s="123">
        <v>7.5570051599999992</v>
      </c>
      <c r="M37" s="177" t="s">
        <v>189</v>
      </c>
      <c r="N37" s="123">
        <v>13.256733000000001</v>
      </c>
      <c r="O37" s="123">
        <v>16.016788430000002</v>
      </c>
      <c r="P37" s="123">
        <v>3.8589598299999999</v>
      </c>
      <c r="Q37" s="123">
        <v>8.8775930600000006</v>
      </c>
      <c r="R37" s="123">
        <v>16.634425799999999</v>
      </c>
      <c r="S37" s="123">
        <v>3.4074730299999998</v>
      </c>
      <c r="T37" s="123">
        <v>3.1373716099999998</v>
      </c>
      <c r="U37" s="123"/>
      <c r="V37" s="123"/>
    </row>
    <row r="38" spans="1:22" hidden="1" outlineLevel="1">
      <c r="A38" s="12">
        <v>41365</v>
      </c>
      <c r="B38" s="123">
        <v>563.82908582999994</v>
      </c>
      <c r="C38" s="123">
        <v>22.675255199999999</v>
      </c>
      <c r="D38" s="123">
        <v>5.8324308900000004</v>
      </c>
      <c r="E38" s="123">
        <v>159.17340530999999</v>
      </c>
      <c r="F38" s="123">
        <v>140.21734284999999</v>
      </c>
      <c r="G38" s="123">
        <v>3.27312052</v>
      </c>
      <c r="H38" s="123">
        <v>27.9347882</v>
      </c>
      <c r="I38" s="123">
        <v>71.743475599999996</v>
      </c>
      <c r="J38" s="123">
        <v>38.766500800000003</v>
      </c>
      <c r="K38" s="123">
        <v>4.8780016399999999</v>
      </c>
      <c r="L38" s="123">
        <v>8.120700639999999</v>
      </c>
      <c r="M38" s="177" t="s">
        <v>189</v>
      </c>
      <c r="N38" s="123">
        <v>11.659669390000001</v>
      </c>
      <c r="O38" s="123">
        <v>25.297020890000002</v>
      </c>
      <c r="P38" s="123">
        <v>3.0544804600000006</v>
      </c>
      <c r="Q38" s="123">
        <v>21.933003729999999</v>
      </c>
      <c r="R38" s="123">
        <v>14.50198718</v>
      </c>
      <c r="S38" s="123">
        <v>2.0085713099999998</v>
      </c>
      <c r="T38" s="123">
        <v>2.75933122</v>
      </c>
      <c r="U38" s="123"/>
      <c r="V38" s="123"/>
    </row>
    <row r="39" spans="1:22" hidden="1" outlineLevel="1">
      <c r="A39" s="12">
        <v>41395</v>
      </c>
      <c r="B39" s="123">
        <v>616.81159527000011</v>
      </c>
      <c r="C39" s="123">
        <v>29.493083640000002</v>
      </c>
      <c r="D39" s="123">
        <v>7.4286278699999997</v>
      </c>
      <c r="E39" s="123">
        <v>226.71177340999998</v>
      </c>
      <c r="F39" s="123">
        <v>116.43657649000001</v>
      </c>
      <c r="G39" s="123">
        <v>2.9733421199999994</v>
      </c>
      <c r="H39" s="123">
        <v>31.794586129999995</v>
      </c>
      <c r="I39" s="123">
        <v>71.517408180000004</v>
      </c>
      <c r="J39" s="123">
        <v>34.79530699</v>
      </c>
      <c r="K39" s="123">
        <v>7.0952283000000005</v>
      </c>
      <c r="L39" s="123">
        <v>7.4907096899999992</v>
      </c>
      <c r="M39" s="177" t="s">
        <v>189</v>
      </c>
      <c r="N39" s="123">
        <v>13.781387410000001</v>
      </c>
      <c r="O39" s="123">
        <v>16.97379806</v>
      </c>
      <c r="P39" s="123">
        <v>3.5126951799999997</v>
      </c>
      <c r="Q39" s="123">
        <v>27.73012151</v>
      </c>
      <c r="R39" s="123">
        <v>13.55137174</v>
      </c>
      <c r="S39" s="123">
        <v>2.3358612499999998</v>
      </c>
      <c r="T39" s="123">
        <v>3.1897172999999999</v>
      </c>
      <c r="U39" s="123"/>
      <c r="V39" s="123"/>
    </row>
    <row r="40" spans="1:22" hidden="1" outlineLevel="1">
      <c r="A40" s="12">
        <v>41426</v>
      </c>
      <c r="B40" s="123">
        <v>548.67639153999994</v>
      </c>
      <c r="C40" s="123">
        <v>22.854965229999998</v>
      </c>
      <c r="D40" s="123">
        <v>9.5641427799999992</v>
      </c>
      <c r="E40" s="123">
        <v>163.65848649999998</v>
      </c>
      <c r="F40" s="123">
        <v>117.77256906000001</v>
      </c>
      <c r="G40" s="123">
        <v>1.9866198600000002</v>
      </c>
      <c r="H40" s="123">
        <v>29.695229060000003</v>
      </c>
      <c r="I40" s="123">
        <v>78.728210590000003</v>
      </c>
      <c r="J40" s="123">
        <v>30.808163909999998</v>
      </c>
      <c r="K40" s="123">
        <v>7.9351487599999997</v>
      </c>
      <c r="L40" s="123">
        <v>6.654326339999999</v>
      </c>
      <c r="M40" s="177" t="s">
        <v>189</v>
      </c>
      <c r="N40" s="123">
        <v>16.807350509999999</v>
      </c>
      <c r="O40" s="123">
        <v>12.978231769999999</v>
      </c>
      <c r="P40" s="123">
        <v>6.0827252500000002</v>
      </c>
      <c r="Q40" s="123">
        <v>25.585249189999999</v>
      </c>
      <c r="R40" s="123">
        <v>13.489555280000001</v>
      </c>
      <c r="S40" s="123">
        <v>1.3361149800000001</v>
      </c>
      <c r="T40" s="123">
        <v>2.7393024700000002</v>
      </c>
      <c r="U40" s="123"/>
      <c r="V40" s="123"/>
    </row>
    <row r="41" spans="1:22" hidden="1" outlineLevel="1">
      <c r="A41" s="12">
        <v>41456</v>
      </c>
      <c r="B41" s="123">
        <v>575.66580339000006</v>
      </c>
      <c r="C41" s="123">
        <v>25.4062217</v>
      </c>
      <c r="D41" s="123">
        <v>10.355230279999999</v>
      </c>
      <c r="E41" s="123">
        <v>170.32186279000001</v>
      </c>
      <c r="F41" s="123">
        <v>126.58377214999999</v>
      </c>
      <c r="G41" s="123">
        <v>3.5975229099999999</v>
      </c>
      <c r="H41" s="123">
        <v>33.610770070000001</v>
      </c>
      <c r="I41" s="123">
        <v>79.496190319999997</v>
      </c>
      <c r="J41" s="123">
        <v>32.629569330000002</v>
      </c>
      <c r="K41" s="123">
        <v>8.1932604700000002</v>
      </c>
      <c r="L41" s="123">
        <v>8.8890146800000007</v>
      </c>
      <c r="M41" s="177" t="s">
        <v>189</v>
      </c>
      <c r="N41" s="123">
        <v>15.31683836</v>
      </c>
      <c r="O41" s="123">
        <v>14.65818765</v>
      </c>
      <c r="P41" s="123">
        <v>4.7711435700000004</v>
      </c>
      <c r="Q41" s="123">
        <v>23.368491339999999</v>
      </c>
      <c r="R41" s="123">
        <v>13.136630329999999</v>
      </c>
      <c r="S41" s="123">
        <v>2.3975719199999999</v>
      </c>
      <c r="T41" s="123">
        <v>2.9335255199999999</v>
      </c>
      <c r="U41" s="123"/>
      <c r="V41" s="123"/>
    </row>
    <row r="42" spans="1:22" hidden="1" outlineLevel="1">
      <c r="A42" s="12">
        <v>41487</v>
      </c>
      <c r="B42" s="123">
        <v>691.12419668999996</v>
      </c>
      <c r="C42" s="123">
        <v>22.799014120000002</v>
      </c>
      <c r="D42" s="123">
        <v>14.821168290000001</v>
      </c>
      <c r="E42" s="123">
        <v>297.70920314</v>
      </c>
      <c r="F42" s="123">
        <v>112.64930303999999</v>
      </c>
      <c r="G42" s="123">
        <v>2.7686417100000003</v>
      </c>
      <c r="H42" s="123">
        <v>29.530108660000003</v>
      </c>
      <c r="I42" s="123">
        <v>82.862182679999989</v>
      </c>
      <c r="J42" s="123">
        <v>41.268945019999997</v>
      </c>
      <c r="K42" s="123">
        <v>7.3359101600000001</v>
      </c>
      <c r="L42" s="123">
        <v>8.0700087000000007</v>
      </c>
      <c r="M42" s="177" t="s">
        <v>189</v>
      </c>
      <c r="N42" s="123">
        <v>15.26199965</v>
      </c>
      <c r="O42" s="123">
        <v>13.482193129999999</v>
      </c>
      <c r="P42" s="123">
        <v>4.998292639999999</v>
      </c>
      <c r="Q42" s="123">
        <v>21.859989200000001</v>
      </c>
      <c r="R42" s="123">
        <v>10.696357190000001</v>
      </c>
      <c r="S42" s="123">
        <v>1.53730703</v>
      </c>
      <c r="T42" s="123">
        <v>3.4735723300000001</v>
      </c>
      <c r="U42" s="123"/>
      <c r="V42" s="123"/>
    </row>
    <row r="43" spans="1:22" hidden="1" outlineLevel="1">
      <c r="A43" s="12">
        <v>41518</v>
      </c>
      <c r="B43" s="123">
        <v>587.60562031999984</v>
      </c>
      <c r="C43" s="123">
        <v>23.901342109999995</v>
      </c>
      <c r="D43" s="123">
        <v>11.85006789</v>
      </c>
      <c r="E43" s="123">
        <v>185.66565829999999</v>
      </c>
      <c r="F43" s="123">
        <v>110.56840659</v>
      </c>
      <c r="G43" s="123">
        <v>2.99425345</v>
      </c>
      <c r="H43" s="123">
        <v>32.399250530000003</v>
      </c>
      <c r="I43" s="123">
        <v>94.716014450000003</v>
      </c>
      <c r="J43" s="123">
        <v>35.748146599999998</v>
      </c>
      <c r="K43" s="123">
        <v>6.9733970800000007</v>
      </c>
      <c r="L43" s="123">
        <v>7.9834631799999993</v>
      </c>
      <c r="M43" s="177" t="s">
        <v>189</v>
      </c>
      <c r="N43" s="123">
        <v>20.57039722</v>
      </c>
      <c r="O43" s="123">
        <v>13.90240202</v>
      </c>
      <c r="P43" s="123">
        <v>4.36155355</v>
      </c>
      <c r="Q43" s="123">
        <v>19.099692990000001</v>
      </c>
      <c r="R43" s="123">
        <v>11.868768599999999</v>
      </c>
      <c r="S43" s="123">
        <v>1.5006544300000002</v>
      </c>
      <c r="T43" s="123">
        <v>3.5021513300000002</v>
      </c>
      <c r="U43" s="123"/>
      <c r="V43" s="123"/>
    </row>
    <row r="44" spans="1:22" hidden="1" outlineLevel="1">
      <c r="A44" s="12">
        <v>41548</v>
      </c>
      <c r="B44" s="123">
        <v>611.42812399000002</v>
      </c>
      <c r="C44" s="123">
        <v>23.65071769</v>
      </c>
      <c r="D44" s="123">
        <v>7.5018268299999997</v>
      </c>
      <c r="E44" s="123">
        <v>208.10902706000002</v>
      </c>
      <c r="F44" s="123">
        <v>117.79957327999999</v>
      </c>
      <c r="G44" s="123">
        <v>3.3202812700000002</v>
      </c>
      <c r="H44" s="123">
        <v>26.607147980000001</v>
      </c>
      <c r="I44" s="123">
        <v>113.32405003999999</v>
      </c>
      <c r="J44" s="123">
        <v>30.096406379999998</v>
      </c>
      <c r="K44" s="123">
        <v>6.5525528099999999</v>
      </c>
      <c r="L44" s="123">
        <v>7.64546423</v>
      </c>
      <c r="M44" s="177" t="s">
        <v>189</v>
      </c>
      <c r="N44" s="123">
        <v>17.919015100000003</v>
      </c>
      <c r="O44" s="123">
        <v>13.894677120000001</v>
      </c>
      <c r="P44" s="123">
        <v>4.0252505300000001</v>
      </c>
      <c r="Q44" s="123">
        <v>17.189169939999999</v>
      </c>
      <c r="R44" s="123">
        <v>9.0047080200000007</v>
      </c>
      <c r="S44" s="123">
        <v>1.13218448</v>
      </c>
      <c r="T44" s="123">
        <v>3.6560712300000002</v>
      </c>
      <c r="U44" s="123"/>
      <c r="V44" s="123"/>
    </row>
    <row r="45" spans="1:22" hidden="1" outlineLevel="1">
      <c r="A45" s="12">
        <v>41579</v>
      </c>
      <c r="B45" s="123">
        <v>552.34203364000007</v>
      </c>
      <c r="C45" s="123">
        <v>21.266698469999998</v>
      </c>
      <c r="D45" s="123">
        <v>4.2066957199999999</v>
      </c>
      <c r="E45" s="123">
        <v>232.62787149000002</v>
      </c>
      <c r="F45" s="123">
        <v>52.841957839999992</v>
      </c>
      <c r="G45" s="123">
        <v>3.3023935300000002</v>
      </c>
      <c r="H45" s="123">
        <v>23.922400799999998</v>
      </c>
      <c r="I45" s="123">
        <v>95.713265429999979</v>
      </c>
      <c r="J45" s="123">
        <v>39.150068179999991</v>
      </c>
      <c r="K45" s="123">
        <v>6.8040548300000001</v>
      </c>
      <c r="L45" s="123">
        <v>7.5614655000000006</v>
      </c>
      <c r="M45" s="177" t="s">
        <v>189</v>
      </c>
      <c r="N45" s="123">
        <v>17.534054879999999</v>
      </c>
      <c r="O45" s="123">
        <v>14.002699359999999</v>
      </c>
      <c r="P45" s="123">
        <v>3.9289011899999999</v>
      </c>
      <c r="Q45" s="123">
        <v>14.6184542</v>
      </c>
      <c r="R45" s="123">
        <v>10.700372209999999</v>
      </c>
      <c r="S45" s="123">
        <v>1.3361623799999998</v>
      </c>
      <c r="T45" s="123">
        <v>2.8245176299999999</v>
      </c>
      <c r="U45" s="123"/>
      <c r="V45" s="123"/>
    </row>
    <row r="46" spans="1:22" hidden="1" outlineLevel="1">
      <c r="A46" s="12">
        <v>41609</v>
      </c>
      <c r="B46" s="123">
        <v>610.66879878999998</v>
      </c>
      <c r="C46" s="123">
        <v>19.8218374</v>
      </c>
      <c r="D46" s="123">
        <v>4.0885653199999998</v>
      </c>
      <c r="E46" s="123">
        <v>208.06483467999999</v>
      </c>
      <c r="F46" s="123">
        <v>71.850522600000005</v>
      </c>
      <c r="G46" s="123">
        <v>2.26313421</v>
      </c>
      <c r="H46" s="123">
        <v>23.064050299999998</v>
      </c>
      <c r="I46" s="123">
        <v>123.71088940000001</v>
      </c>
      <c r="J46" s="123">
        <v>74.372122969999992</v>
      </c>
      <c r="K46" s="123">
        <v>5.2601145699999998</v>
      </c>
      <c r="L46" s="123">
        <v>7.7315536700000012</v>
      </c>
      <c r="M46" s="177" t="s">
        <v>189</v>
      </c>
      <c r="N46" s="123">
        <v>17.833706970000001</v>
      </c>
      <c r="O46" s="123">
        <v>12.905624809999999</v>
      </c>
      <c r="P46" s="123">
        <v>3.3862931300000003</v>
      </c>
      <c r="Q46" s="123">
        <v>16.306025700000003</v>
      </c>
      <c r="R46" s="123">
        <v>14.665338069999999</v>
      </c>
      <c r="S46" s="123">
        <v>0.99464087000000001</v>
      </c>
      <c r="T46" s="123">
        <v>4.34954412</v>
      </c>
      <c r="U46" s="123"/>
      <c r="V46" s="123"/>
    </row>
    <row r="47" spans="1:22" hidden="1" outlineLevel="1">
      <c r="A47" s="12">
        <v>41640</v>
      </c>
      <c r="B47" s="123">
        <v>564.70927846000018</v>
      </c>
      <c r="C47" s="123">
        <v>20.333266990000002</v>
      </c>
      <c r="D47" s="123">
        <v>7.6432583099999993</v>
      </c>
      <c r="E47" s="123">
        <v>243.71281647000004</v>
      </c>
      <c r="F47" s="123">
        <v>62.039086309999995</v>
      </c>
      <c r="G47" s="123">
        <v>3.26531292</v>
      </c>
      <c r="H47" s="123">
        <v>20.036578129999999</v>
      </c>
      <c r="I47" s="123">
        <v>92.397526749999983</v>
      </c>
      <c r="J47" s="123">
        <v>34.277655170000003</v>
      </c>
      <c r="K47" s="123">
        <v>4.4943190199999998</v>
      </c>
      <c r="L47" s="123">
        <v>9.9345857200000012</v>
      </c>
      <c r="M47" s="177" t="s">
        <v>189</v>
      </c>
      <c r="N47" s="123">
        <v>19.929302140000001</v>
      </c>
      <c r="O47" s="123">
        <v>13.848157700000002</v>
      </c>
      <c r="P47" s="123">
        <v>2.92160793</v>
      </c>
      <c r="Q47" s="123">
        <v>16.226837720000002</v>
      </c>
      <c r="R47" s="123">
        <v>9.7881989899999997</v>
      </c>
      <c r="S47" s="123">
        <v>0.66020880000000004</v>
      </c>
      <c r="T47" s="123">
        <v>3.20055939</v>
      </c>
      <c r="U47" s="123"/>
      <c r="V47" s="123"/>
    </row>
    <row r="48" spans="1:22" hidden="1" outlineLevel="1">
      <c r="A48" s="12">
        <v>41671</v>
      </c>
      <c r="B48" s="123">
        <v>523.12370265000004</v>
      </c>
      <c r="C48" s="123">
        <v>24.003756199999998</v>
      </c>
      <c r="D48" s="123">
        <v>7.4852245800000006</v>
      </c>
      <c r="E48" s="123">
        <v>168.08713347000003</v>
      </c>
      <c r="F48" s="123">
        <v>79.624931060000009</v>
      </c>
      <c r="G48" s="123">
        <v>2.6469640999999999</v>
      </c>
      <c r="H48" s="123">
        <v>20.060031899999998</v>
      </c>
      <c r="I48" s="123">
        <v>98.496294679999991</v>
      </c>
      <c r="J48" s="123">
        <v>37.41712519</v>
      </c>
      <c r="K48" s="123">
        <v>5.2097792299999997</v>
      </c>
      <c r="L48" s="123">
        <v>9.8149956000000014</v>
      </c>
      <c r="M48" s="177" t="s">
        <v>189</v>
      </c>
      <c r="N48" s="123">
        <v>21.75962431</v>
      </c>
      <c r="O48" s="123">
        <v>14.90139671</v>
      </c>
      <c r="P48" s="123">
        <v>3.4177057700000004</v>
      </c>
      <c r="Q48" s="123">
        <v>15.026499110000001</v>
      </c>
      <c r="R48" s="123">
        <v>11.496393020000001</v>
      </c>
      <c r="S48" s="123">
        <v>1.0952622999999999</v>
      </c>
      <c r="T48" s="123">
        <v>2.5805854199999998</v>
      </c>
      <c r="U48" s="123"/>
      <c r="V48" s="123"/>
    </row>
    <row r="49" spans="1:22" hidden="1" outlineLevel="1">
      <c r="A49" s="12">
        <v>41699</v>
      </c>
      <c r="B49" s="123">
        <v>560.46778953000012</v>
      </c>
      <c r="C49" s="123">
        <v>26.760349309999999</v>
      </c>
      <c r="D49" s="123">
        <v>6.0843207699999997</v>
      </c>
      <c r="E49" s="123">
        <v>173.62573263000002</v>
      </c>
      <c r="F49" s="123">
        <v>84.522389029999985</v>
      </c>
      <c r="G49" s="123">
        <v>2.59687029</v>
      </c>
      <c r="H49" s="123">
        <v>19.349515050000001</v>
      </c>
      <c r="I49" s="123">
        <v>128.61143860999999</v>
      </c>
      <c r="J49" s="123">
        <v>39.653458260000001</v>
      </c>
      <c r="K49" s="123">
        <v>5.7271135500000003</v>
      </c>
      <c r="L49" s="123">
        <v>8.36456467</v>
      </c>
      <c r="M49" s="177" t="s">
        <v>189</v>
      </c>
      <c r="N49" s="123">
        <v>21.8638169</v>
      </c>
      <c r="O49" s="123">
        <v>14.66272053</v>
      </c>
      <c r="P49" s="123">
        <v>4.8264021499999998</v>
      </c>
      <c r="Q49" s="123">
        <v>11.934839129999999</v>
      </c>
      <c r="R49" s="123">
        <v>8.8400947900000002</v>
      </c>
      <c r="S49" s="123">
        <v>0.84997133000000002</v>
      </c>
      <c r="T49" s="123">
        <v>2.19419253</v>
      </c>
      <c r="U49" s="123"/>
      <c r="V49" s="123"/>
    </row>
    <row r="50" spans="1:22" hidden="1" outlineLevel="1">
      <c r="A50" s="12">
        <v>41730</v>
      </c>
      <c r="B50" s="123">
        <v>554.96504349000008</v>
      </c>
      <c r="C50" s="123">
        <v>26.818736189999999</v>
      </c>
      <c r="D50" s="123">
        <v>2.1748256100000001</v>
      </c>
      <c r="E50" s="123">
        <v>213.07654531000003</v>
      </c>
      <c r="F50" s="123">
        <v>36.010569099999998</v>
      </c>
      <c r="G50" s="123">
        <v>2.8310120900000002</v>
      </c>
      <c r="H50" s="123">
        <v>19.906345200000001</v>
      </c>
      <c r="I50" s="123">
        <v>112.41819275</v>
      </c>
      <c r="J50" s="123">
        <v>60.995179420000007</v>
      </c>
      <c r="K50" s="123">
        <v>3.8643485600000003</v>
      </c>
      <c r="L50" s="123">
        <v>9.4785468399999999</v>
      </c>
      <c r="M50" s="177" t="s">
        <v>189</v>
      </c>
      <c r="N50" s="123">
        <v>21.493710480000001</v>
      </c>
      <c r="O50" s="123">
        <v>14.676895569999999</v>
      </c>
      <c r="P50" s="123">
        <v>5.2871046900000005</v>
      </c>
      <c r="Q50" s="123">
        <v>15.235632440000002</v>
      </c>
      <c r="R50" s="123">
        <v>7.5049231399999998</v>
      </c>
      <c r="S50" s="123">
        <v>0.82754573000000009</v>
      </c>
      <c r="T50" s="123">
        <v>2.3649303700000002</v>
      </c>
      <c r="U50" s="123"/>
      <c r="V50" s="123"/>
    </row>
    <row r="51" spans="1:22" hidden="1" outlineLevel="1">
      <c r="A51" s="12">
        <v>41760</v>
      </c>
      <c r="B51" s="123">
        <v>560.72996895000006</v>
      </c>
      <c r="C51" s="123">
        <v>27.965492040000001</v>
      </c>
      <c r="D51" s="123">
        <v>7.0746790000000006</v>
      </c>
      <c r="E51" s="123">
        <v>211.52552714999999</v>
      </c>
      <c r="F51" s="123">
        <v>23.765355889999999</v>
      </c>
      <c r="G51" s="123">
        <v>3.2473416199999998</v>
      </c>
      <c r="H51" s="123">
        <v>22.71017037</v>
      </c>
      <c r="I51" s="123">
        <v>120.80415527000001</v>
      </c>
      <c r="J51" s="123">
        <v>51.429233580000002</v>
      </c>
      <c r="K51" s="123">
        <v>6.2422257899999991</v>
      </c>
      <c r="L51" s="123">
        <v>8.9595526400000018</v>
      </c>
      <c r="M51" s="177" t="s">
        <v>189</v>
      </c>
      <c r="N51" s="123">
        <v>25.07517395</v>
      </c>
      <c r="O51" s="123">
        <v>14.252784029999999</v>
      </c>
      <c r="P51" s="123">
        <v>6.1132839500000005</v>
      </c>
      <c r="Q51" s="123">
        <v>18.550101170000001</v>
      </c>
      <c r="R51" s="123">
        <v>8.9393276899999989</v>
      </c>
      <c r="S51" s="123">
        <v>1.68185213</v>
      </c>
      <c r="T51" s="123">
        <v>2.3937126800000001</v>
      </c>
      <c r="U51" s="123"/>
      <c r="V51" s="123"/>
    </row>
    <row r="52" spans="1:22" hidden="1" outlineLevel="1">
      <c r="A52" s="12">
        <v>41791</v>
      </c>
      <c r="B52" s="123">
        <v>596.34293718000015</v>
      </c>
      <c r="C52" s="123">
        <v>29.774687950000001</v>
      </c>
      <c r="D52" s="123">
        <v>8.2919710799999997</v>
      </c>
      <c r="E52" s="123">
        <v>264.99840088999997</v>
      </c>
      <c r="F52" s="123">
        <v>20.164908759999999</v>
      </c>
      <c r="G52" s="123">
        <v>2.9118913700000002</v>
      </c>
      <c r="H52" s="123">
        <v>21.885880959999998</v>
      </c>
      <c r="I52" s="123">
        <v>116.8194295</v>
      </c>
      <c r="J52" s="123">
        <v>46.248212690000003</v>
      </c>
      <c r="K52" s="123">
        <v>4.9275142299999999</v>
      </c>
      <c r="L52" s="123">
        <v>9.1876440899999992</v>
      </c>
      <c r="M52" s="177" t="s">
        <v>189</v>
      </c>
      <c r="N52" s="123">
        <v>23.666390660000001</v>
      </c>
      <c r="O52" s="123">
        <v>15.20361746</v>
      </c>
      <c r="P52" s="123">
        <v>6.373618640000001</v>
      </c>
      <c r="Q52" s="123">
        <v>13.38231523</v>
      </c>
      <c r="R52" s="123">
        <v>8.5754918900000003</v>
      </c>
      <c r="S52" s="123">
        <v>1.46863579</v>
      </c>
      <c r="T52" s="123">
        <v>2.4623259900000001</v>
      </c>
      <c r="U52" s="123"/>
      <c r="V52" s="123"/>
    </row>
    <row r="53" spans="1:22" hidden="1" outlineLevel="1">
      <c r="A53" s="12">
        <v>41821</v>
      </c>
      <c r="B53" s="123">
        <v>694.34729204999996</v>
      </c>
      <c r="C53" s="123">
        <v>36.258735829999999</v>
      </c>
      <c r="D53" s="123">
        <v>7.95593386</v>
      </c>
      <c r="E53" s="123">
        <v>328.91757083000005</v>
      </c>
      <c r="F53" s="123">
        <v>18.963522820000001</v>
      </c>
      <c r="G53" s="123">
        <v>3.8219637799999999</v>
      </c>
      <c r="H53" s="123">
        <v>21.489403169999999</v>
      </c>
      <c r="I53" s="123">
        <v>134.66882862</v>
      </c>
      <c r="J53" s="123">
        <v>42.428439819999994</v>
      </c>
      <c r="K53" s="123">
        <v>8.1898170499999985</v>
      </c>
      <c r="L53" s="123">
        <v>8.3914049000000013</v>
      </c>
      <c r="M53" s="177" t="s">
        <v>189</v>
      </c>
      <c r="N53" s="123">
        <v>24.111561539999997</v>
      </c>
      <c r="O53" s="123">
        <v>15.75708655</v>
      </c>
      <c r="P53" s="123">
        <v>6.8718445500000005</v>
      </c>
      <c r="Q53" s="123">
        <v>13.87521836</v>
      </c>
      <c r="R53" s="123">
        <v>19.036628520000001</v>
      </c>
      <c r="S53" s="123">
        <v>0.76598639000000002</v>
      </c>
      <c r="T53" s="123">
        <v>2.8433454599999997</v>
      </c>
      <c r="U53" s="123"/>
      <c r="V53" s="123"/>
    </row>
    <row r="54" spans="1:22" hidden="1" outlineLevel="1">
      <c r="A54" s="12">
        <v>41852</v>
      </c>
      <c r="B54" s="123">
        <v>708.45044508999979</v>
      </c>
      <c r="C54" s="123">
        <v>33.032584360000001</v>
      </c>
      <c r="D54" s="123">
        <v>5.2888410800000001</v>
      </c>
      <c r="E54" s="123">
        <v>341.90371324</v>
      </c>
      <c r="F54" s="123">
        <v>12.29053328</v>
      </c>
      <c r="G54" s="123">
        <v>4.5711858400000001</v>
      </c>
      <c r="H54" s="123">
        <v>42.771079350000001</v>
      </c>
      <c r="I54" s="123">
        <v>116.31687701999999</v>
      </c>
      <c r="J54" s="123">
        <v>43.850290290000004</v>
      </c>
      <c r="K54" s="123">
        <v>8.4898688700000022</v>
      </c>
      <c r="L54" s="123">
        <v>8.9129804900000025</v>
      </c>
      <c r="M54" s="177" t="s">
        <v>189</v>
      </c>
      <c r="N54" s="123">
        <v>26.09174771</v>
      </c>
      <c r="O54" s="123">
        <v>20.720074709999999</v>
      </c>
      <c r="P54" s="123">
        <v>7.9914566400000009</v>
      </c>
      <c r="Q54" s="123">
        <v>14.69289206</v>
      </c>
      <c r="R54" s="123">
        <v>17.698159530000002</v>
      </c>
      <c r="S54" s="123">
        <v>1.0233539600000001</v>
      </c>
      <c r="T54" s="123">
        <v>2.8048066600000006</v>
      </c>
      <c r="U54" s="123"/>
      <c r="V54" s="129"/>
    </row>
    <row r="55" spans="1:22" hidden="1" outlineLevel="1">
      <c r="A55" s="12">
        <v>41883</v>
      </c>
      <c r="B55" s="123">
        <v>690.88629615999992</v>
      </c>
      <c r="C55" s="123">
        <v>36.874952099999994</v>
      </c>
      <c r="D55" s="123">
        <v>8.1184560999999995</v>
      </c>
      <c r="E55" s="123">
        <v>295.74152980000002</v>
      </c>
      <c r="F55" s="123">
        <v>6.2128011900000004</v>
      </c>
      <c r="G55" s="123">
        <v>4.0702063099999997</v>
      </c>
      <c r="H55" s="123">
        <v>32.714266939999995</v>
      </c>
      <c r="I55" s="123">
        <v>125.98163926000001</v>
      </c>
      <c r="J55" s="123">
        <v>51.267161750000007</v>
      </c>
      <c r="K55" s="123">
        <v>7.2265069200000003</v>
      </c>
      <c r="L55" s="123">
        <v>8.853018190000002</v>
      </c>
      <c r="M55" s="177" t="s">
        <v>189</v>
      </c>
      <c r="N55" s="123">
        <v>27.216209579999997</v>
      </c>
      <c r="O55" s="123">
        <v>20.887918509999999</v>
      </c>
      <c r="P55" s="123">
        <v>10.650409870000001</v>
      </c>
      <c r="Q55" s="123">
        <v>16.487765589999999</v>
      </c>
      <c r="R55" s="123">
        <v>33.95867046</v>
      </c>
      <c r="S55" s="123">
        <v>1.3090444800000001</v>
      </c>
      <c r="T55" s="123">
        <v>3.31573911</v>
      </c>
      <c r="U55" s="123"/>
      <c r="V55" s="123"/>
    </row>
    <row r="56" spans="1:22" hidden="1" outlineLevel="1">
      <c r="A56" s="12">
        <v>41913</v>
      </c>
      <c r="B56" s="123">
        <v>779.56624589</v>
      </c>
      <c r="C56" s="123">
        <v>38.147878519999992</v>
      </c>
      <c r="D56" s="123">
        <v>7.3533987100000004</v>
      </c>
      <c r="E56" s="123">
        <v>369.29830340999996</v>
      </c>
      <c r="F56" s="123">
        <v>11.40226897</v>
      </c>
      <c r="G56" s="123">
        <v>5.1226243900000004</v>
      </c>
      <c r="H56" s="123">
        <v>37.853697139999994</v>
      </c>
      <c r="I56" s="123">
        <v>149.51575245999999</v>
      </c>
      <c r="J56" s="123">
        <v>51.477493199999998</v>
      </c>
      <c r="K56" s="123">
        <v>6.3040508499999994</v>
      </c>
      <c r="L56" s="123">
        <v>9.7359452500000003</v>
      </c>
      <c r="M56" s="177" t="s">
        <v>189</v>
      </c>
      <c r="N56" s="123">
        <v>24.57245159</v>
      </c>
      <c r="O56" s="123">
        <v>21.505610749999999</v>
      </c>
      <c r="P56" s="123">
        <v>10.991303549999998</v>
      </c>
      <c r="Q56" s="123">
        <v>15.83398176</v>
      </c>
      <c r="R56" s="123">
        <v>17.244955100000002</v>
      </c>
      <c r="S56" s="123">
        <v>0.82267667999999994</v>
      </c>
      <c r="T56" s="123">
        <v>2.3838535599999999</v>
      </c>
      <c r="U56" s="123"/>
      <c r="V56" s="123"/>
    </row>
    <row r="57" spans="1:22" hidden="1" outlineLevel="1">
      <c r="A57" s="12">
        <v>41944</v>
      </c>
      <c r="B57" s="123">
        <v>875.80484444999991</v>
      </c>
      <c r="C57" s="123">
        <v>47.103430410000001</v>
      </c>
      <c r="D57" s="123">
        <v>6.2855386500000003</v>
      </c>
      <c r="E57" s="123">
        <v>428.78546118999998</v>
      </c>
      <c r="F57" s="123">
        <v>20.57578139</v>
      </c>
      <c r="G57" s="123">
        <v>5.2122203199999984</v>
      </c>
      <c r="H57" s="123">
        <v>40.704622719999996</v>
      </c>
      <c r="I57" s="123">
        <v>160.39378813000002</v>
      </c>
      <c r="J57" s="123">
        <v>52.087013479999996</v>
      </c>
      <c r="K57" s="123">
        <v>6.6495448600000007</v>
      </c>
      <c r="L57" s="123">
        <v>8.8402510599999999</v>
      </c>
      <c r="M57" s="177" t="s">
        <v>189</v>
      </c>
      <c r="N57" s="123">
        <v>27.847881660000002</v>
      </c>
      <c r="O57" s="123">
        <v>23.13302594</v>
      </c>
      <c r="P57" s="123">
        <v>16.4264279</v>
      </c>
      <c r="Q57" s="123">
        <v>15.85303631</v>
      </c>
      <c r="R57" s="123">
        <v>12.80942213</v>
      </c>
      <c r="S57" s="123">
        <v>0.78349278999999994</v>
      </c>
      <c r="T57" s="123">
        <v>2.3139055100000006</v>
      </c>
      <c r="U57" s="123"/>
      <c r="V57" s="123"/>
    </row>
    <row r="58" spans="1:22" hidden="1" outlineLevel="1">
      <c r="A58" s="12">
        <v>41974</v>
      </c>
      <c r="B58" s="123">
        <v>875.91057175000014</v>
      </c>
      <c r="C58" s="123">
        <v>41.776246780000001</v>
      </c>
      <c r="D58" s="123">
        <v>3.5191114500000005</v>
      </c>
      <c r="E58" s="123">
        <v>429.52199825000008</v>
      </c>
      <c r="F58" s="123">
        <v>16.151822280000001</v>
      </c>
      <c r="G58" s="123">
        <v>4.5408194800000006</v>
      </c>
      <c r="H58" s="123">
        <v>33.842481640000003</v>
      </c>
      <c r="I58" s="123">
        <v>171.19628860999998</v>
      </c>
      <c r="J58" s="123">
        <v>83.226411979999995</v>
      </c>
      <c r="K58" s="123">
        <v>5.0428221099999995</v>
      </c>
      <c r="L58" s="123">
        <v>7.6071436400000012</v>
      </c>
      <c r="M58" s="177" t="s">
        <v>189</v>
      </c>
      <c r="N58" s="123">
        <v>25.510124879999999</v>
      </c>
      <c r="O58" s="123">
        <v>21.687590739999997</v>
      </c>
      <c r="P58" s="123">
        <v>4.8555695700000001</v>
      </c>
      <c r="Q58" s="123">
        <v>14.849146309999998</v>
      </c>
      <c r="R58" s="123">
        <v>9.7645769700000002</v>
      </c>
      <c r="S58" s="123">
        <v>0.81712114000000002</v>
      </c>
      <c r="T58" s="123">
        <v>2.00129592</v>
      </c>
      <c r="U58" s="123"/>
      <c r="V58" s="123"/>
    </row>
    <row r="59" spans="1:22" hidden="1" outlineLevel="1">
      <c r="A59" s="12">
        <v>42005</v>
      </c>
      <c r="B59" s="123">
        <v>794.31596053999988</v>
      </c>
      <c r="C59" s="123">
        <v>42.372605839999999</v>
      </c>
      <c r="D59" s="123">
        <v>3.0891902600000001</v>
      </c>
      <c r="E59" s="123">
        <v>383.69988022999996</v>
      </c>
      <c r="F59" s="123">
        <v>10.88154669</v>
      </c>
      <c r="G59" s="123">
        <v>4.55698954</v>
      </c>
      <c r="H59" s="123">
        <v>28.058888979999999</v>
      </c>
      <c r="I59" s="123">
        <v>160.47590840999999</v>
      </c>
      <c r="J59" s="123">
        <v>59.297973659999997</v>
      </c>
      <c r="K59" s="123">
        <v>3.8961088399999997</v>
      </c>
      <c r="L59" s="123">
        <v>8.8044014900000001</v>
      </c>
      <c r="M59" s="177" t="s">
        <v>189</v>
      </c>
      <c r="N59" s="123">
        <v>27.813434599999997</v>
      </c>
      <c r="O59" s="123">
        <v>21.747545649999999</v>
      </c>
      <c r="P59" s="123">
        <v>5.19763938</v>
      </c>
      <c r="Q59" s="123">
        <v>19.28254287</v>
      </c>
      <c r="R59" s="123">
        <v>12.876963619999998</v>
      </c>
      <c r="S59" s="123">
        <v>0.76150118</v>
      </c>
      <c r="T59" s="123">
        <v>1.5028393000000002</v>
      </c>
      <c r="U59" s="123"/>
      <c r="V59" s="123"/>
    </row>
    <row r="60" spans="1:22" hidden="1" outlineLevel="1">
      <c r="A60" s="12">
        <v>42036</v>
      </c>
      <c r="B60" s="123">
        <v>1097.68901738</v>
      </c>
      <c r="C60" s="123">
        <v>61.666147879999997</v>
      </c>
      <c r="D60" s="123">
        <v>10.73308789</v>
      </c>
      <c r="E60" s="123">
        <v>547.15944175000004</v>
      </c>
      <c r="F60" s="123">
        <v>19.41013508</v>
      </c>
      <c r="G60" s="123">
        <v>5.7500610199999995</v>
      </c>
      <c r="H60" s="123">
        <v>42.964720030000002</v>
      </c>
      <c r="I60" s="123">
        <v>235.85268537999997</v>
      </c>
      <c r="J60" s="123">
        <v>68.757089879999995</v>
      </c>
      <c r="K60" s="123">
        <v>5.0021835599999998</v>
      </c>
      <c r="L60" s="123">
        <v>8.8957287600000008</v>
      </c>
      <c r="M60" s="177" t="s">
        <v>189</v>
      </c>
      <c r="N60" s="123">
        <v>26.99926117</v>
      </c>
      <c r="O60" s="123">
        <v>20.636458640000001</v>
      </c>
      <c r="P60" s="123">
        <v>5.3245120200000002</v>
      </c>
      <c r="Q60" s="123">
        <v>20.924589839999999</v>
      </c>
      <c r="R60" s="123">
        <v>14.425168769999999</v>
      </c>
      <c r="S60" s="123">
        <v>1.3112290499999999</v>
      </c>
      <c r="T60" s="123">
        <v>1.8765166600000001</v>
      </c>
      <c r="U60" s="123"/>
      <c r="V60" s="123"/>
    </row>
    <row r="61" spans="1:22" hidden="1" outlineLevel="1">
      <c r="A61" s="12">
        <v>42064</v>
      </c>
      <c r="B61" s="123">
        <v>1056.2811664400001</v>
      </c>
      <c r="C61" s="123">
        <v>60.817055269999997</v>
      </c>
      <c r="D61" s="123">
        <v>19.665010370000001</v>
      </c>
      <c r="E61" s="123">
        <v>514.38776282000003</v>
      </c>
      <c r="F61" s="123">
        <v>14.961298060000001</v>
      </c>
      <c r="G61" s="123">
        <v>8.7955979700000011</v>
      </c>
      <c r="H61" s="123">
        <v>40.390569920000004</v>
      </c>
      <c r="I61" s="123">
        <v>226.00701057999999</v>
      </c>
      <c r="J61" s="123">
        <v>60.233161429999996</v>
      </c>
      <c r="K61" s="123">
        <v>4.9545793600000003</v>
      </c>
      <c r="L61" s="123">
        <v>8.0113373800000005</v>
      </c>
      <c r="M61" s="177" t="s">
        <v>189</v>
      </c>
      <c r="N61" s="123">
        <v>24.645867349999996</v>
      </c>
      <c r="O61" s="123">
        <v>26.869282209999998</v>
      </c>
      <c r="P61" s="123">
        <v>9.374990669999999</v>
      </c>
      <c r="Q61" s="123">
        <v>18.740882209999999</v>
      </c>
      <c r="R61" s="123">
        <v>13.900546930000001</v>
      </c>
      <c r="S61" s="123">
        <v>1.94980719</v>
      </c>
      <c r="T61" s="123">
        <v>2.57640672</v>
      </c>
      <c r="U61" s="123"/>
      <c r="V61" s="123"/>
    </row>
    <row r="62" spans="1:22" hidden="1" outlineLevel="1">
      <c r="A62" s="12">
        <v>42095</v>
      </c>
      <c r="B62" s="123">
        <v>1063.9398657800002</v>
      </c>
      <c r="C62" s="123">
        <v>62.575664260000003</v>
      </c>
      <c r="D62" s="123">
        <v>28.660439480000004</v>
      </c>
      <c r="E62" s="123">
        <v>508.11262858999999</v>
      </c>
      <c r="F62" s="123">
        <v>20.636268259999998</v>
      </c>
      <c r="G62" s="123">
        <v>9.1438511800000004</v>
      </c>
      <c r="H62" s="123">
        <v>38.387351260000003</v>
      </c>
      <c r="I62" s="123">
        <v>228.77219793</v>
      </c>
      <c r="J62" s="123">
        <v>67.058747409999995</v>
      </c>
      <c r="K62" s="123">
        <v>3.61040698</v>
      </c>
      <c r="L62" s="123">
        <v>7.1750890499999995</v>
      </c>
      <c r="M62" s="177" t="s">
        <v>189</v>
      </c>
      <c r="N62" s="123">
        <v>26.248314379999997</v>
      </c>
      <c r="O62" s="123">
        <v>25.933573800000005</v>
      </c>
      <c r="P62" s="123">
        <v>6.4963602199999997</v>
      </c>
      <c r="Q62" s="123">
        <v>15.604034009999999</v>
      </c>
      <c r="R62" s="123">
        <v>12.143764150000001</v>
      </c>
      <c r="S62" s="123">
        <v>1.2639411699999998</v>
      </c>
      <c r="T62" s="123">
        <v>2.1172336500000002</v>
      </c>
      <c r="U62" s="123"/>
      <c r="V62" s="123"/>
    </row>
    <row r="63" spans="1:22" hidden="1" outlineLevel="1">
      <c r="A63" s="12">
        <v>42125</v>
      </c>
      <c r="B63" s="123">
        <v>1000.1036827400001</v>
      </c>
      <c r="C63" s="123">
        <v>64.700988039999999</v>
      </c>
      <c r="D63" s="123">
        <v>4.43405191</v>
      </c>
      <c r="E63" s="123">
        <v>498.33811401000003</v>
      </c>
      <c r="F63" s="123">
        <v>12.981891279999999</v>
      </c>
      <c r="G63" s="123">
        <v>9.9331327700000021</v>
      </c>
      <c r="H63" s="123">
        <v>41.681332479999995</v>
      </c>
      <c r="I63" s="123">
        <v>207.33393949999999</v>
      </c>
      <c r="J63" s="123">
        <v>56.723434420000004</v>
      </c>
      <c r="K63" s="123">
        <v>6.6179232399999997</v>
      </c>
      <c r="L63" s="123">
        <v>8.4634843000000011</v>
      </c>
      <c r="M63" s="177" t="s">
        <v>189</v>
      </c>
      <c r="N63" s="123">
        <v>28.364762890000002</v>
      </c>
      <c r="O63" s="123">
        <v>24.28762154</v>
      </c>
      <c r="P63" s="123">
        <v>6.7290279999999996</v>
      </c>
      <c r="Q63" s="123">
        <v>14.966643449999999</v>
      </c>
      <c r="R63" s="123">
        <v>11.911789939999998</v>
      </c>
      <c r="S63" s="123">
        <v>0.62568038000000004</v>
      </c>
      <c r="T63" s="123">
        <v>2.0098645899999998</v>
      </c>
      <c r="U63" s="123"/>
      <c r="V63" s="123"/>
    </row>
    <row r="64" spans="1:22" hidden="1" outlineLevel="1">
      <c r="A64" s="12">
        <v>42156</v>
      </c>
      <c r="B64" s="123">
        <v>1094.12863027</v>
      </c>
      <c r="C64" s="123">
        <v>67.467415719999991</v>
      </c>
      <c r="D64" s="123">
        <v>4.5640241200000009</v>
      </c>
      <c r="E64" s="123">
        <v>558.05846608999991</v>
      </c>
      <c r="F64" s="123">
        <v>21.833927119999998</v>
      </c>
      <c r="G64" s="123">
        <v>6.4902247000000006</v>
      </c>
      <c r="H64" s="123">
        <v>44.015319210000001</v>
      </c>
      <c r="I64" s="123">
        <v>224.18382306000004</v>
      </c>
      <c r="J64" s="123">
        <v>58.34137097</v>
      </c>
      <c r="K64" s="123">
        <v>5.5416581299999992</v>
      </c>
      <c r="L64" s="123">
        <v>9.1390845300000016</v>
      </c>
      <c r="M64" s="177" t="s">
        <v>189</v>
      </c>
      <c r="N64" s="123">
        <v>31.61039122</v>
      </c>
      <c r="O64" s="123">
        <v>23.908125339999998</v>
      </c>
      <c r="P64" s="123">
        <v>9.5076839</v>
      </c>
      <c r="Q64" s="123">
        <v>13.257693619999998</v>
      </c>
      <c r="R64" s="123">
        <v>11.275212610000001</v>
      </c>
      <c r="S64" s="123">
        <v>0.90477879999999988</v>
      </c>
      <c r="T64" s="123">
        <v>4.0294311300000007</v>
      </c>
      <c r="U64" s="123"/>
      <c r="V64" s="123"/>
    </row>
    <row r="65" spans="1:22" hidden="1" outlineLevel="1">
      <c r="A65" s="12">
        <v>42186</v>
      </c>
      <c r="B65" s="123">
        <v>1049.32834071</v>
      </c>
      <c r="C65" s="123">
        <v>72.63106547999999</v>
      </c>
      <c r="D65" s="123">
        <v>4.38613856</v>
      </c>
      <c r="E65" s="123">
        <v>483.13780639000004</v>
      </c>
      <c r="F65" s="123">
        <v>27.38167855</v>
      </c>
      <c r="G65" s="123">
        <v>6.5152763999999994</v>
      </c>
      <c r="H65" s="123">
        <v>46.375992840000002</v>
      </c>
      <c r="I65" s="123">
        <v>235.43300978000002</v>
      </c>
      <c r="J65" s="123">
        <v>58.64716439</v>
      </c>
      <c r="K65" s="123">
        <v>6.0380329200000009</v>
      </c>
      <c r="L65" s="123">
        <v>8.4262260900000001</v>
      </c>
      <c r="M65" s="177" t="s">
        <v>189</v>
      </c>
      <c r="N65" s="123">
        <v>29.574294959999996</v>
      </c>
      <c r="O65" s="123">
        <v>29.344156260000002</v>
      </c>
      <c r="P65" s="123">
        <v>8.5059543800000004</v>
      </c>
      <c r="Q65" s="123">
        <v>10.949124830000001</v>
      </c>
      <c r="R65" s="123">
        <v>14.459352169999999</v>
      </c>
      <c r="S65" s="123">
        <v>2.2062610099999995</v>
      </c>
      <c r="T65" s="123">
        <v>5.3168056999999997</v>
      </c>
      <c r="U65" s="123"/>
      <c r="V65" s="123"/>
    </row>
    <row r="66" spans="1:22" hidden="1" outlineLevel="1">
      <c r="A66" s="12">
        <v>42217</v>
      </c>
      <c r="B66" s="123">
        <v>1003.51720267</v>
      </c>
      <c r="C66" s="123">
        <v>70.088139839999997</v>
      </c>
      <c r="D66" s="123">
        <v>7.6628948599999998</v>
      </c>
      <c r="E66" s="123">
        <v>447.96387616999999</v>
      </c>
      <c r="F66" s="123">
        <v>21.234446949999999</v>
      </c>
      <c r="G66" s="123">
        <v>6.1570891599999991</v>
      </c>
      <c r="H66" s="123">
        <v>44.552052099999997</v>
      </c>
      <c r="I66" s="123">
        <v>228.02342026000005</v>
      </c>
      <c r="J66" s="123">
        <v>60.045162120000001</v>
      </c>
      <c r="K66" s="123">
        <v>6.0178845600000006</v>
      </c>
      <c r="L66" s="123">
        <v>8.0531496800000006</v>
      </c>
      <c r="M66" s="177" t="s">
        <v>189</v>
      </c>
      <c r="N66" s="123">
        <v>37.426967060000003</v>
      </c>
      <c r="O66" s="123">
        <v>24.84167317</v>
      </c>
      <c r="P66" s="123">
        <v>9.5317437099999989</v>
      </c>
      <c r="Q66" s="123">
        <v>13.71625367</v>
      </c>
      <c r="R66" s="123">
        <v>11.784203609999999</v>
      </c>
      <c r="S66" s="123">
        <v>1.9153149500000002</v>
      </c>
      <c r="T66" s="123">
        <v>4.5029307999999997</v>
      </c>
      <c r="U66" s="123"/>
      <c r="V66" s="123"/>
    </row>
    <row r="67" spans="1:22" hidden="1" outlineLevel="1">
      <c r="A67" s="12">
        <v>42248</v>
      </c>
      <c r="B67" s="123">
        <v>1096.9736537000001</v>
      </c>
      <c r="C67" s="123">
        <v>80.581472300000001</v>
      </c>
      <c r="D67" s="123">
        <v>8.3370649700000001</v>
      </c>
      <c r="E67" s="123">
        <v>492.23310428000002</v>
      </c>
      <c r="F67" s="123">
        <v>19.080312259999999</v>
      </c>
      <c r="G67" s="123">
        <v>8.9552807200000011</v>
      </c>
      <c r="H67" s="123">
        <v>53.59314062</v>
      </c>
      <c r="I67" s="123">
        <v>227.47063584999998</v>
      </c>
      <c r="J67" s="123">
        <v>67.031753140000006</v>
      </c>
      <c r="K67" s="123">
        <v>6.9839337800000001</v>
      </c>
      <c r="L67" s="123">
        <v>8.6894961300000002</v>
      </c>
      <c r="M67" s="177" t="s">
        <v>189</v>
      </c>
      <c r="N67" s="123">
        <v>36.484244859999997</v>
      </c>
      <c r="O67" s="123">
        <v>39.257555170000003</v>
      </c>
      <c r="P67" s="123">
        <v>8.8935604600000016</v>
      </c>
      <c r="Q67" s="123">
        <v>18.758166029999998</v>
      </c>
      <c r="R67" s="123">
        <v>12.443477589999999</v>
      </c>
      <c r="S67" s="123">
        <v>0.97248277000000005</v>
      </c>
      <c r="T67" s="123">
        <v>7.2079727700000005</v>
      </c>
      <c r="U67" s="123"/>
      <c r="V67" s="123"/>
    </row>
    <row r="68" spans="1:22" hidden="1" outlineLevel="1">
      <c r="A68" s="12">
        <v>42278</v>
      </c>
      <c r="B68" s="123">
        <v>1135.5650693799998</v>
      </c>
      <c r="C68" s="123">
        <v>95.630951589999995</v>
      </c>
      <c r="D68" s="123">
        <v>13.60256579</v>
      </c>
      <c r="E68" s="123">
        <v>533.93414426999993</v>
      </c>
      <c r="F68" s="123">
        <v>22.587899200000003</v>
      </c>
      <c r="G68" s="123">
        <v>9.5651904299999995</v>
      </c>
      <c r="H68" s="123">
        <v>58.763363679999998</v>
      </c>
      <c r="I68" s="123">
        <v>197.57026599</v>
      </c>
      <c r="J68" s="123">
        <v>63.763567890000004</v>
      </c>
      <c r="K68" s="123">
        <v>6.8309638399999999</v>
      </c>
      <c r="L68" s="123">
        <v>8.1091897700000004</v>
      </c>
      <c r="M68" s="177" t="s">
        <v>189</v>
      </c>
      <c r="N68" s="123">
        <v>36.721556319999998</v>
      </c>
      <c r="O68" s="123">
        <v>36.233175809999999</v>
      </c>
      <c r="P68" s="123">
        <v>10.671048669999999</v>
      </c>
      <c r="Q68" s="123">
        <v>20.23707726</v>
      </c>
      <c r="R68" s="123">
        <v>13.978385530000001</v>
      </c>
      <c r="S68" s="123">
        <v>0.92378722999999996</v>
      </c>
      <c r="T68" s="123">
        <v>6.4419361099999994</v>
      </c>
      <c r="U68" s="123"/>
      <c r="V68" s="123"/>
    </row>
    <row r="69" spans="1:22" hidden="1" outlineLevel="1">
      <c r="A69" s="12">
        <v>42309</v>
      </c>
      <c r="B69" s="123">
        <v>1215.01465545</v>
      </c>
      <c r="C69" s="123">
        <v>70.643903780000002</v>
      </c>
      <c r="D69" s="123">
        <v>9.7099989600000001</v>
      </c>
      <c r="E69" s="123">
        <v>575.90711135000004</v>
      </c>
      <c r="F69" s="123">
        <v>29.819326910000001</v>
      </c>
      <c r="G69" s="123">
        <v>10.430668069999999</v>
      </c>
      <c r="H69" s="123">
        <v>55.975253709999997</v>
      </c>
      <c r="I69" s="123">
        <v>255.92737925</v>
      </c>
      <c r="J69" s="123">
        <v>68.491231090000014</v>
      </c>
      <c r="K69" s="123">
        <v>10.361568999999999</v>
      </c>
      <c r="L69" s="123">
        <v>7.9687622999999999</v>
      </c>
      <c r="M69" s="177" t="s">
        <v>189</v>
      </c>
      <c r="N69" s="123">
        <v>35.609029059999997</v>
      </c>
      <c r="O69" s="123">
        <v>30.719509600000002</v>
      </c>
      <c r="P69" s="123">
        <v>11.48009192</v>
      </c>
      <c r="Q69" s="123">
        <v>22.972553900000001</v>
      </c>
      <c r="R69" s="123">
        <v>11.52513534</v>
      </c>
      <c r="S69" s="123">
        <v>0.84637357000000002</v>
      </c>
      <c r="T69" s="123">
        <v>6.6267576399999992</v>
      </c>
      <c r="U69" s="123"/>
      <c r="V69" s="123"/>
    </row>
    <row r="70" spans="1:22" hidden="1" outlineLevel="1">
      <c r="A70" s="12">
        <v>42339</v>
      </c>
      <c r="B70" s="123">
        <v>1416.4715475799999</v>
      </c>
      <c r="C70" s="123">
        <v>75.496632479999988</v>
      </c>
      <c r="D70" s="123">
        <v>9.3150647899999992</v>
      </c>
      <c r="E70" s="123">
        <v>713.39095337000003</v>
      </c>
      <c r="F70" s="123">
        <v>24.332621620000001</v>
      </c>
      <c r="G70" s="123">
        <v>8.1971362599999988</v>
      </c>
      <c r="H70" s="123">
        <v>86.279893399999992</v>
      </c>
      <c r="I70" s="123">
        <v>299.63442922000002</v>
      </c>
      <c r="J70" s="123">
        <v>69.34968422</v>
      </c>
      <c r="K70" s="123">
        <v>5.8830332499999995</v>
      </c>
      <c r="L70" s="123">
        <v>6.5544537300000005</v>
      </c>
      <c r="M70" s="177" t="s">
        <v>189</v>
      </c>
      <c r="N70" s="123">
        <v>38.391089210000004</v>
      </c>
      <c r="O70" s="123">
        <v>29.97027229</v>
      </c>
      <c r="P70" s="123">
        <v>13.119003750000001</v>
      </c>
      <c r="Q70" s="123">
        <v>15.947368550000002</v>
      </c>
      <c r="R70" s="123">
        <v>10.58082542</v>
      </c>
      <c r="S70" s="123">
        <v>1.4962707199999996</v>
      </c>
      <c r="T70" s="123">
        <v>8.5328152999999993</v>
      </c>
      <c r="U70" s="123"/>
      <c r="V70" s="123"/>
    </row>
    <row r="71" spans="1:22" hidden="1" outlineLevel="1">
      <c r="A71" s="12">
        <v>42370</v>
      </c>
      <c r="B71" s="123">
        <v>1366.5391539899999</v>
      </c>
      <c r="C71" s="123">
        <v>79.772433140000004</v>
      </c>
      <c r="D71" s="123">
        <v>10.16852716</v>
      </c>
      <c r="E71" s="123">
        <v>707.52581586999997</v>
      </c>
      <c r="F71" s="123">
        <v>19.45440181</v>
      </c>
      <c r="G71" s="123">
        <v>9.5632745499999992</v>
      </c>
      <c r="H71" s="123">
        <v>61.364892679999997</v>
      </c>
      <c r="I71" s="123">
        <v>266.74899299999998</v>
      </c>
      <c r="J71" s="123">
        <v>66.442023290000009</v>
      </c>
      <c r="K71" s="123">
        <v>7.5635298799999999</v>
      </c>
      <c r="L71" s="123">
        <v>7.5004804900000011</v>
      </c>
      <c r="M71" s="177" t="s">
        <v>189</v>
      </c>
      <c r="N71" s="123">
        <v>38.707650950000001</v>
      </c>
      <c r="O71" s="123">
        <v>27.759905580000002</v>
      </c>
      <c r="P71" s="123">
        <v>14.049140650000002</v>
      </c>
      <c r="Q71" s="123">
        <v>22.02965069</v>
      </c>
      <c r="R71" s="123">
        <v>12.938946399999997</v>
      </c>
      <c r="S71" s="123">
        <v>1.46796543</v>
      </c>
      <c r="T71" s="123">
        <v>13.481522420000001</v>
      </c>
      <c r="U71" s="123"/>
      <c r="V71" s="123"/>
    </row>
    <row r="72" spans="1:22" hidden="1" outlineLevel="1">
      <c r="A72" s="12">
        <v>42401</v>
      </c>
      <c r="B72" s="123">
        <v>1483.5388198400001</v>
      </c>
      <c r="C72" s="123">
        <v>93.795928029999999</v>
      </c>
      <c r="D72" s="123">
        <v>7.8906409799999997</v>
      </c>
      <c r="E72" s="123">
        <v>787.34552533999999</v>
      </c>
      <c r="F72" s="123">
        <v>24.861017239999995</v>
      </c>
      <c r="G72" s="123">
        <v>9.6199430699999979</v>
      </c>
      <c r="H72" s="123">
        <v>47.202454509999995</v>
      </c>
      <c r="I72" s="123">
        <v>268.70531907999998</v>
      </c>
      <c r="J72" s="123">
        <v>78.717457080000003</v>
      </c>
      <c r="K72" s="123">
        <v>10.101911599999999</v>
      </c>
      <c r="L72" s="123">
        <v>9.2000582899999994</v>
      </c>
      <c r="M72" s="177" t="s">
        <v>189</v>
      </c>
      <c r="N72" s="123">
        <v>44.202134440000002</v>
      </c>
      <c r="O72" s="123">
        <v>26.259695600000001</v>
      </c>
      <c r="P72" s="123">
        <v>13.554934690000001</v>
      </c>
      <c r="Q72" s="123">
        <v>20.737506199999999</v>
      </c>
      <c r="R72" s="123">
        <v>24.351162520000003</v>
      </c>
      <c r="S72" s="123">
        <v>0.94546109</v>
      </c>
      <c r="T72" s="123">
        <v>16.04767008</v>
      </c>
      <c r="U72" s="123"/>
      <c r="V72" s="123"/>
    </row>
    <row r="73" spans="1:22" hidden="1" outlineLevel="1">
      <c r="A73" s="12">
        <v>42430</v>
      </c>
      <c r="B73" s="123">
        <v>1344.5624475499999</v>
      </c>
      <c r="C73" s="123">
        <v>106.84133615</v>
      </c>
      <c r="D73" s="123">
        <v>27.014956279999996</v>
      </c>
      <c r="E73" s="123">
        <v>688.73604806000003</v>
      </c>
      <c r="F73" s="123">
        <v>14.013585389999999</v>
      </c>
      <c r="G73" s="123">
        <v>10.076884530000001</v>
      </c>
      <c r="H73" s="123">
        <v>43.902935599999992</v>
      </c>
      <c r="I73" s="123">
        <v>214.60864072000001</v>
      </c>
      <c r="J73" s="123">
        <v>77.355158299999999</v>
      </c>
      <c r="K73" s="123">
        <v>6.2272066800000001</v>
      </c>
      <c r="L73" s="123">
        <v>7.9084891499999994</v>
      </c>
      <c r="M73" s="177" t="s">
        <v>189</v>
      </c>
      <c r="N73" s="123">
        <v>46.395823010000001</v>
      </c>
      <c r="O73" s="123">
        <v>29.858911599999995</v>
      </c>
      <c r="P73" s="123">
        <v>14.867750239999999</v>
      </c>
      <c r="Q73" s="123">
        <v>17.971201360000002</v>
      </c>
      <c r="R73" s="123">
        <v>22.93834743</v>
      </c>
      <c r="S73" s="123">
        <v>1.46121334</v>
      </c>
      <c r="T73" s="123">
        <v>14.383959710000001</v>
      </c>
      <c r="U73" s="123"/>
      <c r="V73" s="123"/>
    </row>
    <row r="74" spans="1:22" hidden="1" outlineLevel="1">
      <c r="A74" s="12">
        <v>42461</v>
      </c>
      <c r="B74" s="123">
        <v>1398.3706080099998</v>
      </c>
      <c r="C74" s="123">
        <v>103.92854958000001</v>
      </c>
      <c r="D74" s="123">
        <v>48.885625699999999</v>
      </c>
      <c r="E74" s="123">
        <v>708.33299858000009</v>
      </c>
      <c r="F74" s="123">
        <v>17.560580650000002</v>
      </c>
      <c r="G74" s="123">
        <v>8.30854231</v>
      </c>
      <c r="H74" s="123">
        <v>40.073685099999999</v>
      </c>
      <c r="I74" s="123">
        <v>228.80411808999997</v>
      </c>
      <c r="J74" s="123">
        <v>77.502322379999995</v>
      </c>
      <c r="K74" s="123">
        <v>7.064749850000001</v>
      </c>
      <c r="L74" s="123">
        <v>7.6590821000000009</v>
      </c>
      <c r="M74" s="177" t="s">
        <v>189</v>
      </c>
      <c r="N74" s="123">
        <v>55.860375910000002</v>
      </c>
      <c r="O74" s="123">
        <v>27.406494740000003</v>
      </c>
      <c r="P74" s="123">
        <v>12.517705670000002</v>
      </c>
      <c r="Q74" s="123">
        <v>16.129941880000001</v>
      </c>
      <c r="R74" s="123">
        <v>22.347072109999999</v>
      </c>
      <c r="S74" s="123">
        <v>0.62460013999999997</v>
      </c>
      <c r="T74" s="123">
        <v>15.364163220000002</v>
      </c>
      <c r="U74" s="123"/>
      <c r="V74" s="123"/>
    </row>
    <row r="75" spans="1:22" hidden="1" outlineLevel="1">
      <c r="A75" s="12">
        <v>42491</v>
      </c>
      <c r="B75" s="123">
        <v>1440.1433400800001</v>
      </c>
      <c r="C75" s="123">
        <v>91.044644089999991</v>
      </c>
      <c r="D75" s="123">
        <v>51.096634210000005</v>
      </c>
      <c r="E75" s="123">
        <v>676.54991920999998</v>
      </c>
      <c r="F75" s="123">
        <v>45.960755829999997</v>
      </c>
      <c r="G75" s="123">
        <v>9.5213007399999992</v>
      </c>
      <c r="H75" s="123">
        <v>43.971295330000004</v>
      </c>
      <c r="I75" s="123">
        <v>273.00035488999998</v>
      </c>
      <c r="J75" s="123">
        <v>68.902185180000004</v>
      </c>
      <c r="K75" s="123">
        <v>6.5187521899999998</v>
      </c>
      <c r="L75" s="123">
        <v>8.5764075700000006</v>
      </c>
      <c r="M75" s="177" t="s">
        <v>189</v>
      </c>
      <c r="N75" s="123">
        <v>58.788297069999999</v>
      </c>
      <c r="O75" s="123">
        <v>30.451661810000001</v>
      </c>
      <c r="P75" s="123">
        <v>13.691823639999999</v>
      </c>
      <c r="Q75" s="123">
        <v>21.21437177</v>
      </c>
      <c r="R75" s="123">
        <v>24.918643750000001</v>
      </c>
      <c r="S75" s="123">
        <v>1.2150337</v>
      </c>
      <c r="T75" s="123">
        <v>14.721259099999999</v>
      </c>
      <c r="U75" s="123"/>
      <c r="V75" s="123"/>
    </row>
    <row r="76" spans="1:22" hidden="1" outlineLevel="1">
      <c r="A76" s="12">
        <v>42522</v>
      </c>
      <c r="B76" s="123">
        <v>1475.7199868599996</v>
      </c>
      <c r="C76" s="123">
        <v>93.140195809999994</v>
      </c>
      <c r="D76" s="123">
        <v>49.030206750000005</v>
      </c>
      <c r="E76" s="123">
        <v>693.27004314999999</v>
      </c>
      <c r="F76" s="123">
        <v>52.979730749999995</v>
      </c>
      <c r="G76" s="123">
        <v>9.2632793500000012</v>
      </c>
      <c r="H76" s="123">
        <v>49.110787330000008</v>
      </c>
      <c r="I76" s="123">
        <v>272.82014996999999</v>
      </c>
      <c r="J76" s="123">
        <v>68.532420419999994</v>
      </c>
      <c r="K76" s="123">
        <v>11.457120569999999</v>
      </c>
      <c r="L76" s="123">
        <v>8.7775455999999998</v>
      </c>
      <c r="M76" s="177" t="s">
        <v>189</v>
      </c>
      <c r="N76" s="123">
        <v>60.607624940000001</v>
      </c>
      <c r="O76" s="123">
        <v>27.533415070000004</v>
      </c>
      <c r="P76" s="123">
        <v>14.53713626</v>
      </c>
      <c r="Q76" s="123">
        <v>25.517737009999998</v>
      </c>
      <c r="R76" s="123">
        <v>27.901472099999999</v>
      </c>
      <c r="S76" s="123">
        <v>1.3984737300000001</v>
      </c>
      <c r="T76" s="123">
        <v>9.8426480500000011</v>
      </c>
      <c r="U76" s="123"/>
      <c r="V76" s="123"/>
    </row>
    <row r="77" spans="1:22" hidden="1" outlineLevel="1">
      <c r="A77" s="12">
        <v>42552</v>
      </c>
      <c r="B77" s="123">
        <v>1550.7569595700002</v>
      </c>
      <c r="C77" s="123">
        <v>109.29218097</v>
      </c>
      <c r="D77" s="123">
        <v>56.337781250000006</v>
      </c>
      <c r="E77" s="123">
        <v>723.47105992000002</v>
      </c>
      <c r="F77" s="123">
        <v>55.150416480000004</v>
      </c>
      <c r="G77" s="123">
        <v>9.9180930299999996</v>
      </c>
      <c r="H77" s="123">
        <v>59.247205859999994</v>
      </c>
      <c r="I77" s="123">
        <v>270.20953271999997</v>
      </c>
      <c r="J77" s="123">
        <v>75.175293670000002</v>
      </c>
      <c r="K77" s="123">
        <v>12.753519990000001</v>
      </c>
      <c r="L77" s="123">
        <v>8.3821195999999993</v>
      </c>
      <c r="M77" s="177" t="s">
        <v>189</v>
      </c>
      <c r="N77" s="123">
        <v>60.898133390000005</v>
      </c>
      <c r="O77" s="123">
        <v>29.14489197</v>
      </c>
      <c r="P77" s="123">
        <v>17.971406250000001</v>
      </c>
      <c r="Q77" s="123">
        <v>21.092393170000001</v>
      </c>
      <c r="R77" s="123">
        <v>29.084389399999999</v>
      </c>
      <c r="S77" s="123">
        <v>2.0417552400000001</v>
      </c>
      <c r="T77" s="123">
        <v>10.586786660000001</v>
      </c>
      <c r="U77" s="123"/>
      <c r="V77" s="123"/>
    </row>
    <row r="78" spans="1:22" hidden="1" outlineLevel="1">
      <c r="A78" s="12">
        <v>42583</v>
      </c>
      <c r="B78" s="123">
        <v>1383.5473257800002</v>
      </c>
      <c r="C78" s="123">
        <v>106.16173068000001</v>
      </c>
      <c r="D78" s="123">
        <v>71.877001329999999</v>
      </c>
      <c r="E78" s="123">
        <v>581.83530098000006</v>
      </c>
      <c r="F78" s="123">
        <v>37.403681820000003</v>
      </c>
      <c r="G78" s="123">
        <v>9.5548448100000005</v>
      </c>
      <c r="H78" s="123">
        <v>53.020419819999994</v>
      </c>
      <c r="I78" s="123">
        <v>245.02219221999999</v>
      </c>
      <c r="J78" s="123">
        <v>69.338200920000006</v>
      </c>
      <c r="K78" s="123">
        <v>15.165938890000001</v>
      </c>
      <c r="L78" s="123">
        <v>9.1915048099999996</v>
      </c>
      <c r="M78" s="177" t="s">
        <v>189</v>
      </c>
      <c r="N78" s="123">
        <v>66.740211280000011</v>
      </c>
      <c r="O78" s="123">
        <v>29.234488839999997</v>
      </c>
      <c r="P78" s="123">
        <v>18.123069389999998</v>
      </c>
      <c r="Q78" s="123">
        <v>23.459611459999998</v>
      </c>
      <c r="R78" s="123">
        <v>35.027077460000001</v>
      </c>
      <c r="S78" s="123">
        <v>2.5438121199999997</v>
      </c>
      <c r="T78" s="123">
        <v>9.8482389500000007</v>
      </c>
      <c r="U78" s="123"/>
      <c r="V78" s="123"/>
    </row>
    <row r="79" spans="1:22" hidden="1" outlineLevel="1">
      <c r="A79" s="12">
        <v>42614</v>
      </c>
      <c r="B79" s="123">
        <v>1439.0779274099998</v>
      </c>
      <c r="C79" s="123">
        <v>125.75574953</v>
      </c>
      <c r="D79" s="123">
        <v>61.414001229999997</v>
      </c>
      <c r="E79" s="123">
        <v>582.18675231999998</v>
      </c>
      <c r="F79" s="123">
        <v>29.242756979999999</v>
      </c>
      <c r="G79" s="123">
        <v>13.15563927</v>
      </c>
      <c r="H79" s="123">
        <v>63.848505090000003</v>
      </c>
      <c r="I79" s="123">
        <v>273.18499709000002</v>
      </c>
      <c r="J79" s="123">
        <v>71.51450890000001</v>
      </c>
      <c r="K79" s="123">
        <v>15.431098410000001</v>
      </c>
      <c r="L79" s="123">
        <v>8.60227392</v>
      </c>
      <c r="M79" s="177" t="s">
        <v>189</v>
      </c>
      <c r="N79" s="123">
        <v>69.696963229999994</v>
      </c>
      <c r="O79" s="123">
        <v>29.223884730000002</v>
      </c>
      <c r="P79" s="123">
        <v>19.560524989999998</v>
      </c>
      <c r="Q79" s="123">
        <v>26.285200789999998</v>
      </c>
      <c r="R79" s="123">
        <v>37.111576299999996</v>
      </c>
      <c r="S79" s="123">
        <v>2.4215876299999999</v>
      </c>
      <c r="T79" s="123">
        <v>10.441907</v>
      </c>
      <c r="U79" s="123"/>
      <c r="V79" s="123"/>
    </row>
    <row r="80" spans="1:22" hidden="1" outlineLevel="1">
      <c r="A80" s="12">
        <v>42644</v>
      </c>
      <c r="B80" s="123">
        <v>1474.1898008800003</v>
      </c>
      <c r="C80" s="123">
        <v>132.03926252000002</v>
      </c>
      <c r="D80" s="123">
        <v>82.562745889999988</v>
      </c>
      <c r="E80" s="123">
        <v>581.20546236999996</v>
      </c>
      <c r="F80" s="123">
        <v>55.711147539999999</v>
      </c>
      <c r="G80" s="123">
        <v>12.6646926</v>
      </c>
      <c r="H80" s="123">
        <v>63.36231458000001</v>
      </c>
      <c r="I80" s="123">
        <v>259.60582504000001</v>
      </c>
      <c r="J80" s="123">
        <v>72.991041309999986</v>
      </c>
      <c r="K80" s="123">
        <v>14.2686218</v>
      </c>
      <c r="L80" s="123">
        <v>8.9179099999999991</v>
      </c>
      <c r="M80" s="177" t="s">
        <v>189</v>
      </c>
      <c r="N80" s="123">
        <v>64.681867099999991</v>
      </c>
      <c r="O80" s="123">
        <v>28.518129930000001</v>
      </c>
      <c r="P80" s="123">
        <v>20.532289420000001</v>
      </c>
      <c r="Q80" s="123">
        <v>26.407676729999999</v>
      </c>
      <c r="R80" s="123">
        <v>37.150622890000008</v>
      </c>
      <c r="S80" s="123">
        <v>2.2416662999999999</v>
      </c>
      <c r="T80" s="123">
        <v>11.32852486</v>
      </c>
      <c r="U80" s="123"/>
      <c r="V80" s="123"/>
    </row>
    <row r="81" spans="1:22" hidden="1" outlineLevel="1">
      <c r="A81" s="12">
        <v>42675</v>
      </c>
      <c r="B81" s="123">
        <v>1474.82369862</v>
      </c>
      <c r="C81" s="123">
        <v>119.67271392000001</v>
      </c>
      <c r="D81" s="123">
        <v>100.29480154999999</v>
      </c>
      <c r="E81" s="123">
        <v>576.03046099999995</v>
      </c>
      <c r="F81" s="123">
        <v>42.930664240000006</v>
      </c>
      <c r="G81" s="123">
        <v>9.2981595200000005</v>
      </c>
      <c r="H81" s="123">
        <v>61.382551499999998</v>
      </c>
      <c r="I81" s="123">
        <v>274.22036227999996</v>
      </c>
      <c r="J81" s="123">
        <v>84.458138120000001</v>
      </c>
      <c r="K81" s="123">
        <v>12.5067384</v>
      </c>
      <c r="L81" s="123">
        <v>9.3742398099999988</v>
      </c>
      <c r="M81" s="177" t="s">
        <v>189</v>
      </c>
      <c r="N81" s="123">
        <v>64.372710339999998</v>
      </c>
      <c r="O81" s="123">
        <v>29.601973319999999</v>
      </c>
      <c r="P81" s="123">
        <v>18.810287640000002</v>
      </c>
      <c r="Q81" s="123">
        <v>24.298605090000002</v>
      </c>
      <c r="R81" s="123">
        <v>34.047481159999997</v>
      </c>
      <c r="S81" s="123">
        <v>1.5244090600000002</v>
      </c>
      <c r="T81" s="123">
        <v>11.999401670000001</v>
      </c>
      <c r="U81" s="123"/>
      <c r="V81" s="123"/>
    </row>
    <row r="82" spans="1:22" hidden="1" outlineLevel="1">
      <c r="A82" s="12">
        <v>42705</v>
      </c>
      <c r="B82" s="123">
        <v>1554.0249151200001</v>
      </c>
      <c r="C82" s="123">
        <v>118.98476350999999</v>
      </c>
      <c r="D82" s="123">
        <v>98.210138470000004</v>
      </c>
      <c r="E82" s="123">
        <v>655.00888036000003</v>
      </c>
      <c r="F82" s="123">
        <v>23.24211296</v>
      </c>
      <c r="G82" s="123">
        <v>8.8247307399999997</v>
      </c>
      <c r="H82" s="123">
        <v>99.000191390000012</v>
      </c>
      <c r="I82" s="123">
        <v>263.87684494000001</v>
      </c>
      <c r="J82" s="123">
        <v>83.643855270000003</v>
      </c>
      <c r="K82" s="123">
        <v>11.786657250000003</v>
      </c>
      <c r="L82" s="123">
        <v>9.2229716100000001</v>
      </c>
      <c r="M82" s="177" t="s">
        <v>189</v>
      </c>
      <c r="N82" s="123">
        <v>54.500186649999996</v>
      </c>
      <c r="O82" s="123">
        <v>33.562882940000001</v>
      </c>
      <c r="P82" s="123">
        <v>22.77959538</v>
      </c>
      <c r="Q82" s="123">
        <v>27.108608590000003</v>
      </c>
      <c r="R82" s="123">
        <v>30.498289020000001</v>
      </c>
      <c r="S82" s="123">
        <v>1.18385451</v>
      </c>
      <c r="T82" s="123">
        <v>12.590351530000001</v>
      </c>
      <c r="U82" s="123"/>
      <c r="V82" s="123"/>
    </row>
    <row r="83" spans="1:22" hidden="1" outlineLevel="1">
      <c r="A83" s="12">
        <v>42736</v>
      </c>
      <c r="B83" s="123">
        <v>1320.31714797</v>
      </c>
      <c r="C83" s="123">
        <v>114.53868925</v>
      </c>
      <c r="D83" s="123">
        <v>57.317813659999999</v>
      </c>
      <c r="E83" s="123">
        <v>512.45924936000006</v>
      </c>
      <c r="F83" s="123">
        <v>27.9217236</v>
      </c>
      <c r="G83" s="123">
        <v>9.6649481400000017</v>
      </c>
      <c r="H83" s="123">
        <v>67.672099790000004</v>
      </c>
      <c r="I83" s="123">
        <v>247.38654897000004</v>
      </c>
      <c r="J83" s="123">
        <v>78.278538010000005</v>
      </c>
      <c r="K83" s="123">
        <v>13.466898349999999</v>
      </c>
      <c r="L83" s="123">
        <v>10.1392884</v>
      </c>
      <c r="M83" s="177" t="s">
        <v>189</v>
      </c>
      <c r="N83" s="123">
        <v>65.575288430000001</v>
      </c>
      <c r="O83" s="123">
        <v>27.099939470000006</v>
      </c>
      <c r="P83" s="123">
        <v>19.539349639999998</v>
      </c>
      <c r="Q83" s="123">
        <v>25.697666810000001</v>
      </c>
      <c r="R83" s="123">
        <v>32.93560205</v>
      </c>
      <c r="S83" s="123">
        <v>0.94816190000000011</v>
      </c>
      <c r="T83" s="123">
        <v>9.6753421400000015</v>
      </c>
      <c r="U83" s="123"/>
      <c r="V83" s="123"/>
    </row>
    <row r="84" spans="1:22" hidden="1" outlineLevel="1">
      <c r="A84" s="12">
        <v>42767</v>
      </c>
      <c r="B84" s="123">
        <v>1280.8831301399998</v>
      </c>
      <c r="C84" s="123">
        <v>124.04817838</v>
      </c>
      <c r="D84" s="123">
        <v>64.06038169</v>
      </c>
      <c r="E84" s="123">
        <v>468.51956015999997</v>
      </c>
      <c r="F84" s="123">
        <v>31.65325644</v>
      </c>
      <c r="G84" s="123">
        <v>8.9386033299999994</v>
      </c>
      <c r="H84" s="123">
        <v>56.412630130000004</v>
      </c>
      <c r="I84" s="123">
        <v>246.30262027000001</v>
      </c>
      <c r="J84" s="123">
        <v>73.087100469999996</v>
      </c>
      <c r="K84" s="123">
        <v>12.47335294</v>
      </c>
      <c r="L84" s="123">
        <v>9.9851716599999989</v>
      </c>
      <c r="M84" s="177" t="s">
        <v>189</v>
      </c>
      <c r="N84" s="123">
        <v>52.619520229999999</v>
      </c>
      <c r="O84" s="123">
        <v>26.509014200000003</v>
      </c>
      <c r="P84" s="123">
        <v>24.79558248</v>
      </c>
      <c r="Q84" s="123">
        <v>36.899272379999999</v>
      </c>
      <c r="R84" s="123">
        <v>31.335624309999996</v>
      </c>
      <c r="S84" s="123">
        <v>1.0705733799999999</v>
      </c>
      <c r="T84" s="123">
        <v>12.17268769</v>
      </c>
      <c r="U84" s="123"/>
      <c r="V84" s="123"/>
    </row>
    <row r="85" spans="1:22" hidden="1" outlineLevel="1">
      <c r="A85" s="12">
        <v>42795</v>
      </c>
      <c r="B85" s="123">
        <v>1348.1696219400001</v>
      </c>
      <c r="C85" s="123">
        <v>120.05566111</v>
      </c>
      <c r="D85" s="123">
        <v>80.346479009999996</v>
      </c>
      <c r="E85" s="123">
        <v>482.53075859</v>
      </c>
      <c r="F85" s="123">
        <v>35.01494838</v>
      </c>
      <c r="G85" s="123">
        <v>6.0218335500000002</v>
      </c>
      <c r="H85" s="123">
        <v>60.372686399999999</v>
      </c>
      <c r="I85" s="123">
        <v>259.11216540999999</v>
      </c>
      <c r="J85" s="123">
        <v>75.821253069999997</v>
      </c>
      <c r="K85" s="123">
        <v>11.572642059999998</v>
      </c>
      <c r="L85" s="123">
        <v>12.95704155</v>
      </c>
      <c r="M85" s="177" t="s">
        <v>189</v>
      </c>
      <c r="N85" s="123">
        <v>54.972246030000008</v>
      </c>
      <c r="O85" s="123">
        <v>26.950423740000002</v>
      </c>
      <c r="P85" s="123">
        <v>29.255768939999999</v>
      </c>
      <c r="Q85" s="123">
        <v>42.682140620000006</v>
      </c>
      <c r="R85" s="123">
        <v>33.682278429999997</v>
      </c>
      <c r="S85" s="123">
        <v>1.00458757</v>
      </c>
      <c r="T85" s="123">
        <v>15.81670748</v>
      </c>
      <c r="U85" s="123"/>
      <c r="V85" s="123"/>
    </row>
    <row r="86" spans="1:22" hidden="1" outlineLevel="1">
      <c r="A86" s="12">
        <v>42826</v>
      </c>
      <c r="B86" s="123">
        <v>1379.0612927400002</v>
      </c>
      <c r="C86" s="123">
        <v>112.64667084</v>
      </c>
      <c r="D86" s="123">
        <v>101.37711217</v>
      </c>
      <c r="E86" s="123">
        <v>525.97630200000003</v>
      </c>
      <c r="F86" s="123">
        <v>42.520437319999999</v>
      </c>
      <c r="G86" s="123">
        <v>10.13238584</v>
      </c>
      <c r="H86" s="123">
        <v>65.949330759999995</v>
      </c>
      <c r="I86" s="123">
        <v>232.37478587999999</v>
      </c>
      <c r="J86" s="123">
        <v>93.342053319999991</v>
      </c>
      <c r="K86" s="123">
        <v>11.20288895</v>
      </c>
      <c r="L86" s="123">
        <v>10.556683919999999</v>
      </c>
      <c r="M86" s="177" t="s">
        <v>189</v>
      </c>
      <c r="N86" s="123">
        <v>50.522046669999995</v>
      </c>
      <c r="O86" s="123">
        <v>25.111173369999999</v>
      </c>
      <c r="P86" s="123">
        <v>28.589269080000001</v>
      </c>
      <c r="Q86" s="123">
        <v>32.023986029999996</v>
      </c>
      <c r="R86" s="123">
        <v>27.509269900000003</v>
      </c>
      <c r="S86" s="123">
        <v>1.58852525</v>
      </c>
      <c r="T86" s="123">
        <v>7.6383714400000002</v>
      </c>
      <c r="U86" s="123"/>
      <c r="V86" s="123"/>
    </row>
    <row r="87" spans="1:22" hidden="1" outlineLevel="1">
      <c r="A87" s="12">
        <v>42856</v>
      </c>
      <c r="B87" s="123">
        <v>1296.0948388500001</v>
      </c>
      <c r="C87" s="123">
        <v>127.24523841</v>
      </c>
      <c r="D87" s="123">
        <v>63.008058620000007</v>
      </c>
      <c r="E87" s="123">
        <v>464.91374611000003</v>
      </c>
      <c r="F87" s="123">
        <v>34.178082719999999</v>
      </c>
      <c r="G87" s="123">
        <v>8.8990713299999982</v>
      </c>
      <c r="H87" s="123">
        <v>71.574171039999996</v>
      </c>
      <c r="I87" s="123">
        <v>245.14361837999999</v>
      </c>
      <c r="J87" s="123">
        <v>78.410493470000006</v>
      </c>
      <c r="K87" s="123">
        <v>7.7639167699999989</v>
      </c>
      <c r="L87" s="123">
        <v>11.946397620000001</v>
      </c>
      <c r="M87" s="177" t="s">
        <v>189</v>
      </c>
      <c r="N87" s="123">
        <v>58.126827989999995</v>
      </c>
      <c r="O87" s="123">
        <v>25.387846849999999</v>
      </c>
      <c r="P87" s="123">
        <v>30.147337530000005</v>
      </c>
      <c r="Q87" s="123">
        <v>27.07582893</v>
      </c>
      <c r="R87" s="123">
        <v>32.808273249999999</v>
      </c>
      <c r="S87" s="123">
        <v>1.3580379300000001</v>
      </c>
      <c r="T87" s="123">
        <v>8.1078919000000003</v>
      </c>
      <c r="U87" s="123"/>
      <c r="V87" s="123"/>
    </row>
    <row r="88" spans="1:22" hidden="1" outlineLevel="1">
      <c r="A88" s="12">
        <v>42887</v>
      </c>
      <c r="B88" s="123">
        <v>1300.1818827500001</v>
      </c>
      <c r="C88" s="123">
        <v>123.08595020999999</v>
      </c>
      <c r="D88" s="123">
        <v>63.935005210000007</v>
      </c>
      <c r="E88" s="123">
        <v>451.97049709000009</v>
      </c>
      <c r="F88" s="123">
        <v>53.240481270000004</v>
      </c>
      <c r="G88" s="123">
        <v>8.5303285700000018</v>
      </c>
      <c r="H88" s="123">
        <v>74.971175960000011</v>
      </c>
      <c r="I88" s="123">
        <v>253.75607153000001</v>
      </c>
      <c r="J88" s="123">
        <v>82.821031529999999</v>
      </c>
      <c r="K88" s="123">
        <v>8.3637798600000011</v>
      </c>
      <c r="L88" s="123">
        <v>10.818474419999999</v>
      </c>
      <c r="M88" s="177" t="s">
        <v>189</v>
      </c>
      <c r="N88" s="123">
        <v>43.644578050000007</v>
      </c>
      <c r="O88" s="123">
        <v>25.182390480000002</v>
      </c>
      <c r="P88" s="123">
        <v>27.359817759999999</v>
      </c>
      <c r="Q88" s="123">
        <v>28.801225510000002</v>
      </c>
      <c r="R88" s="123">
        <v>32.21122106</v>
      </c>
      <c r="S88" s="123">
        <v>0.91878786999999995</v>
      </c>
      <c r="T88" s="123">
        <v>10.57106637</v>
      </c>
      <c r="U88" s="123"/>
      <c r="V88" s="123"/>
    </row>
    <row r="89" spans="1:22" hidden="1" outlineLevel="1">
      <c r="A89" s="12">
        <v>42917</v>
      </c>
      <c r="B89" s="123">
        <v>1477.2960735400002</v>
      </c>
      <c r="C89" s="123">
        <v>124.41277529000001</v>
      </c>
      <c r="D89" s="123">
        <v>118.197351</v>
      </c>
      <c r="E89" s="123">
        <v>517.27545368999995</v>
      </c>
      <c r="F89" s="123">
        <v>78.587535259999996</v>
      </c>
      <c r="G89" s="123">
        <v>8.8583915400000013</v>
      </c>
      <c r="H89" s="123">
        <v>80.639234560000006</v>
      </c>
      <c r="I89" s="123">
        <v>243.73905874000002</v>
      </c>
      <c r="J89" s="123">
        <v>88.009769900000009</v>
      </c>
      <c r="K89" s="123">
        <v>11.010968829999999</v>
      </c>
      <c r="L89" s="123">
        <v>12.419857999999998</v>
      </c>
      <c r="M89" s="177" t="s">
        <v>189</v>
      </c>
      <c r="N89" s="123">
        <v>43.094486509999996</v>
      </c>
      <c r="O89" s="123">
        <v>24.499837420000002</v>
      </c>
      <c r="P89" s="123">
        <v>29.86610786</v>
      </c>
      <c r="Q89" s="123">
        <v>40.065948509999998</v>
      </c>
      <c r="R89" s="123">
        <v>41.083141759999997</v>
      </c>
      <c r="S89" s="123">
        <v>2.8208729299999997</v>
      </c>
      <c r="T89" s="123">
        <v>12.715281740000002</v>
      </c>
      <c r="U89" s="123"/>
      <c r="V89" s="123"/>
    </row>
    <row r="90" spans="1:22" hidden="1" outlineLevel="1">
      <c r="A90" s="12">
        <v>42948</v>
      </c>
      <c r="B90" s="123">
        <v>1471.7909500899998</v>
      </c>
      <c r="C90" s="123">
        <v>111.98460672999998</v>
      </c>
      <c r="D90" s="123">
        <v>118.24120797</v>
      </c>
      <c r="E90" s="123">
        <v>506.46349658999998</v>
      </c>
      <c r="F90" s="123">
        <v>94.236541370000012</v>
      </c>
      <c r="G90" s="123">
        <v>7.6261664499999995</v>
      </c>
      <c r="H90" s="123">
        <v>76.728288570000004</v>
      </c>
      <c r="I90" s="123">
        <v>230.08112933999996</v>
      </c>
      <c r="J90" s="123">
        <v>96.466784060000009</v>
      </c>
      <c r="K90" s="123">
        <v>13.924377850000001</v>
      </c>
      <c r="L90" s="123">
        <v>13.550218780000002</v>
      </c>
      <c r="M90" s="177" t="s">
        <v>189</v>
      </c>
      <c r="N90" s="123">
        <v>42.701258359999997</v>
      </c>
      <c r="O90" s="123">
        <v>24.983645860000003</v>
      </c>
      <c r="P90" s="123">
        <v>28.600838379999999</v>
      </c>
      <c r="Q90" s="123">
        <v>50.520067589999996</v>
      </c>
      <c r="R90" s="123">
        <v>39.720440869999997</v>
      </c>
      <c r="S90" s="123">
        <v>3.9413208800000001</v>
      </c>
      <c r="T90" s="123">
        <v>12.020560440000001</v>
      </c>
      <c r="U90" s="123"/>
      <c r="V90" s="123"/>
    </row>
    <row r="91" spans="1:22" hidden="1" outlineLevel="1">
      <c r="A91" s="12">
        <v>42979</v>
      </c>
      <c r="B91" s="123">
        <v>1422.24950745</v>
      </c>
      <c r="C91" s="123">
        <v>112.77866424999999</v>
      </c>
      <c r="D91" s="123">
        <v>31.957425609999998</v>
      </c>
      <c r="E91" s="123">
        <v>558.64107746999991</v>
      </c>
      <c r="F91" s="123">
        <v>100.83504156000001</v>
      </c>
      <c r="G91" s="123">
        <v>8.6643523800000004</v>
      </c>
      <c r="H91" s="123">
        <v>86.702716169999988</v>
      </c>
      <c r="I91" s="123">
        <v>217.78791713000001</v>
      </c>
      <c r="J91" s="123">
        <v>85.443920590000005</v>
      </c>
      <c r="K91" s="123">
        <v>11.334309790000001</v>
      </c>
      <c r="L91" s="123">
        <v>13.379013800000001</v>
      </c>
      <c r="M91" s="177" t="s">
        <v>189</v>
      </c>
      <c r="N91" s="123">
        <v>41.534640410000002</v>
      </c>
      <c r="O91" s="123">
        <v>26.442010669999998</v>
      </c>
      <c r="P91" s="123">
        <v>30.56758043</v>
      </c>
      <c r="Q91" s="123">
        <v>39.486660729999997</v>
      </c>
      <c r="R91" s="123">
        <v>38.832262919999998</v>
      </c>
      <c r="S91" s="123">
        <v>4.1018216799999996</v>
      </c>
      <c r="T91" s="123">
        <v>13.760091859999999</v>
      </c>
      <c r="U91" s="123"/>
      <c r="V91" s="123"/>
    </row>
    <row r="92" spans="1:22" hidden="1" outlineLevel="1">
      <c r="A92" s="12">
        <v>43009</v>
      </c>
      <c r="B92" s="123">
        <v>1621.1449195</v>
      </c>
      <c r="C92" s="123">
        <v>135.43973170000001</v>
      </c>
      <c r="D92" s="123">
        <v>30.130435369999997</v>
      </c>
      <c r="E92" s="123">
        <v>734.33146063999993</v>
      </c>
      <c r="F92" s="123">
        <v>66.881727209999994</v>
      </c>
      <c r="G92" s="123">
        <v>10.2816847</v>
      </c>
      <c r="H92" s="123">
        <v>79.372980060000003</v>
      </c>
      <c r="I92" s="123">
        <v>246.22269089</v>
      </c>
      <c r="J92" s="123">
        <v>98.574005720000002</v>
      </c>
      <c r="K92" s="123">
        <v>10.20575472</v>
      </c>
      <c r="L92" s="123">
        <v>13.267315019999998</v>
      </c>
      <c r="M92" s="177" t="s">
        <v>189</v>
      </c>
      <c r="N92" s="123">
        <v>38.60477298</v>
      </c>
      <c r="O92" s="123">
        <v>24.683025109999999</v>
      </c>
      <c r="P92" s="123">
        <v>33.086600400000002</v>
      </c>
      <c r="Q92" s="123">
        <v>44.215511070000005</v>
      </c>
      <c r="R92" s="123">
        <v>37.847209499999998</v>
      </c>
      <c r="S92" s="123">
        <v>3.7006360899999993</v>
      </c>
      <c r="T92" s="123">
        <v>14.299378320000001</v>
      </c>
      <c r="U92" s="123"/>
      <c r="V92" s="123"/>
    </row>
    <row r="93" spans="1:22" hidden="1" outlineLevel="1">
      <c r="A93" s="12">
        <v>43040</v>
      </c>
      <c r="B93" s="123">
        <v>1432.5827268599996</v>
      </c>
      <c r="C93" s="123">
        <v>112.11694542000001</v>
      </c>
      <c r="D93" s="123">
        <v>29.272791359999999</v>
      </c>
      <c r="E93" s="123">
        <v>582.48916281000004</v>
      </c>
      <c r="F93" s="123">
        <v>52.062374229999996</v>
      </c>
      <c r="G93" s="123">
        <v>12.7384649</v>
      </c>
      <c r="H93" s="123">
        <v>82.240507379999997</v>
      </c>
      <c r="I93" s="123">
        <v>239.68728354999996</v>
      </c>
      <c r="J93" s="123">
        <v>106.17704053</v>
      </c>
      <c r="K93" s="123">
        <v>8.9813532299999999</v>
      </c>
      <c r="L93" s="123">
        <v>12.59007869</v>
      </c>
      <c r="M93" s="177" t="s">
        <v>189</v>
      </c>
      <c r="N93" s="123">
        <v>41.266716729999999</v>
      </c>
      <c r="O93" s="123">
        <v>27.440161390000007</v>
      </c>
      <c r="P93" s="123">
        <v>30.672792010000002</v>
      </c>
      <c r="Q93" s="123">
        <v>47.175206849999995</v>
      </c>
      <c r="R93" s="123">
        <v>31.238995250000002</v>
      </c>
      <c r="S93" s="123">
        <v>2.9596031399999996</v>
      </c>
      <c r="T93" s="123">
        <v>13.473249390000001</v>
      </c>
      <c r="U93" s="123"/>
      <c r="V93" s="123"/>
    </row>
    <row r="94" spans="1:22" hidden="1" outlineLevel="1">
      <c r="A94" s="12">
        <v>43070</v>
      </c>
      <c r="B94" s="123">
        <v>1597.00661702</v>
      </c>
      <c r="C94" s="123">
        <v>118.67085581000001</v>
      </c>
      <c r="D94" s="123">
        <v>109.09535864999999</v>
      </c>
      <c r="E94" s="123">
        <v>539.18795524999996</v>
      </c>
      <c r="F94" s="123">
        <v>21.763615079999997</v>
      </c>
      <c r="G94" s="123">
        <v>9.2573285899999984</v>
      </c>
      <c r="H94" s="123">
        <v>113.20660325999999</v>
      </c>
      <c r="I94" s="123">
        <v>251.83132781</v>
      </c>
      <c r="J94" s="123">
        <v>165.71622840000001</v>
      </c>
      <c r="K94" s="123">
        <v>7.8873067800000003</v>
      </c>
      <c r="L94" s="123">
        <v>13.418679520000001</v>
      </c>
      <c r="M94" s="177" t="s">
        <v>189</v>
      </c>
      <c r="N94" s="123">
        <v>42.223390540000004</v>
      </c>
      <c r="O94" s="123">
        <v>32.567316489999996</v>
      </c>
      <c r="P94" s="123">
        <v>33.08782497</v>
      </c>
      <c r="Q94" s="123">
        <v>57.905001930000005</v>
      </c>
      <c r="R94" s="123">
        <v>63.96612617000001</v>
      </c>
      <c r="S94" s="123">
        <v>1.6560371199999999</v>
      </c>
      <c r="T94" s="123">
        <v>15.565660650000002</v>
      </c>
      <c r="U94" s="123"/>
      <c r="V94" s="123"/>
    </row>
    <row r="95" spans="1:22" hidden="1" outlineLevel="1">
      <c r="A95" s="12">
        <v>43101</v>
      </c>
      <c r="B95" s="123">
        <v>1560.78414922</v>
      </c>
      <c r="C95" s="123">
        <v>115.73818172999998</v>
      </c>
      <c r="D95" s="123">
        <v>100.78970962000001</v>
      </c>
      <c r="E95" s="123">
        <v>537.20290098999999</v>
      </c>
      <c r="F95" s="123">
        <v>40.103125990000002</v>
      </c>
      <c r="G95" s="123">
        <v>7.4319336400000005</v>
      </c>
      <c r="H95" s="123">
        <v>77.005451919999999</v>
      </c>
      <c r="I95" s="123">
        <v>242.53694802000001</v>
      </c>
      <c r="J95" s="123">
        <v>137.83140261</v>
      </c>
      <c r="K95" s="123">
        <v>9.4267307200000001</v>
      </c>
      <c r="L95" s="123">
        <v>17.858054669999998</v>
      </c>
      <c r="M95" s="177" t="s">
        <v>189</v>
      </c>
      <c r="N95" s="123">
        <v>43.15616172</v>
      </c>
      <c r="O95" s="123">
        <v>30.094813759999997</v>
      </c>
      <c r="P95" s="123">
        <v>29.458907629999999</v>
      </c>
      <c r="Q95" s="123">
        <v>83.649288009999992</v>
      </c>
      <c r="R95" s="123">
        <v>70.089514269999995</v>
      </c>
      <c r="S95" s="123">
        <v>1.86681013</v>
      </c>
      <c r="T95" s="123">
        <v>16.544213790000001</v>
      </c>
      <c r="U95" s="123"/>
      <c r="V95" s="123"/>
    </row>
    <row r="96" spans="1:22" hidden="1" outlineLevel="1">
      <c r="A96" s="12">
        <v>43132</v>
      </c>
      <c r="B96" s="123">
        <v>1372.00374702</v>
      </c>
      <c r="C96" s="123">
        <v>109.15236798999999</v>
      </c>
      <c r="D96" s="123">
        <v>64.104751059999984</v>
      </c>
      <c r="E96" s="123">
        <v>493.80773717</v>
      </c>
      <c r="F96" s="123">
        <v>36.918033459999997</v>
      </c>
      <c r="G96" s="123">
        <v>11.124575109999999</v>
      </c>
      <c r="H96" s="123">
        <v>68.954636919999999</v>
      </c>
      <c r="I96" s="123">
        <v>196.91801121999998</v>
      </c>
      <c r="J96" s="123">
        <v>139.86718009999998</v>
      </c>
      <c r="K96" s="123">
        <v>8.5459821599999994</v>
      </c>
      <c r="L96" s="123">
        <v>14.375066440000001</v>
      </c>
      <c r="M96" s="177" t="s">
        <v>189</v>
      </c>
      <c r="N96" s="123">
        <v>43.913472689999999</v>
      </c>
      <c r="O96" s="123">
        <v>25.719158679999993</v>
      </c>
      <c r="P96" s="123">
        <v>28.597348959999998</v>
      </c>
      <c r="Q96" s="123">
        <v>45.855943249999996</v>
      </c>
      <c r="R96" s="123">
        <v>66.11476055</v>
      </c>
      <c r="S96" s="123">
        <v>2.2504010700000001</v>
      </c>
      <c r="T96" s="123">
        <v>15.784320190000001</v>
      </c>
      <c r="U96" s="123"/>
      <c r="V96" s="123"/>
    </row>
    <row r="97" spans="1:22" hidden="1" outlineLevel="1">
      <c r="A97" s="12">
        <v>43160</v>
      </c>
      <c r="B97" s="123">
        <v>1390.3183567299998</v>
      </c>
      <c r="C97" s="123">
        <v>132.22649153999998</v>
      </c>
      <c r="D97" s="123">
        <v>137.20970191000001</v>
      </c>
      <c r="E97" s="123">
        <v>435.88786612000001</v>
      </c>
      <c r="F97" s="123">
        <v>28.825411770000002</v>
      </c>
      <c r="G97" s="123">
        <v>11.126303959999998</v>
      </c>
      <c r="H97" s="123">
        <v>66.93666832000001</v>
      </c>
      <c r="I97" s="123">
        <v>217.79527120999998</v>
      </c>
      <c r="J97" s="123">
        <v>104.51368929</v>
      </c>
      <c r="K97" s="123">
        <v>8.3073425200000006</v>
      </c>
      <c r="L97" s="123">
        <v>13.35084932</v>
      </c>
      <c r="M97" s="177" t="s">
        <v>189</v>
      </c>
      <c r="N97" s="123">
        <v>44.299086039999999</v>
      </c>
      <c r="O97" s="123">
        <v>25.957130520000003</v>
      </c>
      <c r="P97" s="123">
        <v>26.893582309999999</v>
      </c>
      <c r="Q97" s="123">
        <v>61.359775809999995</v>
      </c>
      <c r="R97" s="123">
        <v>62.923165730000001</v>
      </c>
      <c r="S97" s="123">
        <v>2.0350727500000003</v>
      </c>
      <c r="T97" s="123">
        <v>10.670947610000001</v>
      </c>
      <c r="U97" s="123"/>
      <c r="V97" s="123"/>
    </row>
    <row r="98" spans="1:22" hidden="1" outlineLevel="1">
      <c r="A98" s="12">
        <v>43191</v>
      </c>
      <c r="B98" s="123">
        <v>1311.8593732299996</v>
      </c>
      <c r="C98" s="123">
        <v>109.49091024000001</v>
      </c>
      <c r="D98" s="123">
        <v>109.02904828000001</v>
      </c>
      <c r="E98" s="123">
        <v>410.92003305999992</v>
      </c>
      <c r="F98" s="123">
        <v>44.741758370000007</v>
      </c>
      <c r="G98" s="123">
        <v>8.31829368</v>
      </c>
      <c r="H98" s="123">
        <v>79.933539920000001</v>
      </c>
      <c r="I98" s="123">
        <v>191.51455898</v>
      </c>
      <c r="J98" s="123">
        <v>96.986051680000003</v>
      </c>
      <c r="K98" s="123">
        <v>7.1981458500000004</v>
      </c>
      <c r="L98" s="123">
        <v>15.055391589999999</v>
      </c>
      <c r="M98" s="177" t="s">
        <v>189</v>
      </c>
      <c r="N98" s="123">
        <v>48.468408869999998</v>
      </c>
      <c r="O98" s="123">
        <v>25.300454199999997</v>
      </c>
      <c r="P98" s="123">
        <v>20.59861922</v>
      </c>
      <c r="Q98" s="123">
        <v>64.439355030000002</v>
      </c>
      <c r="R98" s="123">
        <v>68.938675130000007</v>
      </c>
      <c r="S98" s="123">
        <v>1.94783441</v>
      </c>
      <c r="T98" s="123">
        <v>8.978294720000001</v>
      </c>
      <c r="U98" s="123"/>
      <c r="V98" s="123"/>
    </row>
    <row r="99" spans="1:22" hidden="1" outlineLevel="1">
      <c r="A99" s="12">
        <v>43221</v>
      </c>
      <c r="B99" s="123">
        <v>1272.8508734699999</v>
      </c>
      <c r="C99" s="123">
        <v>107.18110625</v>
      </c>
      <c r="D99" s="123">
        <v>88.723448829999995</v>
      </c>
      <c r="E99" s="123">
        <v>387.85819560000004</v>
      </c>
      <c r="F99" s="123">
        <v>49.194012899999997</v>
      </c>
      <c r="G99" s="123">
        <v>9.2682173500000022</v>
      </c>
      <c r="H99" s="123">
        <v>71.454798199999999</v>
      </c>
      <c r="I99" s="123">
        <v>198.69757290999999</v>
      </c>
      <c r="J99" s="123">
        <v>99.610907449999985</v>
      </c>
      <c r="K99" s="123">
        <v>8.8644231999999992</v>
      </c>
      <c r="L99" s="123">
        <v>19.269343490000001</v>
      </c>
      <c r="M99" s="177" t="s">
        <v>189</v>
      </c>
      <c r="N99" s="123">
        <v>49.456293779999996</v>
      </c>
      <c r="O99" s="123">
        <v>30.555459819999996</v>
      </c>
      <c r="P99" s="123">
        <v>25.077076179999999</v>
      </c>
      <c r="Q99" s="123">
        <v>44.850635629999999</v>
      </c>
      <c r="R99" s="123">
        <v>71.150868830000007</v>
      </c>
      <c r="S99" s="123">
        <v>2.0626077299999999</v>
      </c>
      <c r="T99" s="123">
        <v>9.5759053200000004</v>
      </c>
      <c r="U99" s="123"/>
      <c r="V99" s="123"/>
    </row>
    <row r="100" spans="1:22" hidden="1" outlineLevel="1">
      <c r="A100" s="12">
        <v>43252</v>
      </c>
      <c r="B100" s="123">
        <v>1305.32663142</v>
      </c>
      <c r="C100" s="123">
        <v>104.26548640999999</v>
      </c>
      <c r="D100" s="123">
        <v>80.487183999999999</v>
      </c>
      <c r="E100" s="123">
        <v>383.84531652999999</v>
      </c>
      <c r="F100" s="123">
        <v>67.306146399999989</v>
      </c>
      <c r="G100" s="123">
        <v>7.5584798099999988</v>
      </c>
      <c r="H100" s="123">
        <v>76.816871829999997</v>
      </c>
      <c r="I100" s="123">
        <v>208.49774966000001</v>
      </c>
      <c r="J100" s="123">
        <v>101.47927034</v>
      </c>
      <c r="K100" s="123">
        <v>9.5367778999999988</v>
      </c>
      <c r="L100" s="123">
        <v>16.473341730000001</v>
      </c>
      <c r="M100" s="177" t="s">
        <v>189</v>
      </c>
      <c r="N100" s="123">
        <v>48.661142459999994</v>
      </c>
      <c r="O100" s="123">
        <v>31.733780679999999</v>
      </c>
      <c r="P100" s="123">
        <v>25.546723190000002</v>
      </c>
      <c r="Q100" s="123">
        <v>59.8027546</v>
      </c>
      <c r="R100" s="123">
        <v>68.256059300000004</v>
      </c>
      <c r="S100" s="123">
        <v>4.6413969699999988</v>
      </c>
      <c r="T100" s="123">
        <v>10.41814961</v>
      </c>
      <c r="U100" s="123"/>
      <c r="V100" s="123"/>
    </row>
    <row r="101" spans="1:22" hidden="1" outlineLevel="1">
      <c r="A101" s="12">
        <v>43282</v>
      </c>
      <c r="B101" s="123">
        <v>1500.5393682200001</v>
      </c>
      <c r="C101" s="123">
        <v>118.57138310000001</v>
      </c>
      <c r="D101" s="123">
        <v>109.01909687</v>
      </c>
      <c r="E101" s="123">
        <v>437.08807424000008</v>
      </c>
      <c r="F101" s="123">
        <v>99.31674335000001</v>
      </c>
      <c r="G101" s="123">
        <v>6.58270278</v>
      </c>
      <c r="H101" s="123">
        <v>83.784564690000011</v>
      </c>
      <c r="I101" s="123">
        <v>258.80249051000004</v>
      </c>
      <c r="J101" s="123">
        <v>107.30835522000001</v>
      </c>
      <c r="K101" s="123">
        <v>10.652377100000001</v>
      </c>
      <c r="L101" s="123">
        <v>17.10541078</v>
      </c>
      <c r="M101" s="177" t="s">
        <v>189</v>
      </c>
      <c r="N101" s="123">
        <v>48.476234349999999</v>
      </c>
      <c r="O101" s="123">
        <v>30.587935940000005</v>
      </c>
      <c r="P101" s="123">
        <v>25.443569259999997</v>
      </c>
      <c r="Q101" s="123">
        <v>58.406689529999994</v>
      </c>
      <c r="R101" s="123">
        <v>70.996147379999996</v>
      </c>
      <c r="S101" s="123">
        <v>7.8706769199999993</v>
      </c>
      <c r="T101" s="123">
        <v>10.526916199999999</v>
      </c>
      <c r="U101" s="123"/>
      <c r="V101" s="123"/>
    </row>
    <row r="102" spans="1:22" hidden="1" outlineLevel="1">
      <c r="A102" s="12">
        <v>43313</v>
      </c>
      <c r="B102" s="123">
        <v>1507.6028093800001</v>
      </c>
      <c r="C102" s="123">
        <v>123.39275084000001</v>
      </c>
      <c r="D102" s="123">
        <v>73.608346740000002</v>
      </c>
      <c r="E102" s="123">
        <v>513.54950212999984</v>
      </c>
      <c r="F102" s="123">
        <v>88.793829479999999</v>
      </c>
      <c r="G102" s="123">
        <v>7.9414155700000002</v>
      </c>
      <c r="H102" s="123">
        <v>84.02034642000001</v>
      </c>
      <c r="I102" s="123">
        <v>224.51325107000002</v>
      </c>
      <c r="J102" s="123">
        <v>110.83794801000001</v>
      </c>
      <c r="K102" s="123">
        <v>14.392818469999998</v>
      </c>
      <c r="L102" s="123">
        <v>18.396051539999998</v>
      </c>
      <c r="M102" s="177" t="s">
        <v>189</v>
      </c>
      <c r="N102" s="123">
        <v>47.302848850000004</v>
      </c>
      <c r="O102" s="123">
        <v>31.339736389999995</v>
      </c>
      <c r="P102" s="123">
        <v>27.132864849999997</v>
      </c>
      <c r="Q102" s="123">
        <v>55.28752652</v>
      </c>
      <c r="R102" s="123">
        <v>71.154513510000001</v>
      </c>
      <c r="S102" s="123">
        <v>3.9129872399999996</v>
      </c>
      <c r="T102" s="123">
        <v>12.02607175</v>
      </c>
      <c r="U102" s="123"/>
      <c r="V102" s="123"/>
    </row>
    <row r="103" spans="1:22" hidden="1" outlineLevel="1">
      <c r="A103" s="12">
        <v>43344</v>
      </c>
      <c r="B103" s="123">
        <v>1514.0936257899998</v>
      </c>
      <c r="C103" s="123">
        <v>108.53485386999999</v>
      </c>
      <c r="D103" s="123">
        <v>62.46853587999999</v>
      </c>
      <c r="E103" s="123">
        <v>472.32813020000003</v>
      </c>
      <c r="F103" s="123">
        <v>122.79290126999999</v>
      </c>
      <c r="G103" s="123">
        <v>8.2581554400000012</v>
      </c>
      <c r="H103" s="123">
        <v>85.299343280000002</v>
      </c>
      <c r="I103" s="123">
        <v>236.88032942999999</v>
      </c>
      <c r="J103" s="123">
        <v>132.25248738000002</v>
      </c>
      <c r="K103" s="123">
        <v>13.066235410000001</v>
      </c>
      <c r="L103" s="123">
        <v>19.07616299</v>
      </c>
      <c r="M103" s="177" t="s">
        <v>189</v>
      </c>
      <c r="N103" s="123">
        <v>45.518406189999993</v>
      </c>
      <c r="O103" s="123">
        <v>35.197511210000002</v>
      </c>
      <c r="P103" s="123">
        <v>37.455902910000006</v>
      </c>
      <c r="Q103" s="123">
        <v>70.247296149999997</v>
      </c>
      <c r="R103" s="123">
        <v>47.53213848</v>
      </c>
      <c r="S103" s="123">
        <v>5.6180225699999999</v>
      </c>
      <c r="T103" s="123">
        <v>11.567213130000001</v>
      </c>
      <c r="U103" s="123"/>
      <c r="V103" s="123"/>
    </row>
    <row r="104" spans="1:22" hidden="1" outlineLevel="1">
      <c r="A104" s="12">
        <v>43374</v>
      </c>
      <c r="B104" s="123">
        <v>1518.6713626599997</v>
      </c>
      <c r="C104" s="123">
        <v>108.38437929000001</v>
      </c>
      <c r="D104" s="123">
        <v>38.959903330000003</v>
      </c>
      <c r="E104" s="123">
        <v>497.95446956000006</v>
      </c>
      <c r="F104" s="123">
        <v>110.12669829999999</v>
      </c>
      <c r="G104" s="123">
        <v>10.633158370000002</v>
      </c>
      <c r="H104" s="123">
        <v>86.261387959999979</v>
      </c>
      <c r="I104" s="123">
        <v>245.93687915999999</v>
      </c>
      <c r="J104" s="123">
        <v>134.04828342000002</v>
      </c>
      <c r="K104" s="123">
        <v>11.46651029</v>
      </c>
      <c r="L104" s="123">
        <v>20.454514869999997</v>
      </c>
      <c r="M104" s="177" t="s">
        <v>189</v>
      </c>
      <c r="N104" s="123">
        <v>46.438645080000001</v>
      </c>
      <c r="O104" s="123">
        <v>38.558093589999999</v>
      </c>
      <c r="P104" s="123">
        <v>32.989550030000004</v>
      </c>
      <c r="Q104" s="123">
        <v>64.12232942</v>
      </c>
      <c r="R104" s="123">
        <v>55.679187119999995</v>
      </c>
      <c r="S104" s="123">
        <v>4.5314587299999998</v>
      </c>
      <c r="T104" s="123">
        <v>12.125914139999999</v>
      </c>
      <c r="U104" s="123"/>
      <c r="V104" s="123"/>
    </row>
    <row r="105" spans="1:22" hidden="1" outlineLevel="1">
      <c r="A105" s="12">
        <v>43405</v>
      </c>
      <c r="B105" s="123">
        <v>1463.28728529</v>
      </c>
      <c r="C105" s="123">
        <v>101.60287097</v>
      </c>
      <c r="D105" s="123">
        <v>61.568281519999999</v>
      </c>
      <c r="E105" s="123">
        <v>469.03640456999995</v>
      </c>
      <c r="F105" s="123">
        <v>85.736523500000004</v>
      </c>
      <c r="G105" s="123">
        <v>6.3339312300000001</v>
      </c>
      <c r="H105" s="123">
        <v>100.52907780999999</v>
      </c>
      <c r="I105" s="123">
        <v>238.23820373999996</v>
      </c>
      <c r="J105" s="123">
        <v>106.63776682</v>
      </c>
      <c r="K105" s="123">
        <v>9.1991026999999992</v>
      </c>
      <c r="L105" s="123">
        <v>22.528363749999997</v>
      </c>
      <c r="M105" s="177" t="s">
        <v>189</v>
      </c>
      <c r="N105" s="123">
        <v>56.136037850000001</v>
      </c>
      <c r="O105" s="123">
        <v>35.740188439999997</v>
      </c>
      <c r="P105" s="123">
        <v>32.139306760000004</v>
      </c>
      <c r="Q105" s="123">
        <v>68.70868225000001</v>
      </c>
      <c r="R105" s="123">
        <v>48.99351163</v>
      </c>
      <c r="S105" s="123">
        <v>9.5531554800000009</v>
      </c>
      <c r="T105" s="123">
        <v>10.60587627</v>
      </c>
      <c r="U105" s="123"/>
      <c r="V105" s="123"/>
    </row>
    <row r="106" spans="1:22" hidden="1" outlineLevel="1">
      <c r="A106" s="12">
        <v>43435</v>
      </c>
      <c r="B106" s="123">
        <v>1558.4558095800001</v>
      </c>
      <c r="C106" s="123">
        <v>113.10765031</v>
      </c>
      <c r="D106" s="123">
        <v>87.359070089999989</v>
      </c>
      <c r="E106" s="123">
        <v>419.23560158000009</v>
      </c>
      <c r="F106" s="123">
        <v>101.68337724</v>
      </c>
      <c r="G106" s="123">
        <v>6.6123654099999989</v>
      </c>
      <c r="H106" s="123">
        <v>128.85359097999998</v>
      </c>
      <c r="I106" s="123">
        <v>287.80043049</v>
      </c>
      <c r="J106" s="123">
        <v>120.55645804</v>
      </c>
      <c r="K106" s="123">
        <v>8.2928547300000002</v>
      </c>
      <c r="L106" s="123">
        <v>22.09294216</v>
      </c>
      <c r="M106" s="177" t="s">
        <v>189</v>
      </c>
      <c r="N106" s="123">
        <v>53.592044080000001</v>
      </c>
      <c r="O106" s="123">
        <v>44.418639849999998</v>
      </c>
      <c r="P106" s="123">
        <v>35.422584009999994</v>
      </c>
      <c r="Q106" s="123">
        <v>61.081564229999998</v>
      </c>
      <c r="R106" s="123">
        <v>55.338005550000005</v>
      </c>
      <c r="S106" s="123">
        <v>4.1549489400000006</v>
      </c>
      <c r="T106" s="123">
        <v>8.8536818900000007</v>
      </c>
      <c r="U106" s="123"/>
      <c r="V106" s="123"/>
    </row>
    <row r="107" spans="1:22" hidden="1" outlineLevel="1">
      <c r="A107" s="12">
        <v>43466</v>
      </c>
      <c r="B107" s="123">
        <v>1491.5097252200001</v>
      </c>
      <c r="C107" s="123">
        <v>93.924298890000017</v>
      </c>
      <c r="D107" s="123">
        <v>115.49762751</v>
      </c>
      <c r="E107" s="123">
        <v>411.48340925000002</v>
      </c>
      <c r="F107" s="123">
        <v>64.872792529999998</v>
      </c>
      <c r="G107" s="123">
        <v>8.2857854800000013</v>
      </c>
      <c r="H107" s="123">
        <v>91.064385680000001</v>
      </c>
      <c r="I107" s="123">
        <v>243.88953058000001</v>
      </c>
      <c r="J107" s="123">
        <v>119.69669757</v>
      </c>
      <c r="K107" s="123">
        <v>8.5807497599999998</v>
      </c>
      <c r="L107" s="123">
        <v>28.974705439999997</v>
      </c>
      <c r="M107" s="177" t="s">
        <v>189</v>
      </c>
      <c r="N107" s="123">
        <v>53.057321669999993</v>
      </c>
      <c r="O107" s="123">
        <v>41.345033209999997</v>
      </c>
      <c r="P107" s="123">
        <v>33.599598710000002</v>
      </c>
      <c r="Q107" s="123">
        <v>87.561842299999995</v>
      </c>
      <c r="R107" s="123">
        <v>77.21991337</v>
      </c>
      <c r="S107" s="123">
        <v>4.1414914899999999</v>
      </c>
      <c r="T107" s="123">
        <v>8.3145417800000008</v>
      </c>
      <c r="U107" s="123"/>
      <c r="V107" s="123"/>
    </row>
    <row r="108" spans="1:22" hidden="1" outlineLevel="1">
      <c r="A108" s="12">
        <v>43497</v>
      </c>
      <c r="B108" s="123">
        <v>1432.3445751200002</v>
      </c>
      <c r="C108" s="123">
        <v>97.346784009999993</v>
      </c>
      <c r="D108" s="123">
        <v>124.36526444</v>
      </c>
      <c r="E108" s="123">
        <v>403.68273953000005</v>
      </c>
      <c r="F108" s="123">
        <v>45.593711939999992</v>
      </c>
      <c r="G108" s="123">
        <v>9.0051324199999989</v>
      </c>
      <c r="H108" s="123">
        <v>86.942945910000006</v>
      </c>
      <c r="I108" s="123">
        <v>242.46953422000001</v>
      </c>
      <c r="J108" s="123">
        <v>104.34206048999999</v>
      </c>
      <c r="K108" s="123">
        <v>9.5518035099999974</v>
      </c>
      <c r="L108" s="123">
        <v>27.661112599999999</v>
      </c>
      <c r="M108" s="177" t="s">
        <v>189</v>
      </c>
      <c r="N108" s="123">
        <v>52.429122739999997</v>
      </c>
      <c r="O108" s="123">
        <v>38.408133930000005</v>
      </c>
      <c r="P108" s="123">
        <v>31.109671079999998</v>
      </c>
      <c r="Q108" s="123">
        <v>76.590309850000011</v>
      </c>
      <c r="R108" s="123">
        <v>68.701043969999986</v>
      </c>
      <c r="S108" s="123">
        <v>4.1440993199999996</v>
      </c>
      <c r="T108" s="123">
        <v>10.00110516</v>
      </c>
      <c r="U108" s="123"/>
      <c r="V108" s="123"/>
    </row>
    <row r="109" spans="1:22" hidden="1" outlineLevel="1">
      <c r="A109" s="12">
        <v>43525</v>
      </c>
      <c r="B109" s="123">
        <v>1380.8314922499999</v>
      </c>
      <c r="C109" s="123">
        <v>100.31332564000002</v>
      </c>
      <c r="D109" s="123">
        <v>70.813233530000005</v>
      </c>
      <c r="E109" s="123">
        <v>372.38482628999998</v>
      </c>
      <c r="F109" s="123">
        <v>76.90929629</v>
      </c>
      <c r="G109" s="123">
        <v>7.25973574</v>
      </c>
      <c r="H109" s="123">
        <v>79.366532110000009</v>
      </c>
      <c r="I109" s="123">
        <v>236.00243634999998</v>
      </c>
      <c r="J109" s="123">
        <v>126.35286769</v>
      </c>
      <c r="K109" s="123">
        <v>8.4579511499999995</v>
      </c>
      <c r="L109" s="123">
        <v>27.147120309999998</v>
      </c>
      <c r="M109" s="177" t="s">
        <v>189</v>
      </c>
      <c r="N109" s="123">
        <v>49.289699389999996</v>
      </c>
      <c r="O109" s="123">
        <v>36.431470700000006</v>
      </c>
      <c r="P109" s="123">
        <v>37.64681083</v>
      </c>
      <c r="Q109" s="123">
        <v>61.451660949999997</v>
      </c>
      <c r="R109" s="123">
        <v>76.361431940000003</v>
      </c>
      <c r="S109" s="123">
        <v>5.0404298199999999</v>
      </c>
      <c r="T109" s="123">
        <v>9.6026635200000001</v>
      </c>
      <c r="U109" s="123"/>
      <c r="V109" s="123"/>
    </row>
    <row r="110" spans="1:22" hidden="1" outlineLevel="1">
      <c r="A110" s="12">
        <v>43556</v>
      </c>
      <c r="B110" s="123">
        <v>1415.32825701</v>
      </c>
      <c r="C110" s="123">
        <v>81.339453930000005</v>
      </c>
      <c r="D110" s="123">
        <v>61.553462520000004</v>
      </c>
      <c r="E110" s="123">
        <v>385.67912775999997</v>
      </c>
      <c r="F110" s="123">
        <v>111.17776769</v>
      </c>
      <c r="G110" s="123">
        <v>8.4694450000000003</v>
      </c>
      <c r="H110" s="123">
        <v>83.403878429999992</v>
      </c>
      <c r="I110" s="123">
        <v>243.23250110999999</v>
      </c>
      <c r="J110" s="123">
        <v>131.16945383999999</v>
      </c>
      <c r="K110" s="123">
        <v>10.81309774</v>
      </c>
      <c r="L110" s="123">
        <v>28.606102319999998</v>
      </c>
      <c r="M110" s="177" t="s">
        <v>189</v>
      </c>
      <c r="N110" s="123">
        <v>46.054863499999996</v>
      </c>
      <c r="O110" s="123">
        <v>34.011049219999997</v>
      </c>
      <c r="P110" s="123">
        <v>36.611406219999992</v>
      </c>
      <c r="Q110" s="123">
        <v>71.16641534</v>
      </c>
      <c r="R110" s="123">
        <v>70.044422639999993</v>
      </c>
      <c r="S110" s="123">
        <v>3.2613387500000002</v>
      </c>
      <c r="T110" s="123">
        <v>8.7344709999999992</v>
      </c>
      <c r="U110" s="123"/>
      <c r="V110" s="123"/>
    </row>
    <row r="111" spans="1:22" hidden="1" outlineLevel="1">
      <c r="A111" s="12">
        <v>43586</v>
      </c>
      <c r="B111" s="123">
        <v>1641.3057229899998</v>
      </c>
      <c r="C111" s="123">
        <v>80.06075014999999</v>
      </c>
      <c r="D111" s="123">
        <v>55.071315269999999</v>
      </c>
      <c r="E111" s="123">
        <v>466.91262160000002</v>
      </c>
      <c r="F111" s="123">
        <v>194.34577316999997</v>
      </c>
      <c r="G111" s="123">
        <v>10.943242269999999</v>
      </c>
      <c r="H111" s="123">
        <v>86.220492520000008</v>
      </c>
      <c r="I111" s="123">
        <v>244.51638863999997</v>
      </c>
      <c r="J111" s="123">
        <v>130.45863833999999</v>
      </c>
      <c r="K111" s="123">
        <v>12.459071089999998</v>
      </c>
      <c r="L111" s="123">
        <v>29.484315219999999</v>
      </c>
      <c r="M111" s="177" t="s">
        <v>189</v>
      </c>
      <c r="N111" s="123">
        <v>70.578301449999998</v>
      </c>
      <c r="O111" s="123">
        <v>36.25065257</v>
      </c>
      <c r="P111" s="123">
        <v>41.60801257</v>
      </c>
      <c r="Q111" s="123">
        <v>77.733325579999999</v>
      </c>
      <c r="R111" s="123">
        <v>79.680910140000009</v>
      </c>
      <c r="S111" s="123">
        <v>14.67031471</v>
      </c>
      <c r="T111" s="123">
        <v>10.3115977</v>
      </c>
      <c r="U111" s="123"/>
      <c r="V111" s="123"/>
    </row>
    <row r="112" spans="1:22" hidden="1" outlineLevel="1">
      <c r="A112" s="12">
        <v>43617</v>
      </c>
      <c r="B112" s="123">
        <v>1705.0690065599997</v>
      </c>
      <c r="C112" s="123">
        <v>78.602255939999992</v>
      </c>
      <c r="D112" s="123">
        <v>38.803845269999997</v>
      </c>
      <c r="E112" s="123">
        <v>379.98497975999999</v>
      </c>
      <c r="F112" s="123">
        <v>253.27372051</v>
      </c>
      <c r="G112" s="123">
        <v>11.766552729999999</v>
      </c>
      <c r="H112" s="123">
        <v>92.911637559999988</v>
      </c>
      <c r="I112" s="123">
        <v>264.81640422999999</v>
      </c>
      <c r="J112" s="123">
        <v>107.96122385000001</v>
      </c>
      <c r="K112" s="123">
        <v>12.000783409999999</v>
      </c>
      <c r="L112" s="123">
        <v>29.895249290000002</v>
      </c>
      <c r="M112" s="177" t="s">
        <v>189</v>
      </c>
      <c r="N112" s="123">
        <v>139.17805175000001</v>
      </c>
      <c r="O112" s="123">
        <v>35.960027850000003</v>
      </c>
      <c r="P112" s="123">
        <v>46.927970349999995</v>
      </c>
      <c r="Q112" s="123">
        <v>100.08904913000001</v>
      </c>
      <c r="R112" s="123">
        <v>86.555638070000001</v>
      </c>
      <c r="S112" s="123">
        <v>14.833998879999999</v>
      </c>
      <c r="T112" s="123">
        <v>11.507617980000001</v>
      </c>
      <c r="U112" s="123"/>
      <c r="V112" s="123"/>
    </row>
    <row r="113" spans="1:22" hidden="1" outlineLevel="1">
      <c r="A113" s="12">
        <v>43647</v>
      </c>
      <c r="B113" s="123">
        <v>1856.5324184900001</v>
      </c>
      <c r="C113" s="123">
        <v>83.730377189999999</v>
      </c>
      <c r="D113" s="123">
        <v>43.099500460000002</v>
      </c>
      <c r="E113" s="123">
        <v>457.93775765999999</v>
      </c>
      <c r="F113" s="123">
        <v>261.31078690999999</v>
      </c>
      <c r="G113" s="123">
        <v>12.73734554</v>
      </c>
      <c r="H113" s="123">
        <v>113.98707994</v>
      </c>
      <c r="I113" s="123">
        <v>277.33071143000001</v>
      </c>
      <c r="J113" s="123">
        <v>116.03347939</v>
      </c>
      <c r="K113" s="123">
        <v>18.563081100000002</v>
      </c>
      <c r="L113" s="123">
        <v>24.135227810000004</v>
      </c>
      <c r="M113" s="177" t="s">
        <v>189</v>
      </c>
      <c r="N113" s="123">
        <v>121.40832656000001</v>
      </c>
      <c r="O113" s="123">
        <v>43.620651870000003</v>
      </c>
      <c r="P113" s="123">
        <v>51.574762880000002</v>
      </c>
      <c r="Q113" s="123">
        <v>78.406484900000009</v>
      </c>
      <c r="R113" s="123">
        <v>125.25401339000001</v>
      </c>
      <c r="S113" s="123">
        <v>15.289327069999999</v>
      </c>
      <c r="T113" s="123">
        <v>12.113504389999999</v>
      </c>
      <c r="U113" s="123"/>
      <c r="V113" s="123"/>
    </row>
    <row r="114" spans="1:22" hidden="1" outlineLevel="1">
      <c r="A114" s="12">
        <v>43678</v>
      </c>
      <c r="B114" s="123">
        <v>1762.29815446</v>
      </c>
      <c r="C114" s="123">
        <v>80.97856139999999</v>
      </c>
      <c r="D114" s="123">
        <v>32.027034790000002</v>
      </c>
      <c r="E114" s="123">
        <v>411.93510435000007</v>
      </c>
      <c r="F114" s="123">
        <v>235.84847099000001</v>
      </c>
      <c r="G114" s="123">
        <v>11.078515249999999</v>
      </c>
      <c r="H114" s="123">
        <v>94.197282870000009</v>
      </c>
      <c r="I114" s="123">
        <v>260.30643882999999</v>
      </c>
      <c r="J114" s="123">
        <v>127.80558654999999</v>
      </c>
      <c r="K114" s="123">
        <v>19.688062309999999</v>
      </c>
      <c r="L114" s="123">
        <v>22.357317009999996</v>
      </c>
      <c r="M114" s="177" t="s">
        <v>189</v>
      </c>
      <c r="N114" s="123">
        <v>120.19667949999999</v>
      </c>
      <c r="O114" s="123">
        <v>40.029723599999997</v>
      </c>
      <c r="P114" s="123">
        <v>53.034396790000002</v>
      </c>
      <c r="Q114" s="123">
        <v>88.782712250000003</v>
      </c>
      <c r="R114" s="123">
        <v>129.88812681000002</v>
      </c>
      <c r="S114" s="123">
        <v>24.291886609999999</v>
      </c>
      <c r="T114" s="123">
        <v>9.8522545500000014</v>
      </c>
      <c r="U114" s="123"/>
      <c r="V114" s="123"/>
    </row>
    <row r="115" spans="1:22" hidden="1" outlineLevel="1">
      <c r="A115" s="12">
        <v>43709</v>
      </c>
      <c r="B115" s="123">
        <v>1920.2680958400001</v>
      </c>
      <c r="C115" s="123">
        <v>80.447827279999998</v>
      </c>
      <c r="D115" s="123">
        <v>92.537034809999994</v>
      </c>
      <c r="E115" s="123">
        <v>373.80424034000004</v>
      </c>
      <c r="F115" s="123">
        <v>352.01477985000008</v>
      </c>
      <c r="G115" s="123">
        <v>16.30031249</v>
      </c>
      <c r="H115" s="123">
        <v>104.56979820999999</v>
      </c>
      <c r="I115" s="123">
        <v>254.18327702000005</v>
      </c>
      <c r="J115" s="123">
        <v>117.40333989000001</v>
      </c>
      <c r="K115" s="123">
        <v>17.593372799999997</v>
      </c>
      <c r="L115" s="123">
        <v>21.20091511</v>
      </c>
      <c r="M115" s="177" t="s">
        <v>189</v>
      </c>
      <c r="N115" s="123">
        <v>120.05254042999999</v>
      </c>
      <c r="O115" s="123">
        <v>38.063011969999998</v>
      </c>
      <c r="P115" s="123">
        <v>56.688949979999997</v>
      </c>
      <c r="Q115" s="123">
        <v>80.252807289999993</v>
      </c>
      <c r="R115" s="123">
        <v>133.50615969</v>
      </c>
      <c r="S115" s="123">
        <v>51.22970368</v>
      </c>
      <c r="T115" s="123">
        <v>10.420024999999999</v>
      </c>
      <c r="U115" s="123"/>
      <c r="V115" s="123"/>
    </row>
    <row r="116" spans="1:22" hidden="1" outlineLevel="1">
      <c r="A116" s="12">
        <v>43739</v>
      </c>
      <c r="B116" s="123">
        <v>2022.4584771</v>
      </c>
      <c r="C116" s="123">
        <v>91.61514179000001</v>
      </c>
      <c r="D116" s="123">
        <v>81.50128067</v>
      </c>
      <c r="E116" s="123">
        <v>354.74907654000003</v>
      </c>
      <c r="F116" s="123">
        <v>382.12035699</v>
      </c>
      <c r="G116" s="123">
        <v>21.33386861</v>
      </c>
      <c r="H116" s="123">
        <v>107.50184544999999</v>
      </c>
      <c r="I116" s="123">
        <v>296.33054371000003</v>
      </c>
      <c r="J116" s="123">
        <v>124.99516259000001</v>
      </c>
      <c r="K116" s="123">
        <v>19.861651439999999</v>
      </c>
      <c r="L116" s="123">
        <v>20.6210004</v>
      </c>
      <c r="M116" s="177" t="s">
        <v>189</v>
      </c>
      <c r="N116" s="123">
        <v>121.15451666999999</v>
      </c>
      <c r="O116" s="123">
        <v>37.758042739999993</v>
      </c>
      <c r="P116" s="123">
        <v>52.890748459999998</v>
      </c>
      <c r="Q116" s="123">
        <v>113.06254976</v>
      </c>
      <c r="R116" s="123">
        <v>141.60925356000001</v>
      </c>
      <c r="S116" s="123">
        <v>44.461358570000002</v>
      </c>
      <c r="T116" s="123">
        <v>10.892079150000001</v>
      </c>
      <c r="U116" s="123"/>
      <c r="V116" s="123"/>
    </row>
    <row r="117" spans="1:22" hidden="1" outlineLevel="1">
      <c r="A117" s="12">
        <v>43770</v>
      </c>
      <c r="B117" s="123">
        <v>1822.4636434600002</v>
      </c>
      <c r="C117" s="123">
        <v>79.917619549999998</v>
      </c>
      <c r="D117" s="123">
        <v>59.684740579999996</v>
      </c>
      <c r="E117" s="123">
        <v>357.74566388999995</v>
      </c>
      <c r="F117" s="123">
        <v>272.80113362000003</v>
      </c>
      <c r="G117" s="123">
        <v>20.508130999999999</v>
      </c>
      <c r="H117" s="123">
        <v>120.44695572000002</v>
      </c>
      <c r="I117" s="123">
        <v>268.93246261000002</v>
      </c>
      <c r="J117" s="123">
        <v>121.38313012999998</v>
      </c>
      <c r="K117" s="123">
        <v>18.29174884</v>
      </c>
      <c r="L117" s="123">
        <v>20.901857</v>
      </c>
      <c r="M117" s="177" t="s">
        <v>189</v>
      </c>
      <c r="N117" s="123">
        <v>111.58033875999999</v>
      </c>
      <c r="O117" s="123">
        <v>48.721651570000006</v>
      </c>
      <c r="P117" s="123">
        <v>44.055620520000005</v>
      </c>
      <c r="Q117" s="123">
        <v>90.665998800000011</v>
      </c>
      <c r="R117" s="123">
        <v>139.76859978000002</v>
      </c>
      <c r="S117" s="123">
        <v>36.742345139999998</v>
      </c>
      <c r="T117" s="123">
        <v>10.31564595</v>
      </c>
      <c r="U117" s="123"/>
      <c r="V117" s="123"/>
    </row>
    <row r="118" spans="1:22" hidden="1" outlineLevel="1">
      <c r="A118" s="12">
        <v>43800</v>
      </c>
      <c r="B118" s="123">
        <v>1867.1605921300002</v>
      </c>
      <c r="C118" s="123">
        <v>77.35386668999999</v>
      </c>
      <c r="D118" s="123">
        <v>43.251152430000005</v>
      </c>
      <c r="E118" s="123">
        <v>350.09049547999996</v>
      </c>
      <c r="F118" s="123">
        <v>273.00456464000001</v>
      </c>
      <c r="G118" s="123">
        <v>23.398905489999997</v>
      </c>
      <c r="H118" s="123">
        <v>200.62843675000002</v>
      </c>
      <c r="I118" s="123">
        <v>286.09736748</v>
      </c>
      <c r="J118" s="123">
        <v>156.55159001000001</v>
      </c>
      <c r="K118" s="123">
        <v>16.117488519999998</v>
      </c>
      <c r="L118" s="123">
        <v>19.13035309</v>
      </c>
      <c r="M118" s="177" t="s">
        <v>189</v>
      </c>
      <c r="N118" s="123">
        <v>111.40932088</v>
      </c>
      <c r="O118" s="123">
        <v>51.198599309999999</v>
      </c>
      <c r="P118" s="123">
        <v>49.077224809999997</v>
      </c>
      <c r="Q118" s="123">
        <v>72.883439870000004</v>
      </c>
      <c r="R118" s="123">
        <v>105.56057546999999</v>
      </c>
      <c r="S118" s="123">
        <v>12.92439911</v>
      </c>
      <c r="T118" s="123">
        <v>18.4828121</v>
      </c>
      <c r="U118" s="123"/>
      <c r="V118" s="123"/>
    </row>
    <row r="119" spans="1:22" hidden="1" outlineLevel="1">
      <c r="A119" s="12">
        <v>43831</v>
      </c>
      <c r="B119" s="123">
        <v>2026.00852951</v>
      </c>
      <c r="C119" s="123">
        <v>95.33333313</v>
      </c>
      <c r="D119" s="123">
        <v>55.910831649999999</v>
      </c>
      <c r="E119" s="123">
        <v>513.76749423000001</v>
      </c>
      <c r="F119" s="123">
        <v>276.70707757999998</v>
      </c>
      <c r="G119" s="123">
        <v>27.178168790000001</v>
      </c>
      <c r="H119" s="123">
        <v>132.41747115999999</v>
      </c>
      <c r="I119" s="123">
        <v>282.90806738999999</v>
      </c>
      <c r="J119" s="123">
        <v>134.99195986000001</v>
      </c>
      <c r="K119" s="123">
        <v>21.1358332</v>
      </c>
      <c r="L119" s="123">
        <v>22.49187646</v>
      </c>
      <c r="M119" s="123">
        <v>4.0965680000000004E-2</v>
      </c>
      <c r="N119" s="123">
        <v>104.15153773</v>
      </c>
      <c r="O119" s="123">
        <v>42.224669140000003</v>
      </c>
      <c r="P119" s="123">
        <v>43.194149789999997</v>
      </c>
      <c r="Q119" s="123">
        <v>81.499982660000001</v>
      </c>
      <c r="R119" s="123">
        <v>129.30427993999999</v>
      </c>
      <c r="S119" s="123">
        <v>42.425939980000003</v>
      </c>
      <c r="T119" s="123">
        <v>20.324891140000002</v>
      </c>
      <c r="U119" s="123"/>
      <c r="V119" s="123"/>
    </row>
    <row r="120" spans="1:22" hidden="1" outlineLevel="1">
      <c r="A120" s="12">
        <v>43862</v>
      </c>
      <c r="B120" s="123">
        <v>1787.8134502500002</v>
      </c>
      <c r="C120" s="123">
        <v>79.76452879</v>
      </c>
      <c r="D120" s="123">
        <v>61.60864857</v>
      </c>
      <c r="E120" s="123">
        <v>420.84578497999996</v>
      </c>
      <c r="F120" s="123">
        <v>227.78715733999999</v>
      </c>
      <c r="G120" s="123">
        <v>27.402791079999997</v>
      </c>
      <c r="H120" s="123">
        <v>97.825188029999993</v>
      </c>
      <c r="I120" s="123">
        <v>264.03807975999996</v>
      </c>
      <c r="J120" s="123">
        <v>138.68573663000001</v>
      </c>
      <c r="K120" s="123">
        <v>15.9437453</v>
      </c>
      <c r="L120" s="123">
        <v>22.378253399999998</v>
      </c>
      <c r="M120" s="123">
        <v>2.6273170000000002E-2</v>
      </c>
      <c r="N120" s="123">
        <v>99.925775670000007</v>
      </c>
      <c r="O120" s="123">
        <v>41.047978119999996</v>
      </c>
      <c r="P120" s="123">
        <v>42.553944890000004</v>
      </c>
      <c r="Q120" s="123">
        <v>66.496847370000012</v>
      </c>
      <c r="R120" s="123">
        <v>130.20780028999999</v>
      </c>
      <c r="S120" s="123">
        <v>33.105849810000002</v>
      </c>
      <c r="T120" s="123">
        <v>18.169067049999999</v>
      </c>
      <c r="U120" s="123"/>
      <c r="V120" s="123"/>
    </row>
    <row r="121" spans="1:22" hidden="1" outlineLevel="1">
      <c r="A121" s="12">
        <v>43891</v>
      </c>
      <c r="B121" s="123">
        <v>1796.67463088</v>
      </c>
      <c r="C121" s="123">
        <v>88.077634059999994</v>
      </c>
      <c r="D121" s="123">
        <v>64.984803540000001</v>
      </c>
      <c r="E121" s="123">
        <v>487.46227844000003</v>
      </c>
      <c r="F121" s="123">
        <v>140.47394668999999</v>
      </c>
      <c r="G121" s="123">
        <v>22.887323490000004</v>
      </c>
      <c r="H121" s="123">
        <v>96.762052870000005</v>
      </c>
      <c r="I121" s="123">
        <v>282.93432612000004</v>
      </c>
      <c r="J121" s="123">
        <v>166.70167798</v>
      </c>
      <c r="K121" s="123">
        <v>13.389273859999999</v>
      </c>
      <c r="L121" s="123">
        <v>21.897272170000001</v>
      </c>
      <c r="M121" s="123">
        <v>2.2694910000000002E-2</v>
      </c>
      <c r="N121" s="123">
        <v>80.372428490000004</v>
      </c>
      <c r="O121" s="123">
        <v>46.168033280000003</v>
      </c>
      <c r="P121" s="123">
        <v>44.496899380000002</v>
      </c>
      <c r="Q121" s="123">
        <v>83.698897709999997</v>
      </c>
      <c r="R121" s="123">
        <v>116.74058941</v>
      </c>
      <c r="S121" s="123">
        <v>17.89712475</v>
      </c>
      <c r="T121" s="123">
        <v>21.70737373</v>
      </c>
      <c r="U121" s="123"/>
      <c r="V121" s="123"/>
    </row>
    <row r="122" spans="1:22" hidden="1" outlineLevel="1">
      <c r="A122" s="12">
        <v>43922</v>
      </c>
      <c r="B122" s="123">
        <v>1826.0925914600002</v>
      </c>
      <c r="C122" s="123">
        <v>80.43343969</v>
      </c>
      <c r="D122" s="123">
        <v>54.810543259999996</v>
      </c>
      <c r="E122" s="123">
        <v>503.20181445000003</v>
      </c>
      <c r="F122" s="123">
        <v>148.20133505999999</v>
      </c>
      <c r="G122" s="123">
        <v>21.799650499999998</v>
      </c>
      <c r="H122" s="123">
        <v>91.459871010000015</v>
      </c>
      <c r="I122" s="123">
        <v>285.85336767000001</v>
      </c>
      <c r="J122" s="123">
        <v>203.33669848</v>
      </c>
      <c r="K122" s="123">
        <v>12.031403500000001</v>
      </c>
      <c r="L122" s="123">
        <v>21.925210570000001</v>
      </c>
      <c r="M122" s="123">
        <v>2.1388940000000002E-2</v>
      </c>
      <c r="N122" s="123">
        <v>76.261963839999993</v>
      </c>
      <c r="O122" s="123">
        <v>34.995921960000004</v>
      </c>
      <c r="P122" s="123">
        <v>41.082979039999998</v>
      </c>
      <c r="Q122" s="123">
        <v>81.753162199999991</v>
      </c>
      <c r="R122" s="123">
        <v>135.83575682999998</v>
      </c>
      <c r="S122" s="123">
        <v>12.92424892</v>
      </c>
      <c r="T122" s="123">
        <v>20.163835540000001</v>
      </c>
      <c r="U122" s="123"/>
      <c r="V122" s="123"/>
    </row>
    <row r="123" spans="1:22" hidden="1" outlineLevel="1">
      <c r="A123" s="12">
        <v>43952</v>
      </c>
      <c r="B123" s="123">
        <v>1846.4603607199997</v>
      </c>
      <c r="C123" s="123">
        <v>69.468352809999999</v>
      </c>
      <c r="D123" s="123">
        <v>62.10483099999999</v>
      </c>
      <c r="E123" s="123">
        <v>558.13691426999992</v>
      </c>
      <c r="F123" s="123">
        <v>113.72614845</v>
      </c>
      <c r="G123" s="123">
        <v>25.001359040000001</v>
      </c>
      <c r="H123" s="123">
        <v>100.75349416</v>
      </c>
      <c r="I123" s="123">
        <v>279.31226337999999</v>
      </c>
      <c r="J123" s="123">
        <v>159.74883043</v>
      </c>
      <c r="K123" s="123">
        <v>7.8343080099999982</v>
      </c>
      <c r="L123" s="123">
        <v>21.00498018</v>
      </c>
      <c r="M123" s="123">
        <v>3.5389130000000005E-2</v>
      </c>
      <c r="N123" s="123">
        <v>74.160319650000005</v>
      </c>
      <c r="O123" s="123">
        <v>36.643776559999999</v>
      </c>
      <c r="P123" s="123">
        <v>40.765219870000003</v>
      </c>
      <c r="Q123" s="123">
        <v>83.485972230000002</v>
      </c>
      <c r="R123" s="123">
        <v>161.78951540999998</v>
      </c>
      <c r="S123" s="123">
        <v>33.337488530000002</v>
      </c>
      <c r="T123" s="123">
        <v>19.151197610000001</v>
      </c>
      <c r="U123" s="123"/>
      <c r="V123" s="123"/>
    </row>
    <row r="124" spans="1:22" hidden="1" outlineLevel="1">
      <c r="A124" s="12">
        <v>43983</v>
      </c>
      <c r="B124" s="123">
        <v>2077.6192087099998</v>
      </c>
      <c r="C124" s="123">
        <v>74.405989439999999</v>
      </c>
      <c r="D124" s="123">
        <v>68.670651179999993</v>
      </c>
      <c r="E124" s="123">
        <v>634.36725364000006</v>
      </c>
      <c r="F124" s="123">
        <v>137.49579124000002</v>
      </c>
      <c r="G124" s="123">
        <v>32.208528629999996</v>
      </c>
      <c r="H124" s="123">
        <v>98.472232670000011</v>
      </c>
      <c r="I124" s="123">
        <v>366.19629480999998</v>
      </c>
      <c r="J124" s="123">
        <v>156.43246450999999</v>
      </c>
      <c r="K124" s="123">
        <v>13.72752588</v>
      </c>
      <c r="L124" s="123">
        <v>18.154912709999998</v>
      </c>
      <c r="M124" s="123">
        <v>1.7003600000000001E-2</v>
      </c>
      <c r="N124" s="123">
        <v>74.000654299999994</v>
      </c>
      <c r="O124" s="123">
        <v>43.543265259999998</v>
      </c>
      <c r="P124" s="123">
        <v>39.85273205</v>
      </c>
      <c r="Q124" s="123">
        <v>88.122590599999995</v>
      </c>
      <c r="R124" s="123">
        <v>175.35073925</v>
      </c>
      <c r="S124" s="123">
        <v>30.716800460000002</v>
      </c>
      <c r="T124" s="123">
        <v>25.88377848</v>
      </c>
      <c r="U124" s="123"/>
      <c r="V124" s="123"/>
    </row>
    <row r="125" spans="1:22" hidden="1" outlineLevel="1">
      <c r="A125" s="12">
        <v>44013</v>
      </c>
      <c r="B125" s="123">
        <v>2223.4114358199995</v>
      </c>
      <c r="C125" s="123">
        <v>83.892975860000007</v>
      </c>
      <c r="D125" s="123">
        <v>78.343217250000009</v>
      </c>
      <c r="E125" s="123">
        <v>642.14439221999999</v>
      </c>
      <c r="F125" s="123">
        <v>155.64548044999998</v>
      </c>
      <c r="G125" s="123">
        <v>39.215695750000002</v>
      </c>
      <c r="H125" s="123">
        <v>106.13759884999999</v>
      </c>
      <c r="I125" s="123">
        <v>340.82444084999997</v>
      </c>
      <c r="J125" s="123">
        <v>155.66261247</v>
      </c>
      <c r="K125" s="123">
        <v>13.160028820000001</v>
      </c>
      <c r="L125" s="123">
        <v>25.384488520000005</v>
      </c>
      <c r="M125" s="123">
        <v>6.6998020000000005E-2</v>
      </c>
      <c r="N125" s="123">
        <v>156.36759208999999</v>
      </c>
      <c r="O125" s="123">
        <v>64.56422065000001</v>
      </c>
      <c r="P125" s="123">
        <v>45.048391770000009</v>
      </c>
      <c r="Q125" s="123">
        <v>76.723873550000008</v>
      </c>
      <c r="R125" s="123">
        <v>185.62686651999999</v>
      </c>
      <c r="S125" s="123">
        <v>30.63531545</v>
      </c>
      <c r="T125" s="123">
        <v>23.967246729999999</v>
      </c>
      <c r="U125" s="123"/>
      <c r="V125" s="123"/>
    </row>
    <row r="126" spans="1:22" hidden="1" outlineLevel="1">
      <c r="A126" s="12">
        <v>44044</v>
      </c>
      <c r="B126" s="123">
        <v>2389.8909942299997</v>
      </c>
      <c r="C126" s="123">
        <v>81.841291710000007</v>
      </c>
      <c r="D126" s="123">
        <v>73.070822030000002</v>
      </c>
      <c r="E126" s="123">
        <v>656.79952595999998</v>
      </c>
      <c r="F126" s="123">
        <v>203.95453995000003</v>
      </c>
      <c r="G126" s="123">
        <v>38.76975478</v>
      </c>
      <c r="H126" s="123">
        <v>105.75531228</v>
      </c>
      <c r="I126" s="123">
        <v>403.15379869000003</v>
      </c>
      <c r="J126" s="123">
        <v>156.94868855000001</v>
      </c>
      <c r="K126" s="123">
        <v>18.710517169999999</v>
      </c>
      <c r="L126" s="123">
        <v>23.535431339999999</v>
      </c>
      <c r="M126" s="123">
        <v>7.917326999999999E-2</v>
      </c>
      <c r="N126" s="123">
        <v>153.26228314999997</v>
      </c>
      <c r="O126" s="123">
        <v>50.420213840000002</v>
      </c>
      <c r="P126" s="123">
        <v>46.072334860000005</v>
      </c>
      <c r="Q126" s="123">
        <v>71.288314329999992</v>
      </c>
      <c r="R126" s="123">
        <v>241.39445839999999</v>
      </c>
      <c r="S126" s="123">
        <v>36.32729878</v>
      </c>
      <c r="T126" s="123">
        <v>28.507235140000002</v>
      </c>
      <c r="U126" s="123"/>
      <c r="V126" s="123"/>
    </row>
    <row r="127" spans="1:22" hidden="1" outlineLevel="1">
      <c r="A127" s="12">
        <v>44075</v>
      </c>
      <c r="B127" s="123">
        <v>2440.3607042800004</v>
      </c>
      <c r="C127" s="123">
        <v>94.372888099999983</v>
      </c>
      <c r="D127" s="123">
        <v>74.25649039000001</v>
      </c>
      <c r="E127" s="123">
        <v>526.72376006000002</v>
      </c>
      <c r="F127" s="123">
        <v>221.57346754000002</v>
      </c>
      <c r="G127" s="123">
        <v>40.222622080000001</v>
      </c>
      <c r="H127" s="123">
        <v>118.75817020000002</v>
      </c>
      <c r="I127" s="123">
        <v>456.60568149000005</v>
      </c>
      <c r="J127" s="123">
        <v>165.11385689000002</v>
      </c>
      <c r="K127" s="123">
        <v>14.394349569999999</v>
      </c>
      <c r="L127" s="123">
        <v>25.157070399999999</v>
      </c>
      <c r="M127" s="123">
        <v>0.11661588000000001</v>
      </c>
      <c r="N127" s="123">
        <v>162.59974228999999</v>
      </c>
      <c r="O127" s="123">
        <v>55.515476730000003</v>
      </c>
      <c r="P127" s="123">
        <v>47.190802919999996</v>
      </c>
      <c r="Q127" s="123">
        <v>90.353916019999986</v>
      </c>
      <c r="R127" s="123">
        <v>278.66816692000003</v>
      </c>
      <c r="S127" s="123">
        <v>27.624593930000003</v>
      </c>
      <c r="T127" s="123">
        <v>41.113032869999998</v>
      </c>
      <c r="U127" s="123"/>
      <c r="V127" s="123"/>
    </row>
    <row r="128" spans="1:22" hidden="1" outlineLevel="1">
      <c r="A128" s="12">
        <v>44105</v>
      </c>
      <c r="B128" s="123">
        <v>2360.0251925999996</v>
      </c>
      <c r="C128" s="123">
        <v>119.80261733</v>
      </c>
      <c r="D128" s="123">
        <v>47.088448929999998</v>
      </c>
      <c r="E128" s="123">
        <v>575.59085429999993</v>
      </c>
      <c r="F128" s="123">
        <v>199.43831926000001</v>
      </c>
      <c r="G128" s="123">
        <v>42.103754329999994</v>
      </c>
      <c r="H128" s="123">
        <v>120.41998516999999</v>
      </c>
      <c r="I128" s="123">
        <v>321.25423613999999</v>
      </c>
      <c r="J128" s="123">
        <v>170.41248782000002</v>
      </c>
      <c r="K128" s="123">
        <v>12.422436019999999</v>
      </c>
      <c r="L128" s="123">
        <v>26.854101569999997</v>
      </c>
      <c r="M128" s="123">
        <v>8.6687439999999991E-2</v>
      </c>
      <c r="N128" s="123">
        <v>149.06369466000001</v>
      </c>
      <c r="O128" s="123">
        <v>56.196864790000006</v>
      </c>
      <c r="P128" s="123">
        <v>45.674447470000004</v>
      </c>
      <c r="Q128" s="123">
        <v>90.065083340000001</v>
      </c>
      <c r="R128" s="123">
        <v>320.91214904999998</v>
      </c>
      <c r="S128" s="123">
        <v>24.800818210000003</v>
      </c>
      <c r="T128" s="123">
        <v>37.838206769999999</v>
      </c>
      <c r="U128" s="123"/>
      <c r="V128" s="123"/>
    </row>
    <row r="129" spans="1:22" hidden="1" outlineLevel="1">
      <c r="A129" s="12">
        <v>44136</v>
      </c>
      <c r="B129" s="123">
        <v>2341.1233074699999</v>
      </c>
      <c r="C129" s="123">
        <v>116.14541101</v>
      </c>
      <c r="D129" s="123">
        <v>53.981967900000008</v>
      </c>
      <c r="E129" s="123">
        <v>597.47972738999999</v>
      </c>
      <c r="F129" s="123">
        <v>135.40540924999999</v>
      </c>
      <c r="G129" s="123">
        <v>45.973507309999995</v>
      </c>
      <c r="H129" s="123">
        <v>142.65801668</v>
      </c>
      <c r="I129" s="123">
        <v>337.98991159000002</v>
      </c>
      <c r="J129" s="123">
        <v>161.15115001999999</v>
      </c>
      <c r="K129" s="123">
        <v>9.3894216499999992</v>
      </c>
      <c r="L129" s="123">
        <v>22.79695877</v>
      </c>
      <c r="M129" s="123">
        <v>0.11047565000000001</v>
      </c>
      <c r="N129" s="123">
        <v>153.90078385999999</v>
      </c>
      <c r="O129" s="123">
        <v>51.2364137</v>
      </c>
      <c r="P129" s="123">
        <v>47.882838649999997</v>
      </c>
      <c r="Q129" s="123">
        <v>72.587031699999997</v>
      </c>
      <c r="R129" s="123">
        <v>332.00511561000002</v>
      </c>
      <c r="S129" s="123">
        <v>21.671164019999999</v>
      </c>
      <c r="T129" s="123">
        <v>38.75800271</v>
      </c>
      <c r="U129" s="123"/>
      <c r="V129" s="123"/>
    </row>
    <row r="130" spans="1:22" hidden="1" outlineLevel="1">
      <c r="A130" s="12">
        <v>44166</v>
      </c>
      <c r="B130" s="123">
        <v>2669.5967294500001</v>
      </c>
      <c r="C130" s="123">
        <v>127.02427390000003</v>
      </c>
      <c r="D130" s="123">
        <v>73.840870450000011</v>
      </c>
      <c r="E130" s="123">
        <v>628.25966356000004</v>
      </c>
      <c r="F130" s="123">
        <v>144.77941318000001</v>
      </c>
      <c r="G130" s="123">
        <v>45.631698419999999</v>
      </c>
      <c r="H130" s="123">
        <v>183.32339873999999</v>
      </c>
      <c r="I130" s="123">
        <v>332.85484934000004</v>
      </c>
      <c r="J130" s="123">
        <v>252.69843946</v>
      </c>
      <c r="K130" s="123">
        <v>7.8186070500000007</v>
      </c>
      <c r="L130" s="123">
        <v>23.058501769999999</v>
      </c>
      <c r="M130" s="123">
        <v>3.0531080000000002E-2</v>
      </c>
      <c r="N130" s="123">
        <v>153.0494794</v>
      </c>
      <c r="O130" s="123">
        <v>54.385000769999998</v>
      </c>
      <c r="P130" s="123">
        <v>53.144973360000002</v>
      </c>
      <c r="Q130" s="123">
        <v>93.828381339999993</v>
      </c>
      <c r="R130" s="123">
        <v>432.54452065999999</v>
      </c>
      <c r="S130" s="123">
        <v>24.244532299999999</v>
      </c>
      <c r="T130" s="123">
        <v>39.079594669999999</v>
      </c>
      <c r="U130" s="123"/>
      <c r="V130" s="123"/>
    </row>
    <row r="131" spans="1:22" hidden="1" outlineLevel="1">
      <c r="A131" s="12">
        <v>44197</v>
      </c>
      <c r="B131" s="123">
        <v>2531.8393349099997</v>
      </c>
      <c r="C131" s="123">
        <v>117.08230945</v>
      </c>
      <c r="D131" s="123">
        <v>39.135676929999995</v>
      </c>
      <c r="E131" s="123">
        <v>600.09143692999987</v>
      </c>
      <c r="F131" s="123">
        <v>149.65808665999998</v>
      </c>
      <c r="G131" s="123">
        <v>48.777896159999997</v>
      </c>
      <c r="H131" s="123">
        <v>136.56419484</v>
      </c>
      <c r="I131" s="123">
        <v>372.71921655999995</v>
      </c>
      <c r="J131" s="123">
        <v>185.49969992000001</v>
      </c>
      <c r="K131" s="123">
        <v>10.164583910000001</v>
      </c>
      <c r="L131" s="123">
        <v>32.54220926</v>
      </c>
      <c r="M131" s="123">
        <v>1.23835918</v>
      </c>
      <c r="N131" s="123">
        <v>167.80945795000002</v>
      </c>
      <c r="O131" s="123">
        <v>43.395692400000001</v>
      </c>
      <c r="P131" s="123">
        <v>47.945161970000001</v>
      </c>
      <c r="Q131" s="123">
        <v>108.1540493</v>
      </c>
      <c r="R131" s="123">
        <v>406.28558136999999</v>
      </c>
      <c r="S131" s="123">
        <v>28.861297189999998</v>
      </c>
      <c r="T131" s="123">
        <v>35.914424929999996</v>
      </c>
      <c r="U131" s="123"/>
      <c r="V131" s="123"/>
    </row>
    <row r="132" spans="1:22" hidden="1" outlineLevel="1">
      <c r="A132" s="12">
        <v>44228</v>
      </c>
      <c r="B132" s="123">
        <v>2854.1251259199998</v>
      </c>
      <c r="C132" s="123">
        <v>101.01889375000002</v>
      </c>
      <c r="D132" s="123">
        <v>32.138172879999999</v>
      </c>
      <c r="E132" s="123">
        <v>928.4836236000001</v>
      </c>
      <c r="F132" s="123">
        <v>227.41186288</v>
      </c>
      <c r="G132" s="123">
        <v>20.512867240000002</v>
      </c>
      <c r="H132" s="123">
        <v>103.35751697000001</v>
      </c>
      <c r="I132" s="123">
        <v>339.77158562</v>
      </c>
      <c r="J132" s="123">
        <v>165.83225284</v>
      </c>
      <c r="K132" s="123">
        <v>7.7878004499999998</v>
      </c>
      <c r="L132" s="123">
        <v>52.283136569999996</v>
      </c>
      <c r="M132" s="123">
        <v>1.3556123600000001</v>
      </c>
      <c r="N132" s="123">
        <v>162.02984845999998</v>
      </c>
      <c r="O132" s="123">
        <v>65.230960719999999</v>
      </c>
      <c r="P132" s="123">
        <v>47.554077020000001</v>
      </c>
      <c r="Q132" s="123">
        <v>112.48832451999999</v>
      </c>
      <c r="R132" s="123">
        <v>418.36934871</v>
      </c>
      <c r="S132" s="123">
        <v>33.096440889999997</v>
      </c>
      <c r="T132" s="123">
        <v>35.40280044</v>
      </c>
      <c r="U132" s="123"/>
      <c r="V132" s="123"/>
    </row>
    <row r="133" spans="1:22" hidden="1" outlineLevel="1">
      <c r="A133" s="12">
        <v>44256</v>
      </c>
      <c r="B133" s="123">
        <v>2654.2020606000001</v>
      </c>
      <c r="C133" s="123">
        <v>118.11651168999998</v>
      </c>
      <c r="D133" s="123">
        <v>28.789245520000001</v>
      </c>
      <c r="E133" s="123">
        <v>868.61046765000015</v>
      </c>
      <c r="F133" s="123">
        <v>303.27802464999996</v>
      </c>
      <c r="G133" s="123">
        <v>36.146563499999999</v>
      </c>
      <c r="H133" s="123">
        <v>96.344904920000005</v>
      </c>
      <c r="I133" s="123">
        <v>286.94261280000001</v>
      </c>
      <c r="J133" s="123">
        <v>161.6309986</v>
      </c>
      <c r="K133" s="123">
        <v>7.6953913299999996</v>
      </c>
      <c r="L133" s="123">
        <v>52.827292620000009</v>
      </c>
      <c r="M133" s="123">
        <v>3.7101266900000005</v>
      </c>
      <c r="N133" s="123">
        <v>160.30018803999999</v>
      </c>
      <c r="O133" s="123">
        <v>48.299772409999996</v>
      </c>
      <c r="P133" s="123">
        <v>45.819437570000005</v>
      </c>
      <c r="Q133" s="123">
        <v>69.038506830000003</v>
      </c>
      <c r="R133" s="123">
        <v>297.21242467000002</v>
      </c>
      <c r="S133" s="123">
        <v>33.87478162</v>
      </c>
      <c r="T133" s="123">
        <v>35.564809490000002</v>
      </c>
      <c r="U133" s="123"/>
      <c r="V133" s="123"/>
    </row>
    <row r="134" spans="1:22" hidden="1" outlineLevel="1">
      <c r="A134" s="12">
        <v>44287</v>
      </c>
      <c r="B134" s="123">
        <v>2361.7292134700001</v>
      </c>
      <c r="C134" s="123">
        <v>125.67620693999999</v>
      </c>
      <c r="D134" s="123">
        <v>22.15868674</v>
      </c>
      <c r="E134" s="123">
        <v>722.91570617000002</v>
      </c>
      <c r="F134" s="123">
        <v>205.38604865000002</v>
      </c>
      <c r="G134" s="123">
        <v>42.308594979999995</v>
      </c>
      <c r="H134" s="123">
        <v>102.17261049</v>
      </c>
      <c r="I134" s="123">
        <v>238.91842996000003</v>
      </c>
      <c r="J134" s="123">
        <v>199.14269953000002</v>
      </c>
      <c r="K134" s="123">
        <v>6.06540999</v>
      </c>
      <c r="L134" s="123">
        <v>53.540627060000006</v>
      </c>
      <c r="M134" s="123">
        <v>1.9332172000000001</v>
      </c>
      <c r="N134" s="123">
        <v>161.92249222999999</v>
      </c>
      <c r="O134" s="123">
        <v>39.083166840000011</v>
      </c>
      <c r="P134" s="123">
        <v>47.459439779999997</v>
      </c>
      <c r="Q134" s="123">
        <v>96.81759120000001</v>
      </c>
      <c r="R134" s="123">
        <v>241.57859739</v>
      </c>
      <c r="S134" s="123">
        <v>19.325661770000004</v>
      </c>
      <c r="T134" s="123">
        <v>35.324026549999999</v>
      </c>
      <c r="U134" s="123"/>
      <c r="V134" s="123"/>
    </row>
    <row r="135" spans="1:22" hidden="1" outlineLevel="1">
      <c r="A135" s="12">
        <v>44317</v>
      </c>
      <c r="B135" s="123">
        <v>2524.8563599400004</v>
      </c>
      <c r="C135" s="123">
        <v>114.73472465</v>
      </c>
      <c r="D135" s="123">
        <v>20.956477769999999</v>
      </c>
      <c r="E135" s="123">
        <v>830.01612912999997</v>
      </c>
      <c r="F135" s="123">
        <v>257.87970824000001</v>
      </c>
      <c r="G135" s="123">
        <v>40.939135090000001</v>
      </c>
      <c r="H135" s="123">
        <v>116.29938002</v>
      </c>
      <c r="I135" s="123">
        <v>275.15617449999996</v>
      </c>
      <c r="J135" s="123">
        <v>158.45943363999999</v>
      </c>
      <c r="K135" s="123">
        <v>10.812472509999999</v>
      </c>
      <c r="L135" s="123">
        <v>53.485475419999993</v>
      </c>
      <c r="M135" s="123">
        <v>2.1265197799999997</v>
      </c>
      <c r="N135" s="123">
        <v>165.19376748999997</v>
      </c>
      <c r="O135" s="123">
        <v>42.434256780000005</v>
      </c>
      <c r="P135" s="123">
        <v>53.670575840000005</v>
      </c>
      <c r="Q135" s="123">
        <v>30.913481169999997</v>
      </c>
      <c r="R135" s="123">
        <v>300.78921521000001</v>
      </c>
      <c r="S135" s="123">
        <v>19.573021309999998</v>
      </c>
      <c r="T135" s="123">
        <v>31.41641139</v>
      </c>
      <c r="U135" s="123"/>
      <c r="V135" s="123"/>
    </row>
    <row r="136" spans="1:22" hidden="1" outlineLevel="1">
      <c r="A136" s="12">
        <v>44348</v>
      </c>
      <c r="B136" s="123">
        <v>2494.8653202400001</v>
      </c>
      <c r="C136" s="123">
        <v>128.28912141000001</v>
      </c>
      <c r="D136" s="123">
        <v>23.244025990000001</v>
      </c>
      <c r="E136" s="123">
        <v>710.98925835000011</v>
      </c>
      <c r="F136" s="123">
        <v>303.20205212999997</v>
      </c>
      <c r="G136" s="123">
        <v>37.949356699999996</v>
      </c>
      <c r="H136" s="123">
        <v>94.929445200000004</v>
      </c>
      <c r="I136" s="123">
        <v>282.7831817</v>
      </c>
      <c r="J136" s="123">
        <v>183.55935088000001</v>
      </c>
      <c r="K136" s="123">
        <v>20.382640720000005</v>
      </c>
      <c r="L136" s="123">
        <v>50.496392779999994</v>
      </c>
      <c r="M136" s="123">
        <v>3.6710161299999999</v>
      </c>
      <c r="N136" s="123">
        <v>165.76736555999997</v>
      </c>
      <c r="O136" s="123">
        <v>48.181503079999999</v>
      </c>
      <c r="P136" s="123">
        <v>57.28204225999999</v>
      </c>
      <c r="Q136" s="123">
        <v>39.815433600000006</v>
      </c>
      <c r="R136" s="123">
        <v>294.59879113999995</v>
      </c>
      <c r="S136" s="123">
        <v>17.018335669999999</v>
      </c>
      <c r="T136" s="123">
        <v>32.706006940000002</v>
      </c>
      <c r="U136" s="123"/>
      <c r="V136" s="123"/>
    </row>
    <row r="137" spans="1:22" hidden="1" outlineLevel="1">
      <c r="A137" s="12">
        <v>44378</v>
      </c>
      <c r="B137" s="123">
        <v>2712.1919287399996</v>
      </c>
      <c r="C137" s="123">
        <v>137.31100623</v>
      </c>
      <c r="D137" s="123">
        <v>24.627408539999998</v>
      </c>
      <c r="E137" s="123">
        <v>772.53386118999993</v>
      </c>
      <c r="F137" s="123">
        <v>362.90920820000002</v>
      </c>
      <c r="G137" s="123">
        <v>41.904749690000003</v>
      </c>
      <c r="H137" s="123">
        <v>117.37390866000001</v>
      </c>
      <c r="I137" s="123">
        <v>357.62429324999994</v>
      </c>
      <c r="J137" s="123">
        <v>190.38602988000002</v>
      </c>
      <c r="K137" s="123">
        <v>25.248241059999998</v>
      </c>
      <c r="L137" s="123">
        <v>58.985943109999994</v>
      </c>
      <c r="M137" s="123">
        <v>2.73631775</v>
      </c>
      <c r="N137" s="123">
        <v>150.94455353000001</v>
      </c>
      <c r="O137" s="123">
        <v>44.926460700000007</v>
      </c>
      <c r="P137" s="123">
        <v>53.751244449999994</v>
      </c>
      <c r="Q137" s="123">
        <v>39.712479930000001</v>
      </c>
      <c r="R137" s="123">
        <v>277.02687461000005</v>
      </c>
      <c r="S137" s="123">
        <v>18.830744799999998</v>
      </c>
      <c r="T137" s="123">
        <v>35.358603160000001</v>
      </c>
      <c r="U137" s="123"/>
      <c r="V137" s="123"/>
    </row>
    <row r="138" spans="1:22" hidden="1" outlineLevel="1">
      <c r="A138" s="12">
        <v>44409</v>
      </c>
      <c r="B138" s="123">
        <v>2665.6194872499996</v>
      </c>
      <c r="C138" s="123">
        <v>138.16889105000001</v>
      </c>
      <c r="D138" s="123">
        <v>25.54853559</v>
      </c>
      <c r="E138" s="123">
        <v>783.75922747999994</v>
      </c>
      <c r="F138" s="123">
        <v>321.29861359</v>
      </c>
      <c r="G138" s="123">
        <v>34.135970640000004</v>
      </c>
      <c r="H138" s="123">
        <v>106.60457699</v>
      </c>
      <c r="I138" s="123">
        <v>359.48390309000001</v>
      </c>
      <c r="J138" s="123">
        <v>192.46520844000003</v>
      </c>
      <c r="K138" s="123">
        <v>25.163672550000001</v>
      </c>
      <c r="L138" s="123">
        <v>53.071080980000005</v>
      </c>
      <c r="M138" s="123">
        <v>2.6758077299999998</v>
      </c>
      <c r="N138" s="123">
        <v>150.74095124000002</v>
      </c>
      <c r="O138" s="123">
        <v>59.038224930000013</v>
      </c>
      <c r="P138" s="123">
        <v>56.6101679</v>
      </c>
      <c r="Q138" s="123">
        <v>40.249753920000003</v>
      </c>
      <c r="R138" s="123">
        <v>255.54535423999999</v>
      </c>
      <c r="S138" s="123">
        <v>24.562492970000001</v>
      </c>
      <c r="T138" s="123">
        <v>36.497053919999999</v>
      </c>
      <c r="U138" s="123"/>
      <c r="V138" s="123"/>
    </row>
    <row r="139" spans="1:22" hidden="1" outlineLevel="1">
      <c r="A139" s="12">
        <v>44440</v>
      </c>
      <c r="B139" s="123">
        <v>3233.3658538700001</v>
      </c>
      <c r="C139" s="123">
        <v>159.75578959999999</v>
      </c>
      <c r="D139" s="123">
        <v>26.943848330000002</v>
      </c>
      <c r="E139" s="123">
        <v>946.24661909000008</v>
      </c>
      <c r="F139" s="123">
        <v>347.85656028999995</v>
      </c>
      <c r="G139" s="123">
        <v>35.335984910000001</v>
      </c>
      <c r="H139" s="123">
        <v>103.25723687999999</v>
      </c>
      <c r="I139" s="123">
        <v>391.10678008000008</v>
      </c>
      <c r="J139" s="123">
        <v>216.97547160000005</v>
      </c>
      <c r="K139" s="123">
        <v>28.674975090000004</v>
      </c>
      <c r="L139" s="123">
        <v>53.287325120000006</v>
      </c>
      <c r="M139" s="123">
        <v>3.8968470900000001</v>
      </c>
      <c r="N139" s="123">
        <v>411.54477613</v>
      </c>
      <c r="O139" s="123">
        <v>55.903139289999999</v>
      </c>
      <c r="P139" s="123">
        <v>61.39382414</v>
      </c>
      <c r="Q139" s="123">
        <v>41.383463750000004</v>
      </c>
      <c r="R139" s="123">
        <v>281.26178060000001</v>
      </c>
      <c r="S139" s="123">
        <v>32.740395080000006</v>
      </c>
      <c r="T139" s="123">
        <v>35.801036800000006</v>
      </c>
      <c r="U139" s="123"/>
      <c r="V139" s="123"/>
    </row>
    <row r="140" spans="1:22" hidden="1" outlineLevel="1">
      <c r="A140" s="12">
        <v>44470</v>
      </c>
      <c r="B140" s="123">
        <v>3067.5794089700003</v>
      </c>
      <c r="C140" s="123">
        <v>182.94841178000001</v>
      </c>
      <c r="D140" s="123">
        <v>32.083436470000002</v>
      </c>
      <c r="E140" s="123">
        <v>756.51801604999991</v>
      </c>
      <c r="F140" s="123">
        <v>373.45322524999995</v>
      </c>
      <c r="G140" s="123">
        <v>39.161745449999998</v>
      </c>
      <c r="H140" s="123">
        <v>107.65077717</v>
      </c>
      <c r="I140" s="123">
        <v>360.84728384999994</v>
      </c>
      <c r="J140" s="123">
        <v>208.23951475000001</v>
      </c>
      <c r="K140" s="123">
        <v>36.794397400000001</v>
      </c>
      <c r="L140" s="123">
        <v>49.703269980000002</v>
      </c>
      <c r="M140" s="123">
        <v>3.8825302900000001</v>
      </c>
      <c r="N140" s="123">
        <v>406.91072916999997</v>
      </c>
      <c r="O140" s="123">
        <v>54.392087509999996</v>
      </c>
      <c r="P140" s="123">
        <v>56.332962530000003</v>
      </c>
      <c r="Q140" s="123">
        <v>37.407899399999998</v>
      </c>
      <c r="R140" s="123">
        <v>307.13129183000001</v>
      </c>
      <c r="S140" s="123">
        <v>17.824019500000002</v>
      </c>
      <c r="T140" s="123">
        <v>36.297810589999997</v>
      </c>
      <c r="U140" s="123"/>
      <c r="V140" s="123"/>
    </row>
    <row r="141" spans="1:22" hidden="1" outlineLevel="1">
      <c r="A141" s="12">
        <v>44501</v>
      </c>
      <c r="B141" s="123">
        <v>2858.5150132900003</v>
      </c>
      <c r="C141" s="123">
        <v>163.95978665999999</v>
      </c>
      <c r="D141" s="123">
        <v>34.715522800000002</v>
      </c>
      <c r="E141" s="123">
        <v>754.44954239000003</v>
      </c>
      <c r="F141" s="123">
        <v>392.5726621</v>
      </c>
      <c r="G141" s="123">
        <v>44.070013990000007</v>
      </c>
      <c r="H141" s="123">
        <v>142.19590563</v>
      </c>
      <c r="I141" s="123">
        <v>350.33873450999999</v>
      </c>
      <c r="J141" s="123">
        <v>210.52101159</v>
      </c>
      <c r="K141" s="123">
        <v>39.519343300000003</v>
      </c>
      <c r="L141" s="123">
        <v>48.894917569999997</v>
      </c>
      <c r="M141" s="123">
        <v>5.04602488</v>
      </c>
      <c r="N141" s="123">
        <v>158.76311433000001</v>
      </c>
      <c r="O141" s="123">
        <v>61.73646119</v>
      </c>
      <c r="P141" s="123">
        <v>59.367361849999995</v>
      </c>
      <c r="Q141" s="123">
        <v>34.677131340000003</v>
      </c>
      <c r="R141" s="123">
        <v>303.78290547</v>
      </c>
      <c r="S141" s="123">
        <v>16.46933872</v>
      </c>
      <c r="T141" s="123">
        <v>37.435234969999996</v>
      </c>
      <c r="U141" s="123"/>
      <c r="V141" s="123"/>
    </row>
    <row r="142" spans="1:22" hidden="1" outlineLevel="1">
      <c r="A142" s="12">
        <v>44531</v>
      </c>
      <c r="B142" s="123">
        <v>3386.6688832299997</v>
      </c>
      <c r="C142" s="123">
        <v>421.41974515000004</v>
      </c>
      <c r="D142" s="123">
        <v>19.241977589999998</v>
      </c>
      <c r="E142" s="123">
        <v>789.80652800999997</v>
      </c>
      <c r="F142" s="123">
        <v>298.28832190999998</v>
      </c>
      <c r="G142" s="123">
        <v>49.33321342</v>
      </c>
      <c r="H142" s="123">
        <v>223.19924386999998</v>
      </c>
      <c r="I142" s="123">
        <v>369.79986815999996</v>
      </c>
      <c r="J142" s="123">
        <v>255.63042555999999</v>
      </c>
      <c r="K142" s="123">
        <v>34.132654180000003</v>
      </c>
      <c r="L142" s="123">
        <v>48.153357850000006</v>
      </c>
      <c r="M142" s="123">
        <v>2.34959608</v>
      </c>
      <c r="N142" s="123">
        <v>180.62971837999999</v>
      </c>
      <c r="O142" s="123">
        <v>69.81196589000001</v>
      </c>
      <c r="P142" s="123">
        <v>72.804708079999997</v>
      </c>
      <c r="Q142" s="123">
        <v>39.410237899999998</v>
      </c>
      <c r="R142" s="123">
        <v>453.46453506</v>
      </c>
      <c r="S142" s="123">
        <v>17.781678549999995</v>
      </c>
      <c r="T142" s="123">
        <v>41.41110759</v>
      </c>
      <c r="U142" s="123"/>
      <c r="V142" s="123"/>
    </row>
    <row r="143" spans="1:22" hidden="1" outlineLevel="1">
      <c r="A143" s="12">
        <v>44562</v>
      </c>
      <c r="B143" s="123">
        <v>2842.5572845099996</v>
      </c>
      <c r="C143" s="123">
        <v>149.03515002</v>
      </c>
      <c r="D143" s="123">
        <v>17.394750200000001</v>
      </c>
      <c r="E143" s="123">
        <v>819.33443181000007</v>
      </c>
      <c r="F143" s="123">
        <v>244.17118598000002</v>
      </c>
      <c r="G143" s="123">
        <v>29.805706710000003</v>
      </c>
      <c r="H143" s="123">
        <v>157.48909332999997</v>
      </c>
      <c r="I143" s="123">
        <v>342.28295162000001</v>
      </c>
      <c r="J143" s="123">
        <v>214.74801938000002</v>
      </c>
      <c r="K143" s="123">
        <v>34.884080190000006</v>
      </c>
      <c r="L143" s="123">
        <v>51.660530809999997</v>
      </c>
      <c r="M143" s="123">
        <v>1.78292958</v>
      </c>
      <c r="N143" s="123">
        <v>181.07351116999999</v>
      </c>
      <c r="O143" s="123">
        <v>72.179418690000006</v>
      </c>
      <c r="P143" s="123">
        <v>56.611943970000006</v>
      </c>
      <c r="Q143" s="123">
        <v>37.510990679999999</v>
      </c>
      <c r="R143" s="123">
        <v>370.68118772999998</v>
      </c>
      <c r="S143" s="123">
        <v>19.690464289999994</v>
      </c>
      <c r="T143" s="123">
        <v>42.220938349999997</v>
      </c>
      <c r="U143" s="123"/>
      <c r="V143" s="123"/>
    </row>
    <row r="144" spans="1:22" hidden="1" outlineLevel="1">
      <c r="A144" s="12">
        <v>44593</v>
      </c>
      <c r="B144" s="123">
        <v>3057.2785119500004</v>
      </c>
      <c r="C144" s="123">
        <v>133.38549408</v>
      </c>
      <c r="D144" s="123">
        <v>15.938298759999999</v>
      </c>
      <c r="E144" s="123">
        <v>826.64670698000009</v>
      </c>
      <c r="F144" s="123">
        <v>424.94332249999997</v>
      </c>
      <c r="G144" s="123">
        <v>19.85483464</v>
      </c>
      <c r="H144" s="123">
        <v>132.01126507999999</v>
      </c>
      <c r="I144" s="123">
        <v>356.95742297000004</v>
      </c>
      <c r="J144" s="123">
        <v>254.67035134000002</v>
      </c>
      <c r="K144" s="123">
        <v>33.452435319999999</v>
      </c>
      <c r="L144" s="123">
        <v>44.750118029999996</v>
      </c>
      <c r="M144" s="123">
        <v>2.5253831299999998</v>
      </c>
      <c r="N144" s="123">
        <v>139.53712775</v>
      </c>
      <c r="O144" s="123">
        <v>80.359689599999996</v>
      </c>
      <c r="P144" s="123">
        <v>81.999299550000003</v>
      </c>
      <c r="Q144" s="123">
        <v>32.002867379999998</v>
      </c>
      <c r="R144" s="123">
        <v>430.81477337999996</v>
      </c>
      <c r="S144" s="123">
        <v>16.655161029999999</v>
      </c>
      <c r="T144" s="123">
        <v>30.773960430000002</v>
      </c>
      <c r="U144" s="123"/>
      <c r="V144" s="123"/>
    </row>
    <row r="145" spans="1:22" hidden="1" outlineLevel="1">
      <c r="A145" s="12">
        <v>44621</v>
      </c>
      <c r="B145" s="123">
        <v>2733.66227093</v>
      </c>
      <c r="C145" s="123">
        <v>145.17003711000001</v>
      </c>
      <c r="D145" s="123">
        <v>11.45553739</v>
      </c>
      <c r="E145" s="123">
        <v>678.82235583000011</v>
      </c>
      <c r="F145" s="123">
        <v>295.68294854999999</v>
      </c>
      <c r="G145" s="123">
        <v>22.569049660000001</v>
      </c>
      <c r="H145" s="123">
        <v>118.15397114</v>
      </c>
      <c r="I145" s="123">
        <v>330.19977015000006</v>
      </c>
      <c r="J145" s="123">
        <v>213.00883922000003</v>
      </c>
      <c r="K145" s="123">
        <v>44.531243659999994</v>
      </c>
      <c r="L145" s="123">
        <v>49.878628260000006</v>
      </c>
      <c r="M145" s="123">
        <v>5.6866108000000004</v>
      </c>
      <c r="N145" s="123">
        <v>128.21129433999999</v>
      </c>
      <c r="O145" s="123">
        <v>78.922159310000012</v>
      </c>
      <c r="P145" s="123">
        <v>71.940824110000008</v>
      </c>
      <c r="Q145" s="123">
        <v>34.634937270000002</v>
      </c>
      <c r="R145" s="123">
        <v>463.44948462999997</v>
      </c>
      <c r="S145" s="123">
        <v>15.747130099999998</v>
      </c>
      <c r="T145" s="123">
        <v>25.597449400000002</v>
      </c>
      <c r="U145" s="123"/>
      <c r="V145" s="123"/>
    </row>
    <row r="146" spans="1:22" hidden="1" outlineLevel="1">
      <c r="A146" s="12">
        <v>44652</v>
      </c>
      <c r="B146" s="123">
        <v>2726.8067367500003</v>
      </c>
      <c r="C146" s="123">
        <v>165.57680601999999</v>
      </c>
      <c r="D146" s="123">
        <v>9.4589494300000005</v>
      </c>
      <c r="E146" s="123">
        <v>662.05428918000007</v>
      </c>
      <c r="F146" s="123">
        <v>229.77522509000002</v>
      </c>
      <c r="G146" s="123">
        <v>27.408421130000001</v>
      </c>
      <c r="H146" s="123">
        <v>104.34651636999999</v>
      </c>
      <c r="I146" s="123">
        <v>395.99378884000004</v>
      </c>
      <c r="J146" s="123">
        <v>216.09160355</v>
      </c>
      <c r="K146" s="123">
        <v>47.194073439999997</v>
      </c>
      <c r="L146" s="123">
        <v>49.929401659999996</v>
      </c>
      <c r="M146" s="123">
        <v>6.4216953200000004</v>
      </c>
      <c r="N146" s="123">
        <v>116.06806642000001</v>
      </c>
      <c r="O146" s="123">
        <v>74.836165649999998</v>
      </c>
      <c r="P146" s="123">
        <v>71.606773269999991</v>
      </c>
      <c r="Q146" s="123">
        <v>35.310975620000001</v>
      </c>
      <c r="R146" s="123">
        <v>481.31038805000014</v>
      </c>
      <c r="S146" s="123">
        <v>8.2305755600000001</v>
      </c>
      <c r="T146" s="123">
        <v>25.193022150000001</v>
      </c>
      <c r="U146" s="123"/>
      <c r="V146" s="123"/>
    </row>
    <row r="147" spans="1:22" hidden="1" outlineLevel="1">
      <c r="A147" s="12">
        <v>44682</v>
      </c>
      <c r="B147" s="123">
        <v>2775.3249840099998</v>
      </c>
      <c r="C147" s="123">
        <v>192.09304571999999</v>
      </c>
      <c r="D147" s="123">
        <v>10.588894030000001</v>
      </c>
      <c r="E147" s="123">
        <v>626.49567757999989</v>
      </c>
      <c r="F147" s="123">
        <v>181.08644519000001</v>
      </c>
      <c r="G147" s="123">
        <v>54.37262724</v>
      </c>
      <c r="H147" s="123">
        <v>86.23699766</v>
      </c>
      <c r="I147" s="123">
        <v>510.82312989000002</v>
      </c>
      <c r="J147" s="123">
        <v>232.78438689000001</v>
      </c>
      <c r="K147" s="123">
        <v>43.592196950000002</v>
      </c>
      <c r="L147" s="123">
        <v>50.956857360000001</v>
      </c>
      <c r="M147" s="123">
        <v>6.5367430799999999</v>
      </c>
      <c r="N147" s="123">
        <v>119.58746421000001</v>
      </c>
      <c r="O147" s="123">
        <v>69.659667650000003</v>
      </c>
      <c r="P147" s="123">
        <v>71.77002834000001</v>
      </c>
      <c r="Q147" s="123">
        <v>36.594832330000003</v>
      </c>
      <c r="R147" s="123">
        <v>445.67831109000002</v>
      </c>
      <c r="S147" s="123">
        <v>10.46939414</v>
      </c>
      <c r="T147" s="123">
        <v>25.998284659999999</v>
      </c>
      <c r="U147" s="123"/>
      <c r="V147" s="123"/>
    </row>
    <row r="148" spans="1:22" hidden="1" outlineLevel="1">
      <c r="A148" s="12">
        <v>44713</v>
      </c>
      <c r="B148" s="123">
        <v>2926.0267062899998</v>
      </c>
      <c r="C148" s="123">
        <v>168.2890045</v>
      </c>
      <c r="D148" s="123">
        <v>12.934644520000001</v>
      </c>
      <c r="E148" s="123">
        <v>596.06534470999998</v>
      </c>
      <c r="F148" s="123">
        <v>176.92432529999999</v>
      </c>
      <c r="G148" s="123">
        <v>42.992067239999997</v>
      </c>
      <c r="H148" s="123">
        <v>99.225098950000003</v>
      </c>
      <c r="I148" s="123">
        <v>694.10909508000009</v>
      </c>
      <c r="J148" s="123">
        <v>251.47138679</v>
      </c>
      <c r="K148" s="123">
        <v>44.470252410000001</v>
      </c>
      <c r="L148" s="123">
        <v>53.732930249999995</v>
      </c>
      <c r="M148" s="123">
        <v>9.3218267099999998</v>
      </c>
      <c r="N148" s="123">
        <v>116.82579182000001</v>
      </c>
      <c r="O148" s="123">
        <v>62.135207680000001</v>
      </c>
      <c r="P148" s="123">
        <v>70.647248510000011</v>
      </c>
      <c r="Q148" s="123">
        <v>41.521834100000007</v>
      </c>
      <c r="R148" s="123">
        <v>438.59304987999991</v>
      </c>
      <c r="S148" s="123">
        <v>14.693137930000001</v>
      </c>
      <c r="T148" s="123">
        <v>32.074459910000002</v>
      </c>
      <c r="U148" s="123"/>
      <c r="V148" s="123"/>
    </row>
    <row r="149" spans="1:22" hidden="1" outlineLevel="1">
      <c r="A149" s="12">
        <v>44743</v>
      </c>
      <c r="B149" s="123">
        <v>3024.3437248000005</v>
      </c>
      <c r="C149" s="123">
        <v>163.82839978999999</v>
      </c>
      <c r="D149" s="123">
        <v>13.6045853</v>
      </c>
      <c r="E149" s="123">
        <v>733.1948002900001</v>
      </c>
      <c r="F149" s="123">
        <v>175.60830899999999</v>
      </c>
      <c r="G149" s="123">
        <v>59.44223882</v>
      </c>
      <c r="H149" s="123">
        <v>101.28714029000001</v>
      </c>
      <c r="I149" s="123">
        <v>608.91157561000011</v>
      </c>
      <c r="J149" s="123">
        <v>274.13676946999999</v>
      </c>
      <c r="K149" s="123">
        <v>53.622601030000006</v>
      </c>
      <c r="L149" s="123">
        <v>59.348749030000008</v>
      </c>
      <c r="M149" s="123">
        <v>7.9631783599999997</v>
      </c>
      <c r="N149" s="123">
        <v>130.23217806</v>
      </c>
      <c r="O149" s="123">
        <v>59.235672259999987</v>
      </c>
      <c r="P149" s="123">
        <v>66.815937820000002</v>
      </c>
      <c r="Q149" s="123">
        <v>50.315033370000002</v>
      </c>
      <c r="R149" s="123">
        <v>397.35762633999997</v>
      </c>
      <c r="S149" s="123">
        <v>39.760987720000003</v>
      </c>
      <c r="T149" s="123">
        <v>29.67794224</v>
      </c>
      <c r="U149" s="123"/>
      <c r="V149" s="123"/>
    </row>
    <row r="150" spans="1:22" hidden="1" outlineLevel="1">
      <c r="A150" s="12">
        <v>44774</v>
      </c>
      <c r="B150" s="123">
        <v>3143.3688355699996</v>
      </c>
      <c r="C150" s="123">
        <v>202.42941609000002</v>
      </c>
      <c r="D150" s="123">
        <v>13.369895190000001</v>
      </c>
      <c r="E150" s="123">
        <v>670.1269372999999</v>
      </c>
      <c r="F150" s="123">
        <v>177.25273727000001</v>
      </c>
      <c r="G150" s="123">
        <v>54.766864659999996</v>
      </c>
      <c r="H150" s="123">
        <v>104.89489675999999</v>
      </c>
      <c r="I150" s="123">
        <v>608.74583318999998</v>
      </c>
      <c r="J150" s="123">
        <v>315.42978662999997</v>
      </c>
      <c r="K150" s="123">
        <v>55.441898309999999</v>
      </c>
      <c r="L150" s="123">
        <v>66.067637960000013</v>
      </c>
      <c r="M150" s="123">
        <v>7.5932310499999991</v>
      </c>
      <c r="N150" s="123">
        <v>176.82459076000001</v>
      </c>
      <c r="O150" s="123">
        <v>53.466267119999998</v>
      </c>
      <c r="P150" s="123">
        <v>60.621981490000003</v>
      </c>
      <c r="Q150" s="123">
        <v>75.395317019999993</v>
      </c>
      <c r="R150" s="123">
        <v>428.90677520999998</v>
      </c>
      <c r="S150" s="123">
        <v>45.527478180000003</v>
      </c>
      <c r="T150" s="123">
        <v>26.507291380000002</v>
      </c>
      <c r="U150" s="123"/>
      <c r="V150" s="123"/>
    </row>
    <row r="151" spans="1:22" hidden="1" outlineLevel="1">
      <c r="A151" s="12">
        <v>44805</v>
      </c>
      <c r="B151" s="123">
        <v>3258.7724441599994</v>
      </c>
      <c r="C151" s="123">
        <v>169.15316118999999</v>
      </c>
      <c r="D151" s="123">
        <v>28.340089079999998</v>
      </c>
      <c r="E151" s="123">
        <v>687.15472741999997</v>
      </c>
      <c r="F151" s="123">
        <v>245.11071322000001</v>
      </c>
      <c r="G151" s="123">
        <v>45.185842209999997</v>
      </c>
      <c r="H151" s="123">
        <v>116.33556926</v>
      </c>
      <c r="I151" s="123">
        <v>668.68011128000001</v>
      </c>
      <c r="J151" s="123">
        <v>329.45728778</v>
      </c>
      <c r="K151" s="123">
        <v>50.507472740000004</v>
      </c>
      <c r="L151" s="123">
        <v>65.476394749999997</v>
      </c>
      <c r="M151" s="123">
        <v>9.3179289599999997</v>
      </c>
      <c r="N151" s="123">
        <v>188.55976294000001</v>
      </c>
      <c r="O151" s="123">
        <v>56.816162199999994</v>
      </c>
      <c r="P151" s="123">
        <v>46.787197970000001</v>
      </c>
      <c r="Q151" s="123">
        <v>71.812198879999997</v>
      </c>
      <c r="R151" s="123">
        <v>393.73396150000002</v>
      </c>
      <c r="S151" s="123">
        <v>53.56665314</v>
      </c>
      <c r="T151" s="123">
        <v>32.777209640000002</v>
      </c>
      <c r="U151" s="123"/>
      <c r="V151" s="123"/>
    </row>
    <row r="152" spans="1:22" hidden="1" outlineLevel="1">
      <c r="A152" s="12">
        <v>44835</v>
      </c>
      <c r="B152" s="123">
        <v>3528.2962142399992</v>
      </c>
      <c r="C152" s="123">
        <v>192.77557624999997</v>
      </c>
      <c r="D152" s="123">
        <v>30.613705099999997</v>
      </c>
      <c r="E152" s="123">
        <v>720.6359143599999</v>
      </c>
      <c r="F152" s="123">
        <v>270.91603241999996</v>
      </c>
      <c r="G152" s="123">
        <v>47.560197250000002</v>
      </c>
      <c r="H152" s="123">
        <v>141.05862114000001</v>
      </c>
      <c r="I152" s="123">
        <v>676.75599428999999</v>
      </c>
      <c r="J152" s="123">
        <v>429.21929645999995</v>
      </c>
      <c r="K152" s="123">
        <v>52.372927860000004</v>
      </c>
      <c r="L152" s="123">
        <v>72.02270369</v>
      </c>
      <c r="M152" s="123">
        <v>7.6008026099999997</v>
      </c>
      <c r="N152" s="123">
        <v>200.63899481999999</v>
      </c>
      <c r="O152" s="123">
        <v>60.258271839999992</v>
      </c>
      <c r="P152" s="123">
        <v>54.588056659999999</v>
      </c>
      <c r="Q152" s="123">
        <v>66.133122029999996</v>
      </c>
      <c r="R152" s="123">
        <v>427.62000223000001</v>
      </c>
      <c r="S152" s="123">
        <v>41.556119170000002</v>
      </c>
      <c r="T152" s="123">
        <v>35.969876059999997</v>
      </c>
      <c r="U152" s="123"/>
      <c r="V152" s="123"/>
    </row>
    <row r="153" spans="1:22" hidden="1" outlineLevel="1">
      <c r="A153" s="12">
        <v>44866</v>
      </c>
      <c r="B153" s="123">
        <v>3542.8033347199998</v>
      </c>
      <c r="C153" s="123">
        <v>169.61134419000001</v>
      </c>
      <c r="D153" s="123">
        <v>86.978508199999993</v>
      </c>
      <c r="E153" s="123">
        <v>713.55040628000006</v>
      </c>
      <c r="F153" s="123">
        <v>297.20449167000004</v>
      </c>
      <c r="G153" s="123">
        <v>61.735903469999997</v>
      </c>
      <c r="H153" s="123">
        <v>172.64455272999999</v>
      </c>
      <c r="I153" s="123">
        <v>601.04981371999997</v>
      </c>
      <c r="J153" s="123">
        <v>561.81670966000001</v>
      </c>
      <c r="K153" s="123">
        <v>53.941584210000002</v>
      </c>
      <c r="L153" s="123">
        <v>49.923416639999999</v>
      </c>
      <c r="M153" s="123">
        <v>6.1668279400000001</v>
      </c>
      <c r="N153" s="123">
        <v>176.12383289000002</v>
      </c>
      <c r="O153" s="123">
        <v>60.632299940000003</v>
      </c>
      <c r="P153" s="123">
        <v>50.661032129999995</v>
      </c>
      <c r="Q153" s="123">
        <v>73.381913419999989</v>
      </c>
      <c r="R153" s="123">
        <v>343.21198517999994</v>
      </c>
      <c r="S153" s="123">
        <v>25.112658139999997</v>
      </c>
      <c r="T153" s="123">
        <v>39.05605431</v>
      </c>
      <c r="U153" s="123"/>
      <c r="V153" s="123"/>
    </row>
    <row r="154" spans="1:22" hidden="1" outlineLevel="1">
      <c r="A154" s="12">
        <v>44896</v>
      </c>
      <c r="B154" s="123">
        <v>3589.2353502399997</v>
      </c>
      <c r="C154" s="123">
        <v>137.31132439999999</v>
      </c>
      <c r="D154" s="123">
        <v>37.134436129999997</v>
      </c>
      <c r="E154" s="123">
        <v>625.59113610000009</v>
      </c>
      <c r="F154" s="123">
        <v>288.09992565000005</v>
      </c>
      <c r="G154" s="123">
        <v>64.79243962000001</v>
      </c>
      <c r="H154" s="123">
        <v>240.03403415</v>
      </c>
      <c r="I154" s="123">
        <v>751.90510300999995</v>
      </c>
      <c r="J154" s="123">
        <v>477.99416908000001</v>
      </c>
      <c r="K154" s="123">
        <v>31.0083837</v>
      </c>
      <c r="L154" s="123">
        <v>47.202558850000003</v>
      </c>
      <c r="M154" s="123">
        <v>5.4297717699999994</v>
      </c>
      <c r="N154" s="123">
        <v>171.59396919</v>
      </c>
      <c r="O154" s="123">
        <v>75.22349011</v>
      </c>
      <c r="P154" s="123">
        <v>70.216460650000016</v>
      </c>
      <c r="Q154" s="123">
        <v>78.041138950000004</v>
      </c>
      <c r="R154" s="123">
        <v>418.09948309999993</v>
      </c>
      <c r="S154" s="123">
        <v>29.12649184</v>
      </c>
      <c r="T154" s="123">
        <v>40.431033939999999</v>
      </c>
      <c r="U154" s="123"/>
      <c r="V154" s="123"/>
    </row>
    <row r="155" spans="1:22" hidden="1" outlineLevel="1">
      <c r="A155" s="12">
        <v>44927</v>
      </c>
      <c r="B155" s="123">
        <v>3384.0158287200002</v>
      </c>
      <c r="C155" s="123">
        <v>123.56107861999999</v>
      </c>
      <c r="D155" s="123">
        <v>26.43603062</v>
      </c>
      <c r="E155" s="123">
        <v>675.26178396</v>
      </c>
      <c r="F155" s="123">
        <v>333.68011944</v>
      </c>
      <c r="G155" s="123">
        <v>52.306186179999997</v>
      </c>
      <c r="H155" s="123">
        <v>183.47911668999996</v>
      </c>
      <c r="I155" s="123">
        <v>584.20134346999998</v>
      </c>
      <c r="J155" s="123">
        <v>441.76154937000001</v>
      </c>
      <c r="K155" s="123">
        <v>35.607922130000006</v>
      </c>
      <c r="L155" s="123">
        <v>51.497306750000007</v>
      </c>
      <c r="M155" s="123">
        <v>5.4025132200000003</v>
      </c>
      <c r="N155" s="123">
        <v>187.27356025</v>
      </c>
      <c r="O155" s="123">
        <v>64.51424750000001</v>
      </c>
      <c r="P155" s="123">
        <v>68.387219810000005</v>
      </c>
      <c r="Q155" s="123">
        <v>85.157842520000003</v>
      </c>
      <c r="R155" s="123">
        <v>383.30587908000001</v>
      </c>
      <c r="S155" s="123">
        <v>40.438215500000005</v>
      </c>
      <c r="T155" s="123">
        <v>41.74391361</v>
      </c>
      <c r="U155" s="123"/>
      <c r="V155" s="123"/>
    </row>
    <row r="156" spans="1:22" hidden="1" outlineLevel="1">
      <c r="A156" s="12">
        <v>44958</v>
      </c>
      <c r="B156" s="123">
        <v>3699.2205735399998</v>
      </c>
      <c r="C156" s="123">
        <v>124.30290643000001</v>
      </c>
      <c r="D156" s="123">
        <v>21.712398750000002</v>
      </c>
      <c r="E156" s="123">
        <v>592.61451655999986</v>
      </c>
      <c r="F156" s="123">
        <v>442.08758863999998</v>
      </c>
      <c r="G156" s="123">
        <v>74.868006239999985</v>
      </c>
      <c r="H156" s="123">
        <v>177.20225403000001</v>
      </c>
      <c r="I156" s="123">
        <v>685.65870359000007</v>
      </c>
      <c r="J156" s="123">
        <v>466.03268716000002</v>
      </c>
      <c r="K156" s="123">
        <v>42.031283429999995</v>
      </c>
      <c r="L156" s="123">
        <v>54.145525989999996</v>
      </c>
      <c r="M156" s="123">
        <v>5.2837163699999996</v>
      </c>
      <c r="N156" s="123">
        <v>199.36630338999998</v>
      </c>
      <c r="O156" s="123">
        <v>59.707903169999994</v>
      </c>
      <c r="P156" s="123">
        <v>67.206295670000003</v>
      </c>
      <c r="Q156" s="123">
        <v>87.623975260000009</v>
      </c>
      <c r="R156" s="123">
        <v>516.42878337999991</v>
      </c>
      <c r="S156" s="123">
        <v>44.363053650000005</v>
      </c>
      <c r="T156" s="123">
        <v>38.584671830000005</v>
      </c>
      <c r="U156" s="123"/>
      <c r="V156" s="123"/>
    </row>
    <row r="157" spans="1:22" hidden="1" outlineLevel="1">
      <c r="A157" s="12">
        <v>44986</v>
      </c>
      <c r="B157" s="123">
        <v>3923.0580625800003</v>
      </c>
      <c r="C157" s="123">
        <v>128.26228326</v>
      </c>
      <c r="D157" s="123">
        <v>19.8280052</v>
      </c>
      <c r="E157" s="123">
        <v>720.75654287000009</v>
      </c>
      <c r="F157" s="123">
        <v>388.21970577000002</v>
      </c>
      <c r="G157" s="123">
        <v>91.727188190000007</v>
      </c>
      <c r="H157" s="123">
        <v>187.52500001999999</v>
      </c>
      <c r="I157" s="123">
        <v>811.24082986999997</v>
      </c>
      <c r="J157" s="123">
        <v>449.1569283</v>
      </c>
      <c r="K157" s="123">
        <v>40.146739670000002</v>
      </c>
      <c r="L157" s="123">
        <v>48.141375249999996</v>
      </c>
      <c r="M157" s="123">
        <v>8.23837039</v>
      </c>
      <c r="N157" s="123">
        <v>224.10077513999997</v>
      </c>
      <c r="O157" s="123">
        <v>66.203245219999999</v>
      </c>
      <c r="P157" s="123">
        <v>65.588781589999996</v>
      </c>
      <c r="Q157" s="123">
        <v>87.199311399999999</v>
      </c>
      <c r="R157" s="123">
        <v>496.78100060000003</v>
      </c>
      <c r="S157" s="123">
        <v>48.66066017</v>
      </c>
      <c r="T157" s="123">
        <v>41.281319670000002</v>
      </c>
      <c r="U157" s="123"/>
      <c r="V157" s="123"/>
    </row>
    <row r="158" spans="1:22" hidden="1" outlineLevel="1">
      <c r="A158" s="12">
        <v>45017</v>
      </c>
      <c r="B158" s="123">
        <v>4120.6394446900003</v>
      </c>
      <c r="C158" s="123">
        <v>99.788815659999997</v>
      </c>
      <c r="D158" s="123">
        <v>33.448139000000005</v>
      </c>
      <c r="E158" s="123">
        <v>808.80631242000004</v>
      </c>
      <c r="F158" s="123">
        <v>409.69212156999998</v>
      </c>
      <c r="G158" s="123">
        <v>83.764488720000003</v>
      </c>
      <c r="H158" s="123">
        <v>173.28024914</v>
      </c>
      <c r="I158" s="123">
        <v>866.91402281000001</v>
      </c>
      <c r="J158" s="123">
        <v>495.57584333</v>
      </c>
      <c r="K158" s="123">
        <v>38.853025269999996</v>
      </c>
      <c r="L158" s="123">
        <v>51.000557189999995</v>
      </c>
      <c r="M158" s="123">
        <v>11.807785410000001</v>
      </c>
      <c r="N158" s="123">
        <v>215.03154583</v>
      </c>
      <c r="O158" s="123">
        <v>79.987097989999995</v>
      </c>
      <c r="P158" s="123">
        <v>59.020205279999999</v>
      </c>
      <c r="Q158" s="123">
        <v>92.14455049</v>
      </c>
      <c r="R158" s="123">
        <v>514.37521989999993</v>
      </c>
      <c r="S158" s="123">
        <v>47.751988650000001</v>
      </c>
      <c r="T158" s="123">
        <v>39.397476029999993</v>
      </c>
      <c r="U158" s="123"/>
      <c r="V158" s="123"/>
    </row>
    <row r="159" spans="1:22" hidden="1" outlineLevel="1">
      <c r="A159" s="12">
        <v>45047</v>
      </c>
      <c r="B159" s="123">
        <v>4243.6254586399991</v>
      </c>
      <c r="C159" s="123">
        <v>100.41673949</v>
      </c>
      <c r="D159" s="123">
        <v>33.430462910000003</v>
      </c>
      <c r="E159" s="123">
        <v>843.92377957999997</v>
      </c>
      <c r="F159" s="123">
        <v>392.49950446999992</v>
      </c>
      <c r="G159" s="123">
        <v>66.746573369999993</v>
      </c>
      <c r="H159" s="123">
        <v>171.12543114000002</v>
      </c>
      <c r="I159" s="123">
        <v>981.23058055000001</v>
      </c>
      <c r="J159" s="123">
        <v>471.42823602999999</v>
      </c>
      <c r="K159" s="123">
        <v>39.148228429999996</v>
      </c>
      <c r="L159" s="123">
        <v>52.70891022</v>
      </c>
      <c r="M159" s="123">
        <v>11.918886759999999</v>
      </c>
      <c r="N159" s="123">
        <v>220.67202484000001</v>
      </c>
      <c r="O159" s="123">
        <v>101.61474898</v>
      </c>
      <c r="P159" s="123">
        <v>67.756220950000014</v>
      </c>
      <c r="Q159" s="123">
        <v>96.146235179999991</v>
      </c>
      <c r="R159" s="123">
        <v>508.34024332000007</v>
      </c>
      <c r="S159" s="123">
        <v>42.367686329999998</v>
      </c>
      <c r="T159" s="123">
        <v>42.150966089999997</v>
      </c>
      <c r="U159" s="123"/>
      <c r="V159" s="123"/>
    </row>
    <row r="160" spans="1:22" hidden="1" outlineLevel="1">
      <c r="A160" s="12">
        <v>45078</v>
      </c>
      <c r="B160" s="123">
        <v>4311.3202803900003</v>
      </c>
      <c r="C160" s="123">
        <v>110.62329465999998</v>
      </c>
      <c r="D160" s="123">
        <v>48.710947439999998</v>
      </c>
      <c r="E160" s="123">
        <v>829.32921834000001</v>
      </c>
      <c r="F160" s="123">
        <v>400.72298736000005</v>
      </c>
      <c r="G160" s="123">
        <v>49.810315109999998</v>
      </c>
      <c r="H160" s="123">
        <v>191.22877095000001</v>
      </c>
      <c r="I160" s="123">
        <v>997.26186849999999</v>
      </c>
      <c r="J160" s="123">
        <v>443.39993090000002</v>
      </c>
      <c r="K160" s="123">
        <v>59.125633769999993</v>
      </c>
      <c r="L160" s="123">
        <v>54.105338689999989</v>
      </c>
      <c r="M160" s="123">
        <v>11.357986629999999</v>
      </c>
      <c r="N160" s="123">
        <v>239.41226158000001</v>
      </c>
      <c r="O160" s="123">
        <v>104.95193453000002</v>
      </c>
      <c r="P160" s="123">
        <v>68.263083809999983</v>
      </c>
      <c r="Q160" s="123">
        <v>105.05715457999999</v>
      </c>
      <c r="R160" s="123">
        <v>498.30573946000004</v>
      </c>
      <c r="S160" s="123">
        <v>54.873287550000001</v>
      </c>
      <c r="T160" s="123">
        <v>44.780526530000003</v>
      </c>
      <c r="U160" s="123"/>
      <c r="V160" s="123"/>
    </row>
    <row r="161" spans="1:22" hidden="1" outlineLevel="1">
      <c r="A161" s="12">
        <v>45108</v>
      </c>
      <c r="B161" s="123">
        <v>4550.3488762899997</v>
      </c>
      <c r="C161" s="123">
        <v>122.28773834</v>
      </c>
      <c r="D161" s="123">
        <v>46.009847100000002</v>
      </c>
      <c r="E161" s="123">
        <v>962.99185898000007</v>
      </c>
      <c r="F161" s="123">
        <v>402.89413868999998</v>
      </c>
      <c r="G161" s="123">
        <v>54.969365999999994</v>
      </c>
      <c r="H161" s="123">
        <v>200.1631902</v>
      </c>
      <c r="I161" s="123">
        <v>949.69222309999986</v>
      </c>
      <c r="J161" s="123">
        <v>437.59619312999996</v>
      </c>
      <c r="K161" s="123">
        <v>84.043852609999988</v>
      </c>
      <c r="L161" s="123">
        <v>49.813650250000009</v>
      </c>
      <c r="M161" s="123">
        <v>8.3573455299999999</v>
      </c>
      <c r="N161" s="123">
        <v>256.16260138999996</v>
      </c>
      <c r="O161" s="123">
        <v>99.68137538000002</v>
      </c>
      <c r="P161" s="123">
        <v>67.438317569999995</v>
      </c>
      <c r="Q161" s="123">
        <v>103.41929708000001</v>
      </c>
      <c r="R161" s="123">
        <v>571.27274955999997</v>
      </c>
      <c r="S161" s="123">
        <v>88.501280609999995</v>
      </c>
      <c r="T161" s="123">
        <v>45.053850769999997</v>
      </c>
      <c r="U161" s="123"/>
      <c r="V161" s="123"/>
    </row>
    <row r="162" spans="1:22" hidden="1" outlineLevel="1">
      <c r="A162" s="12">
        <v>45139</v>
      </c>
      <c r="B162" s="123">
        <v>4505.91587918</v>
      </c>
      <c r="C162" s="123">
        <v>107.58275803000001</v>
      </c>
      <c r="D162" s="123">
        <v>41.068555309999994</v>
      </c>
      <c r="E162" s="123">
        <v>949.81833959000005</v>
      </c>
      <c r="F162" s="123">
        <v>405.32376171999999</v>
      </c>
      <c r="G162" s="123">
        <v>55.211630799999995</v>
      </c>
      <c r="H162" s="123">
        <v>210.30048275999999</v>
      </c>
      <c r="I162" s="123">
        <v>891.25384998000004</v>
      </c>
      <c r="J162" s="123">
        <v>417.67647435999993</v>
      </c>
      <c r="K162" s="123">
        <v>88.230398370000003</v>
      </c>
      <c r="L162" s="123">
        <v>57.733759890000002</v>
      </c>
      <c r="M162" s="123">
        <v>7.5662833899999997</v>
      </c>
      <c r="N162" s="123">
        <v>301.12590540000002</v>
      </c>
      <c r="O162" s="123">
        <v>105.72501394</v>
      </c>
      <c r="P162" s="123">
        <v>68.865781409999997</v>
      </c>
      <c r="Q162" s="123">
        <v>104.73336595000001</v>
      </c>
      <c r="R162" s="123">
        <v>546.24894123000013</v>
      </c>
      <c r="S162" s="123">
        <v>101.02136349</v>
      </c>
      <c r="T162" s="123">
        <v>46.429213560000001</v>
      </c>
      <c r="U162" s="123"/>
      <c r="V162" s="123"/>
    </row>
    <row r="163" spans="1:22" hidden="1" outlineLevel="1">
      <c r="A163" s="12">
        <v>45170</v>
      </c>
      <c r="B163" s="123">
        <v>4398.207846199999</v>
      </c>
      <c r="C163" s="123">
        <v>126.77284825</v>
      </c>
      <c r="D163" s="123">
        <v>49.153595330000002</v>
      </c>
      <c r="E163" s="123">
        <v>941.56089382999994</v>
      </c>
      <c r="F163" s="123">
        <v>446.20887829999998</v>
      </c>
      <c r="G163" s="123">
        <v>63.483791520000004</v>
      </c>
      <c r="H163" s="123">
        <v>221.98360861999998</v>
      </c>
      <c r="I163" s="123">
        <v>720.41191079999987</v>
      </c>
      <c r="J163" s="123">
        <v>394.84715165</v>
      </c>
      <c r="K163" s="123">
        <v>75.79583907</v>
      </c>
      <c r="L163" s="123">
        <v>57.478269910000002</v>
      </c>
      <c r="M163" s="123">
        <v>9.2518523399999992</v>
      </c>
      <c r="N163" s="123">
        <v>377.90131667999998</v>
      </c>
      <c r="O163" s="123">
        <v>103.91454204999999</v>
      </c>
      <c r="P163" s="123">
        <v>64.628986490000003</v>
      </c>
      <c r="Q163" s="123">
        <v>107.96317861</v>
      </c>
      <c r="R163" s="123">
        <v>483.35260132000008</v>
      </c>
      <c r="S163" s="123">
        <v>98.298088180000022</v>
      </c>
      <c r="T163" s="123">
        <v>55.200493250000008</v>
      </c>
      <c r="U163" s="123"/>
      <c r="V163" s="123"/>
    </row>
    <row r="164" spans="1:22" hidden="1" outlineLevel="1">
      <c r="A164" s="12">
        <v>45200</v>
      </c>
      <c r="B164" s="123">
        <v>4250.7921547900005</v>
      </c>
      <c r="C164" s="123">
        <v>122.30961374000002</v>
      </c>
      <c r="D164" s="123">
        <v>55.858305039999998</v>
      </c>
      <c r="E164" s="123">
        <v>834.30662212999994</v>
      </c>
      <c r="F164" s="123">
        <v>467.57845828999996</v>
      </c>
      <c r="G164" s="123">
        <v>65.453679179999995</v>
      </c>
      <c r="H164" s="123">
        <v>219.12501412999998</v>
      </c>
      <c r="I164" s="123">
        <v>733.00854655000012</v>
      </c>
      <c r="J164" s="123">
        <v>334.25019529999997</v>
      </c>
      <c r="K164" s="123">
        <v>72.567013649999993</v>
      </c>
      <c r="L164" s="123">
        <v>61.347258650000001</v>
      </c>
      <c r="M164" s="123">
        <v>6.2235692100000009</v>
      </c>
      <c r="N164" s="123">
        <v>356.71167985</v>
      </c>
      <c r="O164" s="123">
        <v>98.168524419999983</v>
      </c>
      <c r="P164" s="123">
        <v>60.722521390000004</v>
      </c>
      <c r="Q164" s="123">
        <v>108.78139587</v>
      </c>
      <c r="R164" s="123">
        <v>513.82665109000004</v>
      </c>
      <c r="S164" s="123">
        <v>88.925511589999999</v>
      </c>
      <c r="T164" s="123">
        <v>51.627594710000004</v>
      </c>
      <c r="U164" s="123"/>
      <c r="V164" s="123"/>
    </row>
    <row r="165" spans="1:22" hidden="1" outlineLevel="1">
      <c r="A165" s="12">
        <v>45231</v>
      </c>
      <c r="B165" s="123">
        <v>4619.1542023799993</v>
      </c>
      <c r="C165" s="123">
        <v>126.10616916999999</v>
      </c>
      <c r="D165" s="123">
        <v>56.704575099999992</v>
      </c>
      <c r="E165" s="123">
        <v>864.60414704000016</v>
      </c>
      <c r="F165" s="123">
        <v>467.50242818999999</v>
      </c>
      <c r="G165" s="123">
        <v>64.166751759999997</v>
      </c>
      <c r="H165" s="123">
        <v>223.20668476</v>
      </c>
      <c r="I165" s="123">
        <v>982.77078533999997</v>
      </c>
      <c r="J165" s="123">
        <v>334.48262244</v>
      </c>
      <c r="K165" s="123">
        <v>65.667777049999998</v>
      </c>
      <c r="L165" s="123">
        <v>65.47461113</v>
      </c>
      <c r="M165" s="123">
        <v>7.5526719600000014</v>
      </c>
      <c r="N165" s="123">
        <v>398.61423431000003</v>
      </c>
      <c r="O165" s="123">
        <v>92.198084100000017</v>
      </c>
      <c r="P165" s="123">
        <v>59.915453119999995</v>
      </c>
      <c r="Q165" s="123">
        <v>109.02026161000001</v>
      </c>
      <c r="R165" s="123">
        <v>553.79195511</v>
      </c>
      <c r="S165" s="123">
        <v>91.237365120000007</v>
      </c>
      <c r="T165" s="123">
        <v>56.137625069999999</v>
      </c>
      <c r="U165" s="123"/>
      <c r="V165" s="123"/>
    </row>
    <row r="166" spans="1:22" hidden="1" outlineLevel="1">
      <c r="A166" s="12">
        <v>45261</v>
      </c>
      <c r="B166" s="123">
        <v>5038.5026996300003</v>
      </c>
      <c r="C166" s="123">
        <v>193.26694942</v>
      </c>
      <c r="D166" s="123">
        <v>49.163657419999993</v>
      </c>
      <c r="E166" s="123">
        <v>938.79814590000001</v>
      </c>
      <c r="F166" s="123">
        <v>549.89309813</v>
      </c>
      <c r="G166" s="123">
        <v>71.076559349999997</v>
      </c>
      <c r="H166" s="123">
        <v>399.48602770999997</v>
      </c>
      <c r="I166" s="123">
        <v>1008.12655671</v>
      </c>
      <c r="J166" s="123">
        <v>414.31361944000002</v>
      </c>
      <c r="K166" s="123">
        <v>82.186706299999997</v>
      </c>
      <c r="L166" s="123">
        <v>61.847448840000013</v>
      </c>
      <c r="M166" s="123">
        <v>8.0471624999999989</v>
      </c>
      <c r="N166" s="123">
        <v>378.92235529999999</v>
      </c>
      <c r="O166" s="123">
        <v>85.63560781000001</v>
      </c>
      <c r="P166" s="123">
        <v>90.689388680000008</v>
      </c>
      <c r="Q166" s="123">
        <v>103.1547585</v>
      </c>
      <c r="R166" s="123">
        <v>463.75020423999996</v>
      </c>
      <c r="S166" s="123">
        <v>75.623201010000002</v>
      </c>
      <c r="T166" s="123">
        <v>64.521252370000013</v>
      </c>
      <c r="U166" s="123"/>
      <c r="V166" s="123"/>
    </row>
    <row r="167" spans="1:22" hidden="1" outlineLevel="1">
      <c r="A167" s="12">
        <v>45292</v>
      </c>
      <c r="B167" s="123">
        <v>4933.6106621099998</v>
      </c>
      <c r="C167" s="123">
        <v>198.56132358999997</v>
      </c>
      <c r="D167" s="123">
        <v>43.120115049999995</v>
      </c>
      <c r="E167" s="123">
        <v>984.22612095999989</v>
      </c>
      <c r="F167" s="123">
        <v>581.62397828999997</v>
      </c>
      <c r="G167" s="123">
        <v>71.044734449999993</v>
      </c>
      <c r="H167" s="123">
        <v>350.17102992000008</v>
      </c>
      <c r="I167" s="123">
        <v>952.25999933999992</v>
      </c>
      <c r="J167" s="123">
        <v>398.74946278000004</v>
      </c>
      <c r="K167" s="123">
        <v>80.806033920000004</v>
      </c>
      <c r="L167" s="123">
        <v>75.655768660000007</v>
      </c>
      <c r="M167" s="123">
        <v>7.98852531</v>
      </c>
      <c r="N167" s="123">
        <v>381.74554800999999</v>
      </c>
      <c r="O167" s="123">
        <v>75.203967930000005</v>
      </c>
      <c r="P167" s="123">
        <v>58.555785560000004</v>
      </c>
      <c r="Q167" s="123">
        <v>111.32620891000001</v>
      </c>
      <c r="R167" s="123">
        <v>423.81929646000003</v>
      </c>
      <c r="S167" s="123">
        <v>80.290802350000007</v>
      </c>
      <c r="T167" s="123">
        <v>58.461960619999999</v>
      </c>
      <c r="U167" s="123"/>
      <c r="V167" s="123"/>
    </row>
    <row r="168" spans="1:22" hidden="1" outlineLevel="1">
      <c r="A168" s="12">
        <v>45323</v>
      </c>
      <c r="B168" s="123">
        <v>4705.2269282100006</v>
      </c>
      <c r="C168" s="123">
        <v>183.48415856</v>
      </c>
      <c r="D168" s="123">
        <v>33.596662680000001</v>
      </c>
      <c r="E168" s="123">
        <v>874.5100156200001</v>
      </c>
      <c r="F168" s="123">
        <v>533.14183137999999</v>
      </c>
      <c r="G168" s="123">
        <v>65.427915629999987</v>
      </c>
      <c r="H168" s="123">
        <v>284.38120634999996</v>
      </c>
      <c r="I168" s="123">
        <v>856.73200190000011</v>
      </c>
      <c r="J168" s="123">
        <v>442.65595714000006</v>
      </c>
      <c r="K168" s="123">
        <v>78.224447280000007</v>
      </c>
      <c r="L168" s="123">
        <v>65.670983160000006</v>
      </c>
      <c r="M168" s="123">
        <v>7.2356699600000001</v>
      </c>
      <c r="N168" s="123">
        <v>404.31333648999998</v>
      </c>
      <c r="O168" s="123">
        <v>70.870291820000006</v>
      </c>
      <c r="P168" s="123">
        <v>56.762928209999998</v>
      </c>
      <c r="Q168" s="123">
        <v>91.980472209999988</v>
      </c>
      <c r="R168" s="123">
        <v>529.31647320999991</v>
      </c>
      <c r="S168" s="123">
        <v>68.662469579999993</v>
      </c>
      <c r="T168" s="123">
        <v>58.26010703</v>
      </c>
      <c r="U168" s="123"/>
      <c r="V168" s="123"/>
    </row>
    <row r="169" spans="1:22">
      <c r="A169" s="12">
        <v>45352</v>
      </c>
      <c r="B169" s="123">
        <v>4787.9772820700009</v>
      </c>
      <c r="C169" s="123">
        <v>188.46495269000002</v>
      </c>
      <c r="D169" s="123">
        <v>29.095773300000001</v>
      </c>
      <c r="E169" s="123">
        <v>998.16593292000016</v>
      </c>
      <c r="F169" s="123">
        <v>520.13235240999995</v>
      </c>
      <c r="G169" s="123">
        <v>68.505284209999999</v>
      </c>
      <c r="H169" s="123">
        <v>253.09930267000001</v>
      </c>
      <c r="I169" s="123">
        <v>915.23840017000009</v>
      </c>
      <c r="J169" s="123">
        <v>403.12518270999999</v>
      </c>
      <c r="K169" s="123">
        <v>80.695473969999995</v>
      </c>
      <c r="L169" s="123">
        <v>61.726124340000013</v>
      </c>
      <c r="M169" s="123">
        <v>8.4607448600000001</v>
      </c>
      <c r="N169" s="123">
        <v>392.21877331000002</v>
      </c>
      <c r="O169" s="123">
        <v>76.965750720000003</v>
      </c>
      <c r="P169" s="123">
        <v>48.377780719999997</v>
      </c>
      <c r="Q169" s="123">
        <v>90.89124584999999</v>
      </c>
      <c r="R169" s="123">
        <v>532.49772423000002</v>
      </c>
      <c r="S169" s="123">
        <v>60.546763689999999</v>
      </c>
      <c r="T169" s="123">
        <v>59.769719299999998</v>
      </c>
      <c r="U169" s="123"/>
      <c r="V169" s="123"/>
    </row>
    <row r="170" spans="1:22">
      <c r="A170" s="12">
        <v>45383</v>
      </c>
      <c r="B170" s="123">
        <v>4866.9951879399996</v>
      </c>
      <c r="C170" s="123">
        <v>178.87995739000002</v>
      </c>
      <c r="D170" s="123">
        <v>32.377556810000002</v>
      </c>
      <c r="E170" s="123">
        <v>888.03852285000016</v>
      </c>
      <c r="F170" s="123">
        <v>741.19355375000009</v>
      </c>
      <c r="G170" s="123">
        <v>71.734990769999996</v>
      </c>
      <c r="H170" s="123">
        <v>244.32311359999997</v>
      </c>
      <c r="I170" s="123">
        <v>977.26728007999998</v>
      </c>
      <c r="J170" s="123">
        <v>403.49452595999992</v>
      </c>
      <c r="K170" s="123">
        <v>85.581144039999998</v>
      </c>
      <c r="L170" s="123">
        <v>72.83857119000001</v>
      </c>
      <c r="M170" s="123">
        <v>7.22362561</v>
      </c>
      <c r="N170" s="123">
        <v>305.44585383999998</v>
      </c>
      <c r="O170" s="123">
        <v>79.289841620000018</v>
      </c>
      <c r="P170" s="123">
        <v>48.517135369999998</v>
      </c>
      <c r="Q170" s="123">
        <v>77.75321061999999</v>
      </c>
      <c r="R170" s="123">
        <v>541.62673698000003</v>
      </c>
      <c r="S170" s="123">
        <v>57.51860121</v>
      </c>
      <c r="T170" s="123">
        <v>53.890966249999998</v>
      </c>
      <c r="U170" s="123"/>
      <c r="V170" s="123"/>
    </row>
    <row r="171" spans="1:22">
      <c r="A171" s="12">
        <v>45413</v>
      </c>
      <c r="B171" s="123">
        <v>5270.4787854699998</v>
      </c>
      <c r="C171" s="123">
        <v>170.65499075</v>
      </c>
      <c r="D171" s="123">
        <v>24.877575500000003</v>
      </c>
      <c r="E171" s="123">
        <v>1052.0024263099999</v>
      </c>
      <c r="F171" s="123">
        <v>915.97693048999986</v>
      </c>
      <c r="G171" s="123">
        <v>61.171730240000002</v>
      </c>
      <c r="H171" s="123">
        <v>233.79546092999999</v>
      </c>
      <c r="I171" s="123">
        <v>1000.2219632400002</v>
      </c>
      <c r="J171" s="123">
        <v>469.30801221999997</v>
      </c>
      <c r="K171" s="123">
        <v>86.855365450000008</v>
      </c>
      <c r="L171" s="123">
        <v>66.777841070000008</v>
      </c>
      <c r="M171" s="123">
        <v>5.7895951099999996</v>
      </c>
      <c r="N171" s="123">
        <v>314.59240721000003</v>
      </c>
      <c r="O171" s="123">
        <v>97.082235969999999</v>
      </c>
      <c r="P171" s="123">
        <v>52.571786839999994</v>
      </c>
      <c r="Q171" s="123">
        <v>88.45634226</v>
      </c>
      <c r="R171" s="123">
        <v>536.96527647000005</v>
      </c>
      <c r="S171" s="123">
        <v>33.688436369999998</v>
      </c>
      <c r="T171" s="123">
        <v>59.690409039999999</v>
      </c>
      <c r="U171" s="123"/>
      <c r="V171" s="123"/>
    </row>
    <row r="172" spans="1:22">
      <c r="A172" s="12">
        <v>45444</v>
      </c>
      <c r="B172" s="123">
        <v>5581.7266550600007</v>
      </c>
      <c r="C172" s="123">
        <v>141.18978969</v>
      </c>
      <c r="D172" s="123">
        <v>28.918580419999998</v>
      </c>
      <c r="E172" s="123">
        <v>1137.7213689599998</v>
      </c>
      <c r="F172" s="123">
        <v>962.59705747999988</v>
      </c>
      <c r="G172" s="123">
        <v>71.817960689999992</v>
      </c>
      <c r="H172" s="123">
        <v>232.70621782000001</v>
      </c>
      <c r="I172" s="123">
        <v>1151.6481451500001</v>
      </c>
      <c r="J172" s="123">
        <v>436.61131257</v>
      </c>
      <c r="K172" s="123">
        <v>105.17693564</v>
      </c>
      <c r="L172" s="123">
        <v>63.930004019999998</v>
      </c>
      <c r="M172" s="123">
        <v>8.4802855400000006</v>
      </c>
      <c r="N172" s="123">
        <v>322.68764444999999</v>
      </c>
      <c r="O172" s="123">
        <v>94.279324050000014</v>
      </c>
      <c r="P172" s="123">
        <v>60.30597688000001</v>
      </c>
      <c r="Q172" s="123">
        <v>101.82821829000001</v>
      </c>
      <c r="R172" s="123">
        <v>550.22425379999993</v>
      </c>
      <c r="S172" s="123">
        <v>48.559705350000002</v>
      </c>
      <c r="T172" s="123">
        <v>63.043874259999996</v>
      </c>
      <c r="U172" s="123"/>
      <c r="V172" s="123"/>
    </row>
    <row r="173" spans="1:22">
      <c r="A173" s="12">
        <v>45474</v>
      </c>
      <c r="B173" s="123">
        <v>5387.8565832699996</v>
      </c>
      <c r="C173" s="123">
        <v>158.75452426000001</v>
      </c>
      <c r="D173" s="123">
        <v>29.925904779999996</v>
      </c>
      <c r="E173" s="123">
        <v>1051.9902448099999</v>
      </c>
      <c r="F173" s="123">
        <v>779.38213528999995</v>
      </c>
      <c r="G173" s="123">
        <v>75.971871679999992</v>
      </c>
      <c r="H173" s="123">
        <v>264.00720152000002</v>
      </c>
      <c r="I173" s="123">
        <v>1143.7674412200001</v>
      </c>
      <c r="J173" s="123">
        <v>447.97892819999993</v>
      </c>
      <c r="K173" s="123">
        <v>132.92780493999999</v>
      </c>
      <c r="L173" s="123">
        <v>67.085659809999996</v>
      </c>
      <c r="M173" s="123">
        <v>6.7299006099999996</v>
      </c>
      <c r="N173" s="123">
        <v>319.75481654999999</v>
      </c>
      <c r="O173" s="123">
        <v>98.952106880000002</v>
      </c>
      <c r="P173" s="123">
        <v>63.229686349999994</v>
      </c>
      <c r="Q173" s="123">
        <v>104.44297971999998</v>
      </c>
      <c r="R173" s="123">
        <v>502.16390200000001</v>
      </c>
      <c r="S173" s="123">
        <v>82.415129749999991</v>
      </c>
      <c r="T173" s="123">
        <v>58.376344900000007</v>
      </c>
      <c r="U173" s="123"/>
      <c r="V173" s="123"/>
    </row>
    <row r="174" spans="1:22">
      <c r="A174" s="12">
        <v>45505</v>
      </c>
      <c r="B174" s="123">
        <v>5498.9102661400002</v>
      </c>
      <c r="C174" s="123">
        <v>143.34299928999999</v>
      </c>
      <c r="D174" s="123">
        <v>33.176815510000004</v>
      </c>
      <c r="E174" s="123">
        <v>1043.8224991400002</v>
      </c>
      <c r="F174" s="123">
        <v>827.46073502999991</v>
      </c>
      <c r="G174" s="123">
        <v>76.369832840000015</v>
      </c>
      <c r="H174" s="123">
        <v>256.37086273000006</v>
      </c>
      <c r="I174" s="123">
        <v>1153.6208650799999</v>
      </c>
      <c r="J174" s="123">
        <v>456.15066589000003</v>
      </c>
      <c r="K174" s="123">
        <v>140.3843263</v>
      </c>
      <c r="L174" s="123">
        <v>64.934480779999987</v>
      </c>
      <c r="M174" s="123">
        <v>5.7352666200000009</v>
      </c>
      <c r="N174" s="123">
        <v>311.56640606999997</v>
      </c>
      <c r="O174" s="123">
        <v>100.63659251999999</v>
      </c>
      <c r="P174" s="123">
        <v>67.124886950000004</v>
      </c>
      <c r="Q174" s="123">
        <v>100.01996821</v>
      </c>
      <c r="R174" s="123">
        <v>538.19604489000005</v>
      </c>
      <c r="S174" s="123">
        <v>114.05248912</v>
      </c>
      <c r="T174" s="123">
        <v>65.944529169999996</v>
      </c>
      <c r="U174" s="123"/>
      <c r="V174" s="123"/>
    </row>
    <row r="175" spans="1:22">
      <c r="A175" s="12">
        <v>45536</v>
      </c>
      <c r="B175" s="123">
        <v>5596.6370904399992</v>
      </c>
      <c r="C175" s="123">
        <v>150.11405837000001</v>
      </c>
      <c r="D175" s="123">
        <v>45.064514599999995</v>
      </c>
      <c r="E175" s="123">
        <v>976.85617648999994</v>
      </c>
      <c r="F175" s="123">
        <v>874.20777548000001</v>
      </c>
      <c r="G175" s="123">
        <v>80.382088830000015</v>
      </c>
      <c r="H175" s="123">
        <v>266.31124163000004</v>
      </c>
      <c r="I175" s="123">
        <v>1200.3708213299999</v>
      </c>
      <c r="J175" s="123">
        <v>461.78710353000002</v>
      </c>
      <c r="K175" s="123">
        <v>133.57401652999999</v>
      </c>
      <c r="L175" s="123">
        <v>65.424575939999983</v>
      </c>
      <c r="M175" s="123">
        <v>9.259732210000001</v>
      </c>
      <c r="N175" s="123">
        <v>342.85235895</v>
      </c>
      <c r="O175" s="123">
        <v>91.337893719999997</v>
      </c>
      <c r="P175" s="123">
        <v>64.709136139999998</v>
      </c>
      <c r="Q175" s="123">
        <v>112.61619721999999</v>
      </c>
      <c r="R175" s="123">
        <v>559.67515763000006</v>
      </c>
      <c r="S175" s="123">
        <v>99.064394359999994</v>
      </c>
      <c r="T175" s="123">
        <v>63.029847480000001</v>
      </c>
      <c r="U175" s="123"/>
      <c r="V175" s="123"/>
    </row>
    <row r="176" spans="1:22">
      <c r="A176" s="12">
        <v>45566</v>
      </c>
      <c r="B176" s="123">
        <v>5531.3136934699996</v>
      </c>
      <c r="C176" s="123">
        <v>201.77550095000001</v>
      </c>
      <c r="D176" s="123">
        <v>46.438119650000004</v>
      </c>
      <c r="E176" s="123">
        <v>1032.3322909900003</v>
      </c>
      <c r="F176" s="123">
        <v>762.68451596</v>
      </c>
      <c r="G176" s="123">
        <v>71.280055090000005</v>
      </c>
      <c r="H176" s="123">
        <v>286.31066795000004</v>
      </c>
      <c r="I176" s="123">
        <v>1101.2342140000001</v>
      </c>
      <c r="J176" s="123">
        <v>473.94485483999995</v>
      </c>
      <c r="K176" s="123">
        <v>108.31587352999999</v>
      </c>
      <c r="L176" s="123">
        <v>88.025205249999999</v>
      </c>
      <c r="M176" s="123">
        <v>3.1756842000000001</v>
      </c>
      <c r="N176" s="123">
        <v>357.91541918000001</v>
      </c>
      <c r="O176" s="123">
        <v>100.46311902000001</v>
      </c>
      <c r="P176" s="123">
        <v>62.301357269999997</v>
      </c>
      <c r="Q176" s="123">
        <v>109.72910582999999</v>
      </c>
      <c r="R176" s="123">
        <v>576.67273215</v>
      </c>
      <c r="S176" s="123">
        <v>92.411851370000008</v>
      </c>
      <c r="T176" s="123">
        <v>56.303126240000005</v>
      </c>
      <c r="U176" s="123"/>
      <c r="V176" s="123"/>
    </row>
    <row r="177" spans="1:22">
      <c r="A177" s="12">
        <v>45597</v>
      </c>
      <c r="B177" s="123">
        <v>5050.8056620700008</v>
      </c>
      <c r="C177" s="123">
        <v>201.21996327000002</v>
      </c>
      <c r="D177" s="123">
        <v>29.978747209999998</v>
      </c>
      <c r="E177" s="123">
        <v>987.81333788000006</v>
      </c>
      <c r="F177" s="123">
        <v>681.83282521000001</v>
      </c>
      <c r="G177" s="123">
        <v>67.640486459999991</v>
      </c>
      <c r="H177" s="123">
        <v>276.54251001</v>
      </c>
      <c r="I177" s="123">
        <v>880.76445918000002</v>
      </c>
      <c r="J177" s="123">
        <v>437.84351701999992</v>
      </c>
      <c r="K177" s="123">
        <v>93.801377179999989</v>
      </c>
      <c r="L177" s="123">
        <v>85.256802710000002</v>
      </c>
      <c r="M177" s="123">
        <v>3.9443042199999998</v>
      </c>
      <c r="N177" s="123">
        <v>344.08918767000006</v>
      </c>
      <c r="O177" s="123">
        <v>92.170566300000004</v>
      </c>
      <c r="P177" s="123">
        <v>65.475712649999991</v>
      </c>
      <c r="Q177" s="123">
        <v>111.04427192999998</v>
      </c>
      <c r="R177" s="123">
        <v>542.67208399000003</v>
      </c>
      <c r="S177" s="123">
        <v>90.175271729999992</v>
      </c>
      <c r="T177" s="123">
        <v>58.540237449999999</v>
      </c>
      <c r="U177" s="123"/>
      <c r="V177" s="123"/>
    </row>
    <row r="178" spans="1:22">
      <c r="A178" s="12">
        <v>45627</v>
      </c>
      <c r="B178" s="123">
        <v>5442.4454170100007</v>
      </c>
      <c r="C178" s="123">
        <v>164.76386506999998</v>
      </c>
      <c r="D178" s="123">
        <v>31.32639738</v>
      </c>
      <c r="E178" s="123">
        <v>1031.95630312</v>
      </c>
      <c r="F178" s="123">
        <v>733.89904683999987</v>
      </c>
      <c r="G178" s="123">
        <v>81.816688720000002</v>
      </c>
      <c r="H178" s="123">
        <v>456.22056717999999</v>
      </c>
      <c r="I178" s="123">
        <v>1091.3425213400001</v>
      </c>
      <c r="J178" s="123">
        <v>406.78670190999992</v>
      </c>
      <c r="K178" s="123">
        <v>94.171048759999991</v>
      </c>
      <c r="L178" s="123">
        <v>89.794718930000002</v>
      </c>
      <c r="M178" s="123">
        <v>5.1385913500000004</v>
      </c>
      <c r="N178" s="123">
        <v>368.27404124000003</v>
      </c>
      <c r="O178" s="123">
        <v>103.70422862999999</v>
      </c>
      <c r="P178" s="123">
        <v>63.055858030000003</v>
      </c>
      <c r="Q178" s="123">
        <v>95.965487319999994</v>
      </c>
      <c r="R178" s="123">
        <v>534.61364270000001</v>
      </c>
      <c r="S178" s="123">
        <v>30.251236169999999</v>
      </c>
      <c r="T178" s="123">
        <v>59.364472319999997</v>
      </c>
      <c r="U178" s="123"/>
      <c r="V178" s="123"/>
    </row>
    <row r="179" spans="1:22">
      <c r="A179" s="12">
        <v>45658</v>
      </c>
      <c r="B179" s="123">
        <v>4932.25155309</v>
      </c>
      <c r="C179" s="123">
        <v>139.45713613999999</v>
      </c>
      <c r="D179" s="123">
        <v>19.38439932</v>
      </c>
      <c r="E179" s="123">
        <v>1022.52253058</v>
      </c>
      <c r="F179" s="123">
        <v>694.4454099699999</v>
      </c>
      <c r="G179" s="123">
        <v>59.940936909999998</v>
      </c>
      <c r="H179" s="123">
        <v>478.90267506000004</v>
      </c>
      <c r="I179" s="123">
        <v>882.42215693999992</v>
      </c>
      <c r="J179" s="123">
        <v>393.41386223000006</v>
      </c>
      <c r="K179" s="123">
        <v>80.140373260000018</v>
      </c>
      <c r="L179" s="123">
        <v>95.479584899999992</v>
      </c>
      <c r="M179" s="123">
        <v>5.0510211099999998</v>
      </c>
      <c r="N179" s="123">
        <v>332.98917213999999</v>
      </c>
      <c r="O179" s="123">
        <v>94.635473529999985</v>
      </c>
      <c r="P179" s="123">
        <v>48.727133429999995</v>
      </c>
      <c r="Q179" s="123">
        <v>109.60323045</v>
      </c>
      <c r="R179" s="123">
        <v>403.47422097000009</v>
      </c>
      <c r="S179" s="123">
        <v>31.163999329999999</v>
      </c>
      <c r="T179" s="123">
        <v>40.498236820000002</v>
      </c>
      <c r="U179" s="123"/>
      <c r="V179" s="123"/>
    </row>
    <row r="180" spans="1:22">
      <c r="A180" s="12">
        <v>45689</v>
      </c>
      <c r="B180" s="123">
        <v>4762.0158742900012</v>
      </c>
      <c r="C180" s="123">
        <v>123.65627639000002</v>
      </c>
      <c r="D180" s="123">
        <v>15.85472966</v>
      </c>
      <c r="E180" s="123">
        <v>903.05236850999995</v>
      </c>
      <c r="F180" s="123">
        <v>656.63544551999996</v>
      </c>
      <c r="G180" s="123">
        <v>64.891522080000016</v>
      </c>
      <c r="H180" s="123">
        <v>363.82776587999996</v>
      </c>
      <c r="I180" s="123">
        <v>887.92056552999998</v>
      </c>
      <c r="J180" s="123">
        <v>346.42090854000003</v>
      </c>
      <c r="K180" s="123">
        <v>62.245025620000007</v>
      </c>
      <c r="L180" s="123">
        <v>87.919506740000003</v>
      </c>
      <c r="M180" s="123">
        <v>3.9895758400000001</v>
      </c>
      <c r="N180" s="123">
        <v>350.08808063999999</v>
      </c>
      <c r="O180" s="123">
        <v>100.13868403999999</v>
      </c>
      <c r="P180" s="123">
        <v>60.916777959999997</v>
      </c>
      <c r="Q180" s="123">
        <v>89.131428140000011</v>
      </c>
      <c r="R180" s="123">
        <v>576.03388441999994</v>
      </c>
      <c r="S180" s="123">
        <v>30.23054651</v>
      </c>
      <c r="T180" s="123">
        <v>39.06278227</v>
      </c>
      <c r="U180" s="123"/>
      <c r="V180" s="123"/>
    </row>
    <row r="181" spans="1:22">
      <c r="A181" s="12">
        <v>45717</v>
      </c>
      <c r="B181" s="123">
        <v>4822.3449416200001</v>
      </c>
      <c r="C181" s="123">
        <v>157.20230973999998</v>
      </c>
      <c r="D181" s="123">
        <v>19.059172520000001</v>
      </c>
      <c r="E181" s="123">
        <v>961.74643843000001</v>
      </c>
      <c r="F181" s="123">
        <v>598.40332470999999</v>
      </c>
      <c r="G181" s="123">
        <v>65.412153959999998</v>
      </c>
      <c r="H181" s="123">
        <v>312.03717386000005</v>
      </c>
      <c r="I181" s="123">
        <v>989.91675425999995</v>
      </c>
      <c r="J181" s="123">
        <v>332.16803915000003</v>
      </c>
      <c r="K181" s="123">
        <v>66.07483302</v>
      </c>
      <c r="L181" s="123">
        <v>95.090918439999996</v>
      </c>
      <c r="M181" s="123">
        <v>6.02515321</v>
      </c>
      <c r="N181" s="123">
        <v>384.58608084999997</v>
      </c>
      <c r="O181" s="123">
        <v>100.51168306000001</v>
      </c>
      <c r="P181" s="123">
        <v>67.550141569999994</v>
      </c>
      <c r="Q181" s="123">
        <v>79.243815620000007</v>
      </c>
      <c r="R181" s="123">
        <v>515.71980765000001</v>
      </c>
      <c r="S181" s="123">
        <v>25.097632690000001</v>
      </c>
      <c r="T181" s="123">
        <v>46.499508880000008</v>
      </c>
      <c r="U181" s="123"/>
      <c r="V181" s="123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1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53" customWidth="1"/>
    <col min="2" max="2" width="9.109375" style="25"/>
    <col min="3" max="3" width="6.44140625" style="25" customWidth="1"/>
    <col min="4" max="4" width="7.109375" style="25" customWidth="1"/>
    <col min="5" max="9" width="6.44140625" style="25" customWidth="1"/>
    <col min="10" max="10" width="7.109375" style="25" customWidth="1"/>
    <col min="11" max="15" width="6.44140625" style="25" customWidth="1"/>
    <col min="16" max="16" width="7.109375" style="25" customWidth="1"/>
    <col min="17" max="19" width="6.44140625" style="25" customWidth="1"/>
    <col min="20" max="31" width="6.5546875" style="162" customWidth="1"/>
    <col min="32" max="16384" width="9.109375" style="25"/>
  </cols>
  <sheetData>
    <row r="1" spans="1:31">
      <c r="A1" s="36" t="s">
        <v>157</v>
      </c>
    </row>
    <row r="2" spans="1:31" ht="5.25" customHeight="1"/>
    <row r="3" spans="1:31" ht="27.75" customHeight="1">
      <c r="A3" s="226" t="s">
        <v>107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31" ht="12.75" customHeight="1">
      <c r="A4" s="26" t="s">
        <v>130</v>
      </c>
    </row>
    <row r="5" spans="1:31" ht="12.75" customHeight="1">
      <c r="A5" s="27" t="s">
        <v>53</v>
      </c>
    </row>
    <row r="6" spans="1:31" s="28" customFormat="1" ht="12.75" customHeight="1">
      <c r="A6" s="203" t="s">
        <v>0</v>
      </c>
      <c r="B6" s="192" t="s">
        <v>15</v>
      </c>
      <c r="C6" s="206" t="s">
        <v>2</v>
      </c>
      <c r="D6" s="206"/>
      <c r="E6" s="206"/>
      <c r="F6" s="206"/>
      <c r="G6" s="206"/>
      <c r="H6" s="208" t="s">
        <v>3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10"/>
    </row>
    <row r="7" spans="1:31" s="28" customFormat="1" ht="12.75" customHeight="1">
      <c r="A7" s="204"/>
      <c r="B7" s="192"/>
      <c r="C7" s="255" t="s">
        <v>69</v>
      </c>
      <c r="D7" s="255" t="s">
        <v>6</v>
      </c>
      <c r="E7" s="206" t="s">
        <v>7</v>
      </c>
      <c r="F7" s="207"/>
      <c r="G7" s="207"/>
      <c r="H7" s="206" t="s">
        <v>8</v>
      </c>
      <c r="I7" s="206"/>
      <c r="J7" s="206"/>
      <c r="K7" s="207"/>
      <c r="L7" s="207"/>
      <c r="M7" s="207"/>
      <c r="N7" s="206" t="s">
        <v>9</v>
      </c>
      <c r="O7" s="206"/>
      <c r="P7" s="206"/>
      <c r="Q7" s="207"/>
      <c r="R7" s="207"/>
      <c r="S7" s="207"/>
      <c r="T7" s="206" t="s">
        <v>196</v>
      </c>
      <c r="U7" s="206"/>
      <c r="V7" s="206"/>
      <c r="W7" s="254"/>
      <c r="X7" s="254"/>
      <c r="Y7" s="254"/>
      <c r="Z7" s="206" t="s">
        <v>197</v>
      </c>
      <c r="AA7" s="206"/>
      <c r="AB7" s="206"/>
      <c r="AC7" s="254"/>
      <c r="AD7" s="254"/>
      <c r="AE7" s="254"/>
    </row>
    <row r="8" spans="1:31" s="28" customFormat="1" ht="88.5" customHeight="1">
      <c r="A8" s="205"/>
      <c r="B8" s="192"/>
      <c r="C8" s="255"/>
      <c r="D8" s="255"/>
      <c r="E8" s="29" t="s">
        <v>10</v>
      </c>
      <c r="F8" s="29" t="s">
        <v>11</v>
      </c>
      <c r="G8" s="29" t="s">
        <v>12</v>
      </c>
      <c r="H8" s="29" t="s">
        <v>13</v>
      </c>
      <c r="I8" s="29" t="s">
        <v>69</v>
      </c>
      <c r="J8" s="29" t="s">
        <v>6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69</v>
      </c>
      <c r="P8" s="29" t="s">
        <v>6</v>
      </c>
      <c r="Q8" s="29" t="s">
        <v>10</v>
      </c>
      <c r="R8" s="29" t="s">
        <v>11</v>
      </c>
      <c r="S8" s="29" t="s">
        <v>12</v>
      </c>
      <c r="T8" s="159" t="s">
        <v>13</v>
      </c>
      <c r="U8" s="159" t="s">
        <v>69</v>
      </c>
      <c r="V8" s="159" t="s">
        <v>6</v>
      </c>
      <c r="W8" s="159" t="s">
        <v>10</v>
      </c>
      <c r="X8" s="159" t="s">
        <v>11</v>
      </c>
      <c r="Y8" s="159" t="s">
        <v>12</v>
      </c>
      <c r="Z8" s="159" t="s">
        <v>13</v>
      </c>
      <c r="AA8" s="159" t="s">
        <v>69</v>
      </c>
      <c r="AB8" s="159" t="s">
        <v>6</v>
      </c>
      <c r="AC8" s="159" t="s">
        <v>10</v>
      </c>
      <c r="AD8" s="159" t="s">
        <v>11</v>
      </c>
      <c r="AE8" s="159" t="s">
        <v>12</v>
      </c>
    </row>
    <row r="9" spans="1:31" s="28" customFormat="1" hidden="1">
      <c r="A9" s="134"/>
      <c r="B9" s="136"/>
      <c r="C9" s="142"/>
      <c r="D9" s="142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</row>
    <row r="10" spans="1:31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  <c r="T10" s="160">
        <v>20</v>
      </c>
      <c r="U10" s="161">
        <v>21</v>
      </c>
      <c r="V10" s="160">
        <v>22</v>
      </c>
      <c r="W10" s="161">
        <v>23</v>
      </c>
      <c r="X10" s="160">
        <v>24</v>
      </c>
      <c r="Y10" s="161">
        <v>25</v>
      </c>
      <c r="Z10" s="160">
        <v>20</v>
      </c>
      <c r="AA10" s="161">
        <v>21</v>
      </c>
      <c r="AB10" s="160">
        <v>22</v>
      </c>
      <c r="AC10" s="161">
        <v>23</v>
      </c>
      <c r="AD10" s="160">
        <v>24</v>
      </c>
      <c r="AE10" s="161">
        <v>25</v>
      </c>
    </row>
    <row r="11" spans="1:31" ht="15" hidden="1" customHeight="1" outlineLevel="1">
      <c r="A11" s="12">
        <v>40544</v>
      </c>
      <c r="B11" s="54">
        <v>18.9389</v>
      </c>
      <c r="C11" s="54">
        <v>21.146000000000001</v>
      </c>
      <c r="D11" s="54">
        <v>18.000499999999999</v>
      </c>
      <c r="E11" s="54">
        <v>17.894400000000001</v>
      </c>
      <c r="F11" s="54">
        <v>20.2883</v>
      </c>
      <c r="G11" s="54">
        <v>0</v>
      </c>
      <c r="H11" s="54">
        <v>19.0642</v>
      </c>
      <c r="I11" s="54">
        <v>21.2956</v>
      </c>
      <c r="J11" s="54">
        <v>18.120200000000001</v>
      </c>
      <c r="K11" s="54">
        <v>17.971800000000002</v>
      </c>
      <c r="L11" s="54">
        <v>22.294499999999999</v>
      </c>
      <c r="M11" s="54">
        <v>0</v>
      </c>
      <c r="N11" s="54">
        <v>13.914400000000001</v>
      </c>
      <c r="O11" s="54">
        <v>15.8992</v>
      </c>
      <c r="P11" s="54">
        <v>12.8927</v>
      </c>
      <c r="Q11" s="54">
        <v>11.8718</v>
      </c>
      <c r="R11" s="54">
        <v>14.040800000000001</v>
      </c>
      <c r="S11" s="54">
        <v>0</v>
      </c>
      <c r="T11" s="164" t="s">
        <v>189</v>
      </c>
      <c r="U11" s="164" t="s">
        <v>189</v>
      </c>
      <c r="V11" s="164" t="s">
        <v>189</v>
      </c>
      <c r="W11" s="164" t="s">
        <v>189</v>
      </c>
      <c r="X11" s="164" t="s">
        <v>189</v>
      </c>
      <c r="Y11" s="164" t="s">
        <v>189</v>
      </c>
      <c r="Z11" s="164" t="s">
        <v>189</v>
      </c>
      <c r="AA11" s="164" t="s">
        <v>189</v>
      </c>
      <c r="AB11" s="164" t="s">
        <v>189</v>
      </c>
      <c r="AC11" s="164" t="s">
        <v>189</v>
      </c>
      <c r="AD11" s="164" t="s">
        <v>189</v>
      </c>
      <c r="AE11" s="164" t="s">
        <v>189</v>
      </c>
    </row>
    <row r="12" spans="1:31" hidden="1" outlineLevel="1">
      <c r="A12" s="12">
        <v>40575</v>
      </c>
      <c r="B12" s="54">
        <v>17.880700000000001</v>
      </c>
      <c r="C12" s="54">
        <v>20.682099999999998</v>
      </c>
      <c r="D12" s="54">
        <v>16.009599999999999</v>
      </c>
      <c r="E12" s="54">
        <v>15.621700000000001</v>
      </c>
      <c r="F12" s="54">
        <v>19.357900000000001</v>
      </c>
      <c r="G12" s="54">
        <v>0</v>
      </c>
      <c r="H12" s="54">
        <v>18.244700000000002</v>
      </c>
      <c r="I12" s="54">
        <v>22.251200000000001</v>
      </c>
      <c r="J12" s="54">
        <v>16.124199999999998</v>
      </c>
      <c r="K12" s="54">
        <v>15.617100000000001</v>
      </c>
      <c r="L12" s="54">
        <v>22.232600000000001</v>
      </c>
      <c r="M12" s="54">
        <v>0</v>
      </c>
      <c r="N12" s="54">
        <v>15.2439</v>
      </c>
      <c r="O12" s="54">
        <v>15.728899999999999</v>
      </c>
      <c r="P12" s="54">
        <v>13.3735</v>
      </c>
      <c r="Q12" s="54">
        <v>15.981999999999999</v>
      </c>
      <c r="R12" s="54">
        <v>12.4016</v>
      </c>
      <c r="S12" s="54">
        <v>0</v>
      </c>
      <c r="T12" s="164" t="s">
        <v>189</v>
      </c>
      <c r="U12" s="164" t="s">
        <v>189</v>
      </c>
      <c r="V12" s="164" t="s">
        <v>189</v>
      </c>
      <c r="W12" s="164" t="s">
        <v>189</v>
      </c>
      <c r="X12" s="164" t="s">
        <v>189</v>
      </c>
      <c r="Y12" s="164" t="s">
        <v>189</v>
      </c>
      <c r="Z12" s="164" t="s">
        <v>189</v>
      </c>
      <c r="AA12" s="164" t="s">
        <v>189</v>
      </c>
      <c r="AB12" s="164" t="s">
        <v>189</v>
      </c>
      <c r="AC12" s="164" t="s">
        <v>189</v>
      </c>
      <c r="AD12" s="164" t="s">
        <v>189</v>
      </c>
      <c r="AE12" s="164" t="s">
        <v>189</v>
      </c>
    </row>
    <row r="13" spans="1:31" hidden="1" outlineLevel="1">
      <c r="A13" s="12">
        <v>40603</v>
      </c>
      <c r="B13" s="54">
        <v>15.819100000000001</v>
      </c>
      <c r="C13" s="54">
        <v>20.767199999999999</v>
      </c>
      <c r="D13" s="54">
        <v>13.6982</v>
      </c>
      <c r="E13" s="54">
        <v>13.347899999999999</v>
      </c>
      <c r="F13" s="54">
        <v>15.115</v>
      </c>
      <c r="G13" s="54">
        <v>0</v>
      </c>
      <c r="H13" s="54">
        <v>17.366199999999999</v>
      </c>
      <c r="I13" s="54">
        <v>21.079899999999999</v>
      </c>
      <c r="J13" s="54">
        <v>14.8179</v>
      </c>
      <c r="K13" s="54">
        <v>14.046200000000001</v>
      </c>
      <c r="L13" s="54">
        <v>20.182300000000001</v>
      </c>
      <c r="M13" s="54">
        <v>0</v>
      </c>
      <c r="N13" s="54">
        <v>12.289400000000001</v>
      </c>
      <c r="O13" s="54">
        <v>15.5928</v>
      </c>
      <c r="P13" s="54">
        <v>12.093</v>
      </c>
      <c r="Q13" s="54">
        <v>12.0943</v>
      </c>
      <c r="R13" s="54">
        <v>12.090199999999999</v>
      </c>
      <c r="S13" s="54">
        <v>0</v>
      </c>
      <c r="T13" s="164" t="s">
        <v>189</v>
      </c>
      <c r="U13" s="164" t="s">
        <v>189</v>
      </c>
      <c r="V13" s="164" t="s">
        <v>189</v>
      </c>
      <c r="W13" s="164" t="s">
        <v>189</v>
      </c>
      <c r="X13" s="164" t="s">
        <v>189</v>
      </c>
      <c r="Y13" s="164" t="s">
        <v>189</v>
      </c>
      <c r="Z13" s="164" t="s">
        <v>189</v>
      </c>
      <c r="AA13" s="164" t="s">
        <v>189</v>
      </c>
      <c r="AB13" s="164" t="s">
        <v>189</v>
      </c>
      <c r="AC13" s="164" t="s">
        <v>189</v>
      </c>
      <c r="AD13" s="164" t="s">
        <v>189</v>
      </c>
      <c r="AE13" s="164" t="s">
        <v>189</v>
      </c>
    </row>
    <row r="14" spans="1:31" hidden="1" outlineLevel="1">
      <c r="A14" s="12">
        <v>40634</v>
      </c>
      <c r="B14" s="54">
        <v>16.469799999999999</v>
      </c>
      <c r="C14" s="54">
        <v>21.0397</v>
      </c>
      <c r="D14" s="54">
        <v>13.8188</v>
      </c>
      <c r="E14" s="54">
        <v>13.6982</v>
      </c>
      <c r="F14" s="54">
        <v>15.9163</v>
      </c>
      <c r="G14" s="54">
        <v>12.32</v>
      </c>
      <c r="H14" s="54">
        <v>16.680299999999999</v>
      </c>
      <c r="I14" s="54">
        <v>21.106100000000001</v>
      </c>
      <c r="J14" s="54">
        <v>13.8537</v>
      </c>
      <c r="K14" s="54">
        <v>13.725</v>
      </c>
      <c r="L14" s="54">
        <v>15.9163</v>
      </c>
      <c r="M14" s="54">
        <v>12.32</v>
      </c>
      <c r="N14" s="54">
        <v>13.383100000000001</v>
      </c>
      <c r="O14" s="54">
        <v>10.3254</v>
      </c>
      <c r="P14" s="54">
        <v>13.4953</v>
      </c>
      <c r="Q14" s="54">
        <v>13.4953</v>
      </c>
      <c r="R14" s="54">
        <v>0</v>
      </c>
      <c r="S14" s="54">
        <v>0</v>
      </c>
      <c r="T14" s="164" t="s">
        <v>189</v>
      </c>
      <c r="U14" s="164" t="s">
        <v>189</v>
      </c>
      <c r="V14" s="164" t="s">
        <v>189</v>
      </c>
      <c r="W14" s="164" t="s">
        <v>189</v>
      </c>
      <c r="X14" s="164" t="s">
        <v>189</v>
      </c>
      <c r="Y14" s="164" t="s">
        <v>189</v>
      </c>
      <c r="Z14" s="164" t="s">
        <v>189</v>
      </c>
      <c r="AA14" s="164" t="s">
        <v>189</v>
      </c>
      <c r="AB14" s="164" t="s">
        <v>189</v>
      </c>
      <c r="AC14" s="164" t="s">
        <v>189</v>
      </c>
      <c r="AD14" s="164" t="s">
        <v>189</v>
      </c>
      <c r="AE14" s="164" t="s">
        <v>189</v>
      </c>
    </row>
    <row r="15" spans="1:31" hidden="1" outlineLevel="1">
      <c r="A15" s="12">
        <v>40664</v>
      </c>
      <c r="B15" s="54">
        <v>16.6112</v>
      </c>
      <c r="C15" s="54">
        <v>20.981400000000001</v>
      </c>
      <c r="D15" s="54">
        <v>14.269299999999999</v>
      </c>
      <c r="E15" s="54">
        <v>14.174099999999999</v>
      </c>
      <c r="F15" s="54">
        <v>15.2547</v>
      </c>
      <c r="G15" s="54">
        <v>0</v>
      </c>
      <c r="H15" s="54">
        <v>17.312999999999999</v>
      </c>
      <c r="I15" s="54">
        <v>21.1662</v>
      </c>
      <c r="J15" s="54">
        <v>14.815899999999999</v>
      </c>
      <c r="K15" s="54">
        <v>14.7041</v>
      </c>
      <c r="L15" s="54">
        <v>15.830299999999999</v>
      </c>
      <c r="M15" s="54">
        <v>0</v>
      </c>
      <c r="N15" s="54">
        <v>11.754099999999999</v>
      </c>
      <c r="O15" s="54">
        <v>9.0602999999999998</v>
      </c>
      <c r="P15" s="54">
        <v>11.8727</v>
      </c>
      <c r="Q15" s="54">
        <v>11.996</v>
      </c>
      <c r="R15" s="54">
        <v>8.8374000000000006</v>
      </c>
      <c r="S15" s="54">
        <v>0</v>
      </c>
      <c r="T15" s="164" t="s">
        <v>189</v>
      </c>
      <c r="U15" s="164" t="s">
        <v>189</v>
      </c>
      <c r="V15" s="164" t="s">
        <v>189</v>
      </c>
      <c r="W15" s="164" t="s">
        <v>189</v>
      </c>
      <c r="X15" s="164" t="s">
        <v>189</v>
      </c>
      <c r="Y15" s="164" t="s">
        <v>189</v>
      </c>
      <c r="Z15" s="164" t="s">
        <v>189</v>
      </c>
      <c r="AA15" s="164" t="s">
        <v>189</v>
      </c>
      <c r="AB15" s="164" t="s">
        <v>189</v>
      </c>
      <c r="AC15" s="164" t="s">
        <v>189</v>
      </c>
      <c r="AD15" s="164" t="s">
        <v>189</v>
      </c>
      <c r="AE15" s="164" t="s">
        <v>189</v>
      </c>
    </row>
    <row r="16" spans="1:31" hidden="1" outlineLevel="1">
      <c r="A16" s="12">
        <v>40695</v>
      </c>
      <c r="B16" s="54">
        <v>15.5436</v>
      </c>
      <c r="C16" s="54">
        <v>24.159199999999998</v>
      </c>
      <c r="D16" s="54">
        <v>12.5974</v>
      </c>
      <c r="E16" s="54">
        <v>12.633699999999999</v>
      </c>
      <c r="F16" s="54">
        <v>12.2293</v>
      </c>
      <c r="G16" s="54">
        <v>0</v>
      </c>
      <c r="H16" s="54">
        <v>16.910599999999999</v>
      </c>
      <c r="I16" s="54">
        <v>24.180099999999999</v>
      </c>
      <c r="J16" s="54">
        <v>12.929500000000001</v>
      </c>
      <c r="K16" s="54">
        <v>13.0406</v>
      </c>
      <c r="L16" s="54">
        <v>12.114100000000001</v>
      </c>
      <c r="M16" s="54">
        <v>0</v>
      </c>
      <c r="N16" s="54">
        <v>12.047800000000001</v>
      </c>
      <c r="O16" s="54">
        <v>12.161300000000001</v>
      </c>
      <c r="P16" s="54">
        <v>12.047599999999999</v>
      </c>
      <c r="Q16" s="54">
        <v>12.0161</v>
      </c>
      <c r="R16" s="54">
        <v>12.795199999999999</v>
      </c>
      <c r="S16" s="54">
        <v>0</v>
      </c>
      <c r="T16" s="164" t="s">
        <v>189</v>
      </c>
      <c r="U16" s="164" t="s">
        <v>189</v>
      </c>
      <c r="V16" s="164" t="s">
        <v>189</v>
      </c>
      <c r="W16" s="164" t="s">
        <v>189</v>
      </c>
      <c r="X16" s="164" t="s">
        <v>189</v>
      </c>
      <c r="Y16" s="164" t="s">
        <v>189</v>
      </c>
      <c r="Z16" s="164" t="s">
        <v>189</v>
      </c>
      <c r="AA16" s="164" t="s">
        <v>189</v>
      </c>
      <c r="AB16" s="164" t="s">
        <v>189</v>
      </c>
      <c r="AC16" s="164" t="s">
        <v>189</v>
      </c>
      <c r="AD16" s="164" t="s">
        <v>189</v>
      </c>
      <c r="AE16" s="164" t="s">
        <v>189</v>
      </c>
    </row>
    <row r="17" spans="1:31" hidden="1" outlineLevel="1">
      <c r="A17" s="12">
        <v>40725</v>
      </c>
      <c r="B17" s="54">
        <v>15.5661</v>
      </c>
      <c r="C17" s="54">
        <v>20.896799999999999</v>
      </c>
      <c r="D17" s="54">
        <v>13.7967</v>
      </c>
      <c r="E17" s="54">
        <v>13.983499999999999</v>
      </c>
      <c r="F17" s="54">
        <v>11.927099999999999</v>
      </c>
      <c r="G17" s="54">
        <v>20.5</v>
      </c>
      <c r="H17" s="54">
        <v>15.792199999999999</v>
      </c>
      <c r="I17" s="54">
        <v>20.969200000000001</v>
      </c>
      <c r="J17" s="54">
        <v>13.897500000000001</v>
      </c>
      <c r="K17" s="54">
        <v>14.130699999999999</v>
      </c>
      <c r="L17" s="54">
        <v>11.696999999999999</v>
      </c>
      <c r="M17" s="54">
        <v>20.5</v>
      </c>
      <c r="N17" s="54">
        <v>12.935499999999999</v>
      </c>
      <c r="O17" s="54">
        <v>13.722099999999999</v>
      </c>
      <c r="P17" s="54">
        <v>12.91</v>
      </c>
      <c r="Q17" s="54">
        <v>12.7254</v>
      </c>
      <c r="R17" s="54">
        <v>14</v>
      </c>
      <c r="S17" s="54">
        <v>0</v>
      </c>
      <c r="T17" s="164" t="s">
        <v>189</v>
      </c>
      <c r="U17" s="164" t="s">
        <v>189</v>
      </c>
      <c r="V17" s="164" t="s">
        <v>189</v>
      </c>
      <c r="W17" s="164" t="s">
        <v>189</v>
      </c>
      <c r="X17" s="164" t="s">
        <v>189</v>
      </c>
      <c r="Y17" s="164" t="s">
        <v>189</v>
      </c>
      <c r="Z17" s="164" t="s">
        <v>189</v>
      </c>
      <c r="AA17" s="164" t="s">
        <v>189</v>
      </c>
      <c r="AB17" s="164" t="s">
        <v>189</v>
      </c>
      <c r="AC17" s="164" t="s">
        <v>189</v>
      </c>
      <c r="AD17" s="164" t="s">
        <v>189</v>
      </c>
      <c r="AE17" s="164" t="s">
        <v>189</v>
      </c>
    </row>
    <row r="18" spans="1:31" hidden="1" outlineLevel="1">
      <c r="A18" s="12">
        <v>40756</v>
      </c>
      <c r="B18" s="54">
        <v>16.1496</v>
      </c>
      <c r="C18" s="54">
        <v>20.174499999999998</v>
      </c>
      <c r="D18" s="54">
        <v>14.7415</v>
      </c>
      <c r="E18" s="54">
        <v>14.816000000000001</v>
      </c>
      <c r="F18" s="54">
        <v>14.432600000000001</v>
      </c>
      <c r="G18" s="54">
        <v>14.5</v>
      </c>
      <c r="H18" s="54">
        <v>16.391400000000001</v>
      </c>
      <c r="I18" s="54">
        <v>20.291</v>
      </c>
      <c r="J18" s="54">
        <v>14.945</v>
      </c>
      <c r="K18" s="54">
        <v>15.026</v>
      </c>
      <c r="L18" s="54">
        <v>14.623900000000001</v>
      </c>
      <c r="M18" s="54">
        <v>14.5</v>
      </c>
      <c r="N18" s="54">
        <v>11.9377</v>
      </c>
      <c r="O18" s="54">
        <v>11.194800000000001</v>
      </c>
      <c r="P18" s="54">
        <v>11.9861</v>
      </c>
      <c r="Q18" s="54">
        <v>12.267899999999999</v>
      </c>
      <c r="R18" s="54">
        <v>9.6744000000000003</v>
      </c>
      <c r="S18" s="54">
        <v>0</v>
      </c>
      <c r="T18" s="164" t="s">
        <v>189</v>
      </c>
      <c r="U18" s="164" t="s">
        <v>189</v>
      </c>
      <c r="V18" s="164" t="s">
        <v>189</v>
      </c>
      <c r="W18" s="164" t="s">
        <v>189</v>
      </c>
      <c r="X18" s="164" t="s">
        <v>189</v>
      </c>
      <c r="Y18" s="164" t="s">
        <v>189</v>
      </c>
      <c r="Z18" s="164" t="s">
        <v>189</v>
      </c>
      <c r="AA18" s="164" t="s">
        <v>189</v>
      </c>
      <c r="AB18" s="164" t="s">
        <v>189</v>
      </c>
      <c r="AC18" s="164" t="s">
        <v>189</v>
      </c>
      <c r="AD18" s="164" t="s">
        <v>189</v>
      </c>
      <c r="AE18" s="164" t="s">
        <v>189</v>
      </c>
    </row>
    <row r="19" spans="1:31" hidden="1" outlineLevel="1">
      <c r="A19" s="12">
        <v>40787</v>
      </c>
      <c r="B19" s="54">
        <v>16.9285</v>
      </c>
      <c r="C19" s="54">
        <v>20.8231</v>
      </c>
      <c r="D19" s="54">
        <v>15.3827</v>
      </c>
      <c r="E19" s="54">
        <v>15.514799999999999</v>
      </c>
      <c r="F19" s="54">
        <v>14.856199999999999</v>
      </c>
      <c r="G19" s="54">
        <v>13.65</v>
      </c>
      <c r="H19" s="54">
        <v>17.357399999999998</v>
      </c>
      <c r="I19" s="54">
        <v>20.963899999999999</v>
      </c>
      <c r="J19" s="54">
        <v>15.7242</v>
      </c>
      <c r="K19" s="54">
        <v>15.7127</v>
      </c>
      <c r="L19" s="54">
        <v>15.779299999999999</v>
      </c>
      <c r="M19" s="54">
        <v>0</v>
      </c>
      <c r="N19" s="54">
        <v>13.336499999999999</v>
      </c>
      <c r="O19" s="54">
        <v>13.9163</v>
      </c>
      <c r="P19" s="54">
        <v>13.304</v>
      </c>
      <c r="Q19" s="54">
        <v>13.994199999999999</v>
      </c>
      <c r="R19" s="54">
        <v>11.9163</v>
      </c>
      <c r="S19" s="54">
        <v>13.65</v>
      </c>
      <c r="T19" s="164" t="s">
        <v>189</v>
      </c>
      <c r="U19" s="164" t="s">
        <v>189</v>
      </c>
      <c r="V19" s="164" t="s">
        <v>189</v>
      </c>
      <c r="W19" s="164" t="s">
        <v>189</v>
      </c>
      <c r="X19" s="164" t="s">
        <v>189</v>
      </c>
      <c r="Y19" s="164" t="s">
        <v>189</v>
      </c>
      <c r="Z19" s="164" t="s">
        <v>189</v>
      </c>
      <c r="AA19" s="164" t="s">
        <v>189</v>
      </c>
      <c r="AB19" s="164" t="s">
        <v>189</v>
      </c>
      <c r="AC19" s="164" t="s">
        <v>189</v>
      </c>
      <c r="AD19" s="164" t="s">
        <v>189</v>
      </c>
      <c r="AE19" s="164" t="s">
        <v>189</v>
      </c>
    </row>
    <row r="20" spans="1:31" hidden="1" outlineLevel="1">
      <c r="A20" s="12">
        <v>40817</v>
      </c>
      <c r="B20" s="54">
        <v>18.596800000000002</v>
      </c>
      <c r="C20" s="54">
        <v>21.2836</v>
      </c>
      <c r="D20" s="54">
        <v>17.613</v>
      </c>
      <c r="E20" s="54">
        <v>17.973700000000001</v>
      </c>
      <c r="F20" s="54">
        <v>15.9359</v>
      </c>
      <c r="G20" s="54">
        <v>16.946000000000002</v>
      </c>
      <c r="H20" s="54">
        <v>20.082599999999999</v>
      </c>
      <c r="I20" s="54">
        <v>21.4102</v>
      </c>
      <c r="J20" s="54">
        <v>19.474799999999998</v>
      </c>
      <c r="K20" s="54">
        <v>19.849799999999998</v>
      </c>
      <c r="L20" s="54">
        <v>17.728200000000001</v>
      </c>
      <c r="M20" s="54">
        <v>16.946000000000002</v>
      </c>
      <c r="N20" s="54">
        <v>10.6601</v>
      </c>
      <c r="O20" s="54">
        <v>11.7614</v>
      </c>
      <c r="P20" s="54">
        <v>10.635</v>
      </c>
      <c r="Q20" s="54">
        <v>10.5243</v>
      </c>
      <c r="R20" s="54">
        <v>11.030799999999999</v>
      </c>
      <c r="S20" s="54">
        <v>0</v>
      </c>
      <c r="T20" s="164" t="s">
        <v>189</v>
      </c>
      <c r="U20" s="164" t="s">
        <v>189</v>
      </c>
      <c r="V20" s="164" t="s">
        <v>189</v>
      </c>
      <c r="W20" s="164" t="s">
        <v>189</v>
      </c>
      <c r="X20" s="164" t="s">
        <v>189</v>
      </c>
      <c r="Y20" s="164" t="s">
        <v>189</v>
      </c>
      <c r="Z20" s="164" t="s">
        <v>189</v>
      </c>
      <c r="AA20" s="164" t="s">
        <v>189</v>
      </c>
      <c r="AB20" s="164" t="s">
        <v>189</v>
      </c>
      <c r="AC20" s="164" t="s">
        <v>189</v>
      </c>
      <c r="AD20" s="164" t="s">
        <v>189</v>
      </c>
      <c r="AE20" s="164" t="s">
        <v>189</v>
      </c>
    </row>
    <row r="21" spans="1:31" hidden="1" outlineLevel="1">
      <c r="A21" s="12">
        <v>40848</v>
      </c>
      <c r="B21" s="54">
        <v>19.800899999999999</v>
      </c>
      <c r="C21" s="54">
        <v>21.3386</v>
      </c>
      <c r="D21" s="54">
        <v>19.038499999999999</v>
      </c>
      <c r="E21" s="54">
        <v>20.742000000000001</v>
      </c>
      <c r="F21" s="54">
        <v>14.83</v>
      </c>
      <c r="G21" s="54">
        <v>0</v>
      </c>
      <c r="H21" s="54">
        <v>21.565000000000001</v>
      </c>
      <c r="I21" s="54">
        <v>21.558</v>
      </c>
      <c r="J21" s="54">
        <v>21.569500000000001</v>
      </c>
      <c r="K21" s="54">
        <v>21.848600000000001</v>
      </c>
      <c r="L21" s="54">
        <v>19.7653</v>
      </c>
      <c r="M21" s="54">
        <v>0</v>
      </c>
      <c r="N21" s="54">
        <v>11.829800000000001</v>
      </c>
      <c r="O21" s="54">
        <v>11.3864</v>
      </c>
      <c r="P21" s="54">
        <v>11.848000000000001</v>
      </c>
      <c r="Q21" s="54">
        <v>10.8002</v>
      </c>
      <c r="R21" s="54">
        <v>12.2432</v>
      </c>
      <c r="S21" s="54">
        <v>0</v>
      </c>
      <c r="T21" s="164" t="s">
        <v>189</v>
      </c>
      <c r="U21" s="164" t="s">
        <v>189</v>
      </c>
      <c r="V21" s="164" t="s">
        <v>189</v>
      </c>
      <c r="W21" s="164" t="s">
        <v>189</v>
      </c>
      <c r="X21" s="164" t="s">
        <v>189</v>
      </c>
      <c r="Y21" s="164" t="s">
        <v>189</v>
      </c>
      <c r="Z21" s="164" t="s">
        <v>189</v>
      </c>
      <c r="AA21" s="164" t="s">
        <v>189</v>
      </c>
      <c r="AB21" s="164" t="s">
        <v>189</v>
      </c>
      <c r="AC21" s="164" t="s">
        <v>189</v>
      </c>
      <c r="AD21" s="164" t="s">
        <v>189</v>
      </c>
      <c r="AE21" s="164" t="s">
        <v>189</v>
      </c>
    </row>
    <row r="22" spans="1:31" hidden="1" outlineLevel="1">
      <c r="A22" s="12">
        <v>40878</v>
      </c>
      <c r="B22" s="54">
        <v>20.6358</v>
      </c>
      <c r="C22" s="54">
        <v>21.570499999999999</v>
      </c>
      <c r="D22" s="54">
        <v>20.265000000000001</v>
      </c>
      <c r="E22" s="54">
        <v>22.498799999999999</v>
      </c>
      <c r="F22" s="54">
        <v>12.6708</v>
      </c>
      <c r="G22" s="54">
        <v>15.5</v>
      </c>
      <c r="H22" s="54">
        <v>22.444700000000001</v>
      </c>
      <c r="I22" s="54">
        <v>21.959</v>
      </c>
      <c r="J22" s="54">
        <v>22.672699999999999</v>
      </c>
      <c r="K22" s="54">
        <v>23.699000000000002</v>
      </c>
      <c r="L22" s="54">
        <v>16.41</v>
      </c>
      <c r="M22" s="54">
        <v>15.5</v>
      </c>
      <c r="N22" s="54">
        <v>10.294499999999999</v>
      </c>
      <c r="O22" s="54">
        <v>12.8893</v>
      </c>
      <c r="P22" s="54">
        <v>10.063599999999999</v>
      </c>
      <c r="Q22" s="54">
        <v>11.251200000000001</v>
      </c>
      <c r="R22" s="54">
        <v>9.3074999999999992</v>
      </c>
      <c r="S22" s="54">
        <v>0</v>
      </c>
      <c r="T22" s="164" t="s">
        <v>189</v>
      </c>
      <c r="U22" s="164" t="s">
        <v>189</v>
      </c>
      <c r="V22" s="164" t="s">
        <v>189</v>
      </c>
      <c r="W22" s="164" t="s">
        <v>189</v>
      </c>
      <c r="X22" s="164" t="s">
        <v>189</v>
      </c>
      <c r="Y22" s="164" t="s">
        <v>189</v>
      </c>
      <c r="Z22" s="164" t="s">
        <v>189</v>
      </c>
      <c r="AA22" s="164" t="s">
        <v>189</v>
      </c>
      <c r="AB22" s="164" t="s">
        <v>189</v>
      </c>
      <c r="AC22" s="164" t="s">
        <v>189</v>
      </c>
      <c r="AD22" s="164" t="s">
        <v>189</v>
      </c>
      <c r="AE22" s="164" t="s">
        <v>189</v>
      </c>
    </row>
    <row r="23" spans="1:31" hidden="1" outlineLevel="1">
      <c r="A23" s="12">
        <v>40909</v>
      </c>
      <c r="B23" s="54">
        <v>18.767099999999999</v>
      </c>
      <c r="C23" s="54">
        <v>21.391500000000001</v>
      </c>
      <c r="D23" s="54">
        <v>17.860700000000001</v>
      </c>
      <c r="E23" s="54">
        <v>18.950700000000001</v>
      </c>
      <c r="F23" s="54">
        <v>13.962899999999999</v>
      </c>
      <c r="G23" s="54">
        <v>15.5</v>
      </c>
      <c r="H23" s="54">
        <v>19.787800000000001</v>
      </c>
      <c r="I23" s="54">
        <v>21.6937</v>
      </c>
      <c r="J23" s="54">
        <v>19.047000000000001</v>
      </c>
      <c r="K23" s="54">
        <v>19.6159</v>
      </c>
      <c r="L23" s="54">
        <v>16.276399999999999</v>
      </c>
      <c r="M23" s="54">
        <v>15.5</v>
      </c>
      <c r="N23" s="54">
        <v>10.877000000000001</v>
      </c>
      <c r="O23" s="54">
        <v>12.958500000000001</v>
      </c>
      <c r="P23" s="54">
        <v>10.7021</v>
      </c>
      <c r="Q23" s="54">
        <v>11.1837</v>
      </c>
      <c r="R23" s="54">
        <v>10.337400000000001</v>
      </c>
      <c r="S23" s="54">
        <v>0</v>
      </c>
      <c r="T23" s="164" t="s">
        <v>189</v>
      </c>
      <c r="U23" s="164" t="s">
        <v>189</v>
      </c>
      <c r="V23" s="164" t="s">
        <v>189</v>
      </c>
      <c r="W23" s="164" t="s">
        <v>189</v>
      </c>
      <c r="X23" s="164" t="s">
        <v>189</v>
      </c>
      <c r="Y23" s="164" t="s">
        <v>189</v>
      </c>
      <c r="Z23" s="164" t="s">
        <v>189</v>
      </c>
      <c r="AA23" s="164" t="s">
        <v>189</v>
      </c>
      <c r="AB23" s="164" t="s">
        <v>189</v>
      </c>
      <c r="AC23" s="164" t="s">
        <v>189</v>
      </c>
      <c r="AD23" s="164" t="s">
        <v>189</v>
      </c>
      <c r="AE23" s="164" t="s">
        <v>189</v>
      </c>
    </row>
    <row r="24" spans="1:31" hidden="1" outlineLevel="1">
      <c r="A24" s="12">
        <v>40940</v>
      </c>
      <c r="B24" s="54">
        <v>19.130600000000001</v>
      </c>
      <c r="C24" s="54">
        <v>21.755700000000001</v>
      </c>
      <c r="D24" s="54">
        <v>18.0702</v>
      </c>
      <c r="E24" s="54">
        <v>18.937200000000001</v>
      </c>
      <c r="F24" s="54">
        <v>15.6136</v>
      </c>
      <c r="G24" s="54">
        <v>15.5</v>
      </c>
      <c r="H24" s="54">
        <v>20.049299999999999</v>
      </c>
      <c r="I24" s="54">
        <v>22.0701</v>
      </c>
      <c r="J24" s="54">
        <v>19.134699999999999</v>
      </c>
      <c r="K24" s="54">
        <v>19.272300000000001</v>
      </c>
      <c r="L24" s="54">
        <v>18.9922</v>
      </c>
      <c r="M24" s="54">
        <v>15.5</v>
      </c>
      <c r="N24" s="54">
        <v>11.404500000000001</v>
      </c>
      <c r="O24" s="54">
        <v>12.2903</v>
      </c>
      <c r="P24" s="54">
        <v>11.32</v>
      </c>
      <c r="Q24" s="54">
        <v>12.5968</v>
      </c>
      <c r="R24" s="54">
        <v>10.8415</v>
      </c>
      <c r="S24" s="54">
        <v>0</v>
      </c>
      <c r="T24" s="164" t="s">
        <v>189</v>
      </c>
      <c r="U24" s="164" t="s">
        <v>189</v>
      </c>
      <c r="V24" s="164" t="s">
        <v>189</v>
      </c>
      <c r="W24" s="164" t="s">
        <v>189</v>
      </c>
      <c r="X24" s="164" t="s">
        <v>189</v>
      </c>
      <c r="Y24" s="164" t="s">
        <v>189</v>
      </c>
      <c r="Z24" s="164" t="s">
        <v>189</v>
      </c>
      <c r="AA24" s="164" t="s">
        <v>189</v>
      </c>
      <c r="AB24" s="164" t="s">
        <v>189</v>
      </c>
      <c r="AC24" s="164" t="s">
        <v>189</v>
      </c>
      <c r="AD24" s="164" t="s">
        <v>189</v>
      </c>
      <c r="AE24" s="164" t="s">
        <v>189</v>
      </c>
    </row>
    <row r="25" spans="1:31" hidden="1" outlineLevel="1">
      <c r="A25" s="12">
        <v>40969</v>
      </c>
      <c r="B25" s="54">
        <v>19.042899999999999</v>
      </c>
      <c r="C25" s="54">
        <v>21.952500000000001</v>
      </c>
      <c r="D25" s="54">
        <v>17.664300000000001</v>
      </c>
      <c r="E25" s="54">
        <v>20.125499999999999</v>
      </c>
      <c r="F25" s="54">
        <v>14.3576</v>
      </c>
      <c r="G25" s="54">
        <v>15.5</v>
      </c>
      <c r="H25" s="54">
        <v>20.427099999999999</v>
      </c>
      <c r="I25" s="54">
        <v>22.2424</v>
      </c>
      <c r="J25" s="54">
        <v>19.398900000000001</v>
      </c>
      <c r="K25" s="54">
        <v>20.567900000000002</v>
      </c>
      <c r="L25" s="54">
        <v>17.110199999999999</v>
      </c>
      <c r="M25" s="54">
        <v>15.5</v>
      </c>
      <c r="N25" s="54">
        <v>10.118600000000001</v>
      </c>
      <c r="O25" s="54">
        <v>11.2151</v>
      </c>
      <c r="P25" s="54">
        <v>10.0449</v>
      </c>
      <c r="Q25" s="54">
        <v>11.8226</v>
      </c>
      <c r="R25" s="54">
        <v>9.7164000000000001</v>
      </c>
      <c r="S25" s="54">
        <v>0</v>
      </c>
      <c r="T25" s="164" t="s">
        <v>189</v>
      </c>
      <c r="U25" s="164" t="s">
        <v>189</v>
      </c>
      <c r="V25" s="164" t="s">
        <v>189</v>
      </c>
      <c r="W25" s="164" t="s">
        <v>189</v>
      </c>
      <c r="X25" s="164" t="s">
        <v>189</v>
      </c>
      <c r="Y25" s="164" t="s">
        <v>189</v>
      </c>
      <c r="Z25" s="164" t="s">
        <v>189</v>
      </c>
      <c r="AA25" s="164" t="s">
        <v>189</v>
      </c>
      <c r="AB25" s="164" t="s">
        <v>189</v>
      </c>
      <c r="AC25" s="164" t="s">
        <v>189</v>
      </c>
      <c r="AD25" s="164" t="s">
        <v>189</v>
      </c>
      <c r="AE25" s="164" t="s">
        <v>189</v>
      </c>
    </row>
    <row r="26" spans="1:31" hidden="1" outlineLevel="1">
      <c r="A26" s="12">
        <v>41000</v>
      </c>
      <c r="B26" s="54">
        <v>18.794</v>
      </c>
      <c r="C26" s="54">
        <v>21.758500000000002</v>
      </c>
      <c r="D26" s="54">
        <v>17.4176</v>
      </c>
      <c r="E26" s="54">
        <v>18.038799999999998</v>
      </c>
      <c r="F26" s="54">
        <v>15.809799999999999</v>
      </c>
      <c r="G26" s="54">
        <v>15.116</v>
      </c>
      <c r="H26" s="54">
        <v>20.516300000000001</v>
      </c>
      <c r="I26" s="54">
        <v>22.113700000000001</v>
      </c>
      <c r="J26" s="54">
        <v>19.5337</v>
      </c>
      <c r="K26" s="54">
        <v>19.536899999999999</v>
      </c>
      <c r="L26" s="54">
        <v>19.997599999999998</v>
      </c>
      <c r="M26" s="54">
        <v>15.5</v>
      </c>
      <c r="N26" s="54">
        <v>11.7651</v>
      </c>
      <c r="O26" s="54">
        <v>12.0322</v>
      </c>
      <c r="P26" s="54">
        <v>11.749000000000001</v>
      </c>
      <c r="Q26" s="54">
        <v>10.6296</v>
      </c>
      <c r="R26" s="54">
        <v>10.728999999999999</v>
      </c>
      <c r="S26" s="54">
        <v>15.049799999999999</v>
      </c>
      <c r="T26" s="164" t="s">
        <v>189</v>
      </c>
      <c r="U26" s="164" t="s">
        <v>189</v>
      </c>
      <c r="V26" s="164" t="s">
        <v>189</v>
      </c>
      <c r="W26" s="164" t="s">
        <v>189</v>
      </c>
      <c r="X26" s="164" t="s">
        <v>189</v>
      </c>
      <c r="Y26" s="164" t="s">
        <v>189</v>
      </c>
      <c r="Z26" s="164" t="s">
        <v>189</v>
      </c>
      <c r="AA26" s="164" t="s">
        <v>189</v>
      </c>
      <c r="AB26" s="164" t="s">
        <v>189</v>
      </c>
      <c r="AC26" s="164" t="s">
        <v>189</v>
      </c>
      <c r="AD26" s="164" t="s">
        <v>189</v>
      </c>
      <c r="AE26" s="164" t="s">
        <v>189</v>
      </c>
    </row>
    <row r="27" spans="1:31" hidden="1" outlineLevel="1">
      <c r="A27" s="12">
        <v>41030</v>
      </c>
      <c r="B27" s="54">
        <v>19.7943</v>
      </c>
      <c r="C27" s="54">
        <v>22.097100000000001</v>
      </c>
      <c r="D27" s="54">
        <v>18.266300000000001</v>
      </c>
      <c r="E27" s="54">
        <v>19.317799999999998</v>
      </c>
      <c r="F27" s="54">
        <v>15.462300000000001</v>
      </c>
      <c r="G27" s="54">
        <v>15.5</v>
      </c>
      <c r="H27" s="54">
        <v>20.771799999999999</v>
      </c>
      <c r="I27" s="54">
        <v>22.385899999999999</v>
      </c>
      <c r="J27" s="54">
        <v>19.507100000000001</v>
      </c>
      <c r="K27" s="54">
        <v>19.5945</v>
      </c>
      <c r="L27" s="54">
        <v>19.654199999999999</v>
      </c>
      <c r="M27" s="54">
        <v>15.5</v>
      </c>
      <c r="N27" s="54">
        <v>12.3477</v>
      </c>
      <c r="O27" s="54">
        <v>11.445399999999999</v>
      </c>
      <c r="P27" s="54">
        <v>12.437799999999999</v>
      </c>
      <c r="Q27" s="54">
        <v>14.414199999999999</v>
      </c>
      <c r="R27" s="54">
        <v>11.876099999999999</v>
      </c>
      <c r="S27" s="54">
        <v>0</v>
      </c>
      <c r="T27" s="164" t="s">
        <v>189</v>
      </c>
      <c r="U27" s="164" t="s">
        <v>189</v>
      </c>
      <c r="V27" s="164" t="s">
        <v>189</v>
      </c>
      <c r="W27" s="164" t="s">
        <v>189</v>
      </c>
      <c r="X27" s="164" t="s">
        <v>189</v>
      </c>
      <c r="Y27" s="164" t="s">
        <v>189</v>
      </c>
      <c r="Z27" s="164" t="s">
        <v>189</v>
      </c>
      <c r="AA27" s="164" t="s">
        <v>189</v>
      </c>
      <c r="AB27" s="164" t="s">
        <v>189</v>
      </c>
      <c r="AC27" s="164" t="s">
        <v>189</v>
      </c>
      <c r="AD27" s="164" t="s">
        <v>189</v>
      </c>
      <c r="AE27" s="164" t="s">
        <v>189</v>
      </c>
    </row>
    <row r="28" spans="1:31" hidden="1" outlineLevel="1">
      <c r="A28" s="12">
        <v>41061</v>
      </c>
      <c r="B28" s="54">
        <v>17.752800000000001</v>
      </c>
      <c r="C28" s="54">
        <v>22.2456</v>
      </c>
      <c r="D28" s="54">
        <v>16.234200000000001</v>
      </c>
      <c r="E28" s="54">
        <v>20.384799999999998</v>
      </c>
      <c r="F28" s="54">
        <v>12.8043</v>
      </c>
      <c r="G28" s="54">
        <v>13.651199999999999</v>
      </c>
      <c r="H28" s="54">
        <v>20.704799999999999</v>
      </c>
      <c r="I28" s="54">
        <v>22.3642</v>
      </c>
      <c r="J28" s="54">
        <v>19.802800000000001</v>
      </c>
      <c r="K28" s="54">
        <v>20.891100000000002</v>
      </c>
      <c r="L28" s="54">
        <v>17.570599999999999</v>
      </c>
      <c r="M28" s="54">
        <v>15.5</v>
      </c>
      <c r="N28" s="54">
        <v>10.5345</v>
      </c>
      <c r="O28" s="54">
        <v>11.249499999999999</v>
      </c>
      <c r="P28" s="54">
        <v>10.527799999999999</v>
      </c>
      <c r="Q28" s="54">
        <v>11.799200000000001</v>
      </c>
      <c r="R28" s="54">
        <v>10.115500000000001</v>
      </c>
      <c r="S28" s="54">
        <v>13.048400000000001</v>
      </c>
      <c r="T28" s="164" t="s">
        <v>189</v>
      </c>
      <c r="U28" s="164" t="s">
        <v>189</v>
      </c>
      <c r="V28" s="164" t="s">
        <v>189</v>
      </c>
      <c r="W28" s="164" t="s">
        <v>189</v>
      </c>
      <c r="X28" s="164" t="s">
        <v>189</v>
      </c>
      <c r="Y28" s="164" t="s">
        <v>189</v>
      </c>
      <c r="Z28" s="164" t="s">
        <v>189</v>
      </c>
      <c r="AA28" s="164" t="s">
        <v>189</v>
      </c>
      <c r="AB28" s="164" t="s">
        <v>189</v>
      </c>
      <c r="AC28" s="164" t="s">
        <v>189</v>
      </c>
      <c r="AD28" s="164" t="s">
        <v>189</v>
      </c>
      <c r="AE28" s="164" t="s">
        <v>189</v>
      </c>
    </row>
    <row r="29" spans="1:31" hidden="1" outlineLevel="1">
      <c r="A29" s="12">
        <v>41091</v>
      </c>
      <c r="B29" s="54">
        <v>19.947900000000001</v>
      </c>
      <c r="C29" s="54">
        <v>22.603999999999999</v>
      </c>
      <c r="D29" s="54">
        <v>18.144500000000001</v>
      </c>
      <c r="E29" s="54">
        <v>21.1736</v>
      </c>
      <c r="F29" s="54">
        <v>11.610099999999999</v>
      </c>
      <c r="G29" s="54">
        <v>15.5</v>
      </c>
      <c r="H29" s="54">
        <v>22.677099999999999</v>
      </c>
      <c r="I29" s="54">
        <v>22.776399999999999</v>
      </c>
      <c r="J29" s="54">
        <v>22.569199999999999</v>
      </c>
      <c r="K29" s="54">
        <v>23.502500000000001</v>
      </c>
      <c r="L29" s="54">
        <v>17.830400000000001</v>
      </c>
      <c r="M29" s="54">
        <v>15.5</v>
      </c>
      <c r="N29" s="54">
        <v>11.135</v>
      </c>
      <c r="O29" s="54">
        <v>12.658899999999999</v>
      </c>
      <c r="P29" s="54">
        <v>11.0892</v>
      </c>
      <c r="Q29" s="54">
        <v>11.977499999999999</v>
      </c>
      <c r="R29" s="54">
        <v>10.613</v>
      </c>
      <c r="S29" s="54">
        <v>0</v>
      </c>
      <c r="T29" s="164" t="s">
        <v>189</v>
      </c>
      <c r="U29" s="164" t="s">
        <v>189</v>
      </c>
      <c r="V29" s="164" t="s">
        <v>189</v>
      </c>
      <c r="W29" s="164" t="s">
        <v>189</v>
      </c>
      <c r="X29" s="164" t="s">
        <v>189</v>
      </c>
      <c r="Y29" s="164" t="s">
        <v>189</v>
      </c>
      <c r="Z29" s="164" t="s">
        <v>189</v>
      </c>
      <c r="AA29" s="164" t="s">
        <v>189</v>
      </c>
      <c r="AB29" s="164" t="s">
        <v>189</v>
      </c>
      <c r="AC29" s="164" t="s">
        <v>189</v>
      </c>
      <c r="AD29" s="164" t="s">
        <v>189</v>
      </c>
      <c r="AE29" s="164" t="s">
        <v>189</v>
      </c>
    </row>
    <row r="30" spans="1:31" hidden="1" outlineLevel="1">
      <c r="A30" s="12">
        <v>41122</v>
      </c>
      <c r="B30" s="54">
        <v>20.343399999999999</v>
      </c>
      <c r="C30" s="54">
        <v>22.628399999999999</v>
      </c>
      <c r="D30" s="54">
        <v>18.7638</v>
      </c>
      <c r="E30" s="54">
        <v>21.810300000000002</v>
      </c>
      <c r="F30" s="54">
        <v>14.7529</v>
      </c>
      <c r="G30" s="54">
        <v>15.5</v>
      </c>
      <c r="H30" s="54">
        <v>22.1431</v>
      </c>
      <c r="I30" s="54">
        <v>23.041499999999999</v>
      </c>
      <c r="J30" s="54">
        <v>21.348299999999998</v>
      </c>
      <c r="K30" s="54">
        <v>22.637499999999999</v>
      </c>
      <c r="L30" s="54">
        <v>18.7681</v>
      </c>
      <c r="M30" s="54">
        <v>15.5</v>
      </c>
      <c r="N30" s="54">
        <v>10.9274</v>
      </c>
      <c r="O30" s="54">
        <v>11.534599999999999</v>
      </c>
      <c r="P30" s="54">
        <v>10.866300000000001</v>
      </c>
      <c r="Q30" s="54">
        <v>11.228199999999999</v>
      </c>
      <c r="R30" s="54">
        <v>10.7941</v>
      </c>
      <c r="S30" s="54">
        <v>0</v>
      </c>
      <c r="T30" s="164" t="s">
        <v>189</v>
      </c>
      <c r="U30" s="164" t="s">
        <v>189</v>
      </c>
      <c r="V30" s="164" t="s">
        <v>189</v>
      </c>
      <c r="W30" s="164" t="s">
        <v>189</v>
      </c>
      <c r="X30" s="164" t="s">
        <v>189</v>
      </c>
      <c r="Y30" s="164" t="s">
        <v>189</v>
      </c>
      <c r="Z30" s="164" t="s">
        <v>189</v>
      </c>
      <c r="AA30" s="164" t="s">
        <v>189</v>
      </c>
      <c r="AB30" s="164" t="s">
        <v>189</v>
      </c>
      <c r="AC30" s="164" t="s">
        <v>189</v>
      </c>
      <c r="AD30" s="164" t="s">
        <v>189</v>
      </c>
      <c r="AE30" s="164" t="s">
        <v>189</v>
      </c>
    </row>
    <row r="31" spans="1:31" hidden="1" outlineLevel="1">
      <c r="A31" s="12">
        <v>41153</v>
      </c>
      <c r="B31" s="54">
        <v>21.074000000000002</v>
      </c>
      <c r="C31" s="54">
        <v>23.096</v>
      </c>
      <c r="D31" s="54">
        <v>20.041699999999999</v>
      </c>
      <c r="E31" s="54">
        <v>22.145299999999999</v>
      </c>
      <c r="F31" s="54">
        <v>18.679500000000001</v>
      </c>
      <c r="G31" s="54">
        <v>15.5</v>
      </c>
      <c r="H31" s="54">
        <v>21.484999999999999</v>
      </c>
      <c r="I31" s="54">
        <v>23.3264</v>
      </c>
      <c r="J31" s="54">
        <v>20.517199999999999</v>
      </c>
      <c r="K31" s="54">
        <v>22.805099999999999</v>
      </c>
      <c r="L31" s="54">
        <v>19.182500000000001</v>
      </c>
      <c r="M31" s="54">
        <v>15.5</v>
      </c>
      <c r="N31" s="54">
        <v>11.1793</v>
      </c>
      <c r="O31" s="54">
        <v>12.5237</v>
      </c>
      <c r="P31" s="54">
        <v>10.8828</v>
      </c>
      <c r="Q31" s="54">
        <v>11.305199999999999</v>
      </c>
      <c r="R31" s="54">
        <v>10.251899999999999</v>
      </c>
      <c r="S31" s="54">
        <v>0</v>
      </c>
      <c r="T31" s="164" t="s">
        <v>189</v>
      </c>
      <c r="U31" s="164" t="s">
        <v>189</v>
      </c>
      <c r="V31" s="164" t="s">
        <v>189</v>
      </c>
      <c r="W31" s="164" t="s">
        <v>189</v>
      </c>
      <c r="X31" s="164" t="s">
        <v>189</v>
      </c>
      <c r="Y31" s="164" t="s">
        <v>189</v>
      </c>
      <c r="Z31" s="164" t="s">
        <v>189</v>
      </c>
      <c r="AA31" s="164" t="s">
        <v>189</v>
      </c>
      <c r="AB31" s="164" t="s">
        <v>189</v>
      </c>
      <c r="AC31" s="164" t="s">
        <v>189</v>
      </c>
      <c r="AD31" s="164" t="s">
        <v>189</v>
      </c>
      <c r="AE31" s="164" t="s">
        <v>189</v>
      </c>
    </row>
    <row r="32" spans="1:31" hidden="1" outlineLevel="1">
      <c r="A32" s="12">
        <v>41183</v>
      </c>
      <c r="B32" s="54">
        <v>21.960100000000001</v>
      </c>
      <c r="C32" s="54">
        <v>23.3065</v>
      </c>
      <c r="D32" s="54">
        <v>21.289200000000001</v>
      </c>
      <c r="E32" s="54">
        <v>22.7668</v>
      </c>
      <c r="F32" s="54">
        <v>16.9801</v>
      </c>
      <c r="G32" s="54">
        <v>0</v>
      </c>
      <c r="H32" s="54">
        <v>23.074400000000001</v>
      </c>
      <c r="I32" s="54">
        <v>23.465599999999998</v>
      </c>
      <c r="J32" s="54">
        <v>22.848700000000001</v>
      </c>
      <c r="K32" s="54">
        <v>23.515599999999999</v>
      </c>
      <c r="L32" s="54">
        <v>20.141300000000001</v>
      </c>
      <c r="M32" s="54">
        <v>0</v>
      </c>
      <c r="N32" s="54">
        <v>12.305</v>
      </c>
      <c r="O32" s="54">
        <v>12.0861</v>
      </c>
      <c r="P32" s="54">
        <v>12.315300000000001</v>
      </c>
      <c r="Q32" s="54">
        <v>14.386200000000001</v>
      </c>
      <c r="R32" s="54">
        <v>10.8611</v>
      </c>
      <c r="S32" s="54">
        <v>0</v>
      </c>
      <c r="T32" s="164" t="s">
        <v>189</v>
      </c>
      <c r="U32" s="164" t="s">
        <v>189</v>
      </c>
      <c r="V32" s="164" t="s">
        <v>189</v>
      </c>
      <c r="W32" s="164" t="s">
        <v>189</v>
      </c>
      <c r="X32" s="164" t="s">
        <v>189</v>
      </c>
      <c r="Y32" s="164" t="s">
        <v>189</v>
      </c>
      <c r="Z32" s="164" t="s">
        <v>189</v>
      </c>
      <c r="AA32" s="164" t="s">
        <v>189</v>
      </c>
      <c r="AB32" s="164" t="s">
        <v>189</v>
      </c>
      <c r="AC32" s="164" t="s">
        <v>189</v>
      </c>
      <c r="AD32" s="164" t="s">
        <v>189</v>
      </c>
      <c r="AE32" s="164" t="s">
        <v>189</v>
      </c>
    </row>
    <row r="33" spans="1:31" hidden="1" outlineLevel="1">
      <c r="A33" s="12">
        <v>41214</v>
      </c>
      <c r="B33" s="54">
        <v>19.7669</v>
      </c>
      <c r="C33" s="54">
        <v>22.647099999999998</v>
      </c>
      <c r="D33" s="54">
        <v>18.355599999999999</v>
      </c>
      <c r="E33" s="54">
        <v>19.4803</v>
      </c>
      <c r="F33" s="54">
        <v>11.882899999999999</v>
      </c>
      <c r="G33" s="54">
        <v>0</v>
      </c>
      <c r="H33" s="54">
        <v>21.063400000000001</v>
      </c>
      <c r="I33" s="54">
        <v>23.2989</v>
      </c>
      <c r="J33" s="54">
        <v>19.8276</v>
      </c>
      <c r="K33" s="54">
        <v>19.9224</v>
      </c>
      <c r="L33" s="54">
        <v>17.663</v>
      </c>
      <c r="M33" s="54">
        <v>0</v>
      </c>
      <c r="N33" s="54">
        <v>11.0642</v>
      </c>
      <c r="O33" s="54">
        <v>12.023</v>
      </c>
      <c r="P33" s="54">
        <v>10.8995</v>
      </c>
      <c r="Q33" s="54">
        <v>12.661</v>
      </c>
      <c r="R33" s="54">
        <v>10.091100000000001</v>
      </c>
      <c r="S33" s="54">
        <v>0</v>
      </c>
      <c r="T33" s="164" t="s">
        <v>189</v>
      </c>
      <c r="U33" s="164" t="s">
        <v>189</v>
      </c>
      <c r="V33" s="164" t="s">
        <v>189</v>
      </c>
      <c r="W33" s="164" t="s">
        <v>189</v>
      </c>
      <c r="X33" s="164" t="s">
        <v>189</v>
      </c>
      <c r="Y33" s="164" t="s">
        <v>189</v>
      </c>
      <c r="Z33" s="164" t="s">
        <v>189</v>
      </c>
      <c r="AA33" s="164" t="s">
        <v>189</v>
      </c>
      <c r="AB33" s="164" t="s">
        <v>189</v>
      </c>
      <c r="AC33" s="164" t="s">
        <v>189</v>
      </c>
      <c r="AD33" s="164" t="s">
        <v>189</v>
      </c>
      <c r="AE33" s="164" t="s">
        <v>189</v>
      </c>
    </row>
    <row r="34" spans="1:31" hidden="1" outlineLevel="1">
      <c r="A34" s="12">
        <v>41244</v>
      </c>
      <c r="B34" s="54">
        <v>20.195799999999998</v>
      </c>
      <c r="C34" s="54">
        <v>22.276299999999999</v>
      </c>
      <c r="D34" s="54">
        <v>19.370899999999999</v>
      </c>
      <c r="E34" s="54">
        <v>19.6736</v>
      </c>
      <c r="F34" s="54">
        <v>16.5044</v>
      </c>
      <c r="G34" s="54">
        <v>0</v>
      </c>
      <c r="H34" s="54">
        <v>20.783999999999999</v>
      </c>
      <c r="I34" s="54">
        <v>22.661100000000001</v>
      </c>
      <c r="J34" s="54">
        <v>20.002400000000002</v>
      </c>
      <c r="K34" s="54">
        <v>19.9892</v>
      </c>
      <c r="L34" s="54">
        <v>20.227399999999999</v>
      </c>
      <c r="M34" s="54">
        <v>0</v>
      </c>
      <c r="N34" s="54">
        <v>12.282400000000001</v>
      </c>
      <c r="O34" s="54">
        <v>12.017099999999999</v>
      </c>
      <c r="P34" s="54">
        <v>12.3287</v>
      </c>
      <c r="Q34" s="54">
        <v>12.4023</v>
      </c>
      <c r="R34" s="54">
        <v>12.2667</v>
      </c>
      <c r="S34" s="54">
        <v>0</v>
      </c>
      <c r="T34" s="164" t="s">
        <v>189</v>
      </c>
      <c r="U34" s="164" t="s">
        <v>189</v>
      </c>
      <c r="V34" s="164" t="s">
        <v>189</v>
      </c>
      <c r="W34" s="164" t="s">
        <v>189</v>
      </c>
      <c r="X34" s="164" t="s">
        <v>189</v>
      </c>
      <c r="Y34" s="164" t="s">
        <v>189</v>
      </c>
      <c r="Z34" s="164" t="s">
        <v>189</v>
      </c>
      <c r="AA34" s="164" t="s">
        <v>189</v>
      </c>
      <c r="AB34" s="164" t="s">
        <v>189</v>
      </c>
      <c r="AC34" s="164" t="s">
        <v>189</v>
      </c>
      <c r="AD34" s="164" t="s">
        <v>189</v>
      </c>
      <c r="AE34" s="164" t="s">
        <v>189</v>
      </c>
    </row>
    <row r="35" spans="1:31" ht="13.8" hidden="1" outlineLevel="1">
      <c r="A35" s="12">
        <v>41275</v>
      </c>
      <c r="B35" s="54">
        <v>17.787299999999998</v>
      </c>
      <c r="C35" s="54">
        <v>22.110499999999998</v>
      </c>
      <c r="D35" s="54">
        <v>16.2103</v>
      </c>
      <c r="E35" s="54">
        <v>16.6433</v>
      </c>
      <c r="F35" s="54">
        <v>15.358700000000001</v>
      </c>
      <c r="G35" s="54">
        <v>0.69720000000000004</v>
      </c>
      <c r="H35" s="54">
        <v>18.464300000000001</v>
      </c>
      <c r="I35" s="54">
        <v>22.4725</v>
      </c>
      <c r="J35" s="54">
        <v>16.910699999999999</v>
      </c>
      <c r="K35" s="54">
        <v>16.911200000000001</v>
      </c>
      <c r="L35" s="54">
        <v>16.871099999999998</v>
      </c>
      <c r="M35" s="54">
        <v>29.323799999999999</v>
      </c>
      <c r="N35" s="54">
        <v>9.5317000000000007</v>
      </c>
      <c r="O35" s="54">
        <v>11.861700000000001</v>
      </c>
      <c r="P35" s="54">
        <v>9.2129999999999992</v>
      </c>
      <c r="Q35" s="54">
        <v>12.7662</v>
      </c>
      <c r="R35" s="54">
        <v>6.7188999999999997</v>
      </c>
      <c r="S35" s="54">
        <v>0</v>
      </c>
      <c r="T35" s="54">
        <v>5.4218000000000002</v>
      </c>
      <c r="U35" s="54">
        <v>11.5</v>
      </c>
      <c r="V35" s="54">
        <v>5.4028</v>
      </c>
      <c r="W35" s="54">
        <v>12.129200000000001</v>
      </c>
      <c r="X35" s="54">
        <v>10.7295</v>
      </c>
      <c r="Y35" s="54">
        <v>0</v>
      </c>
      <c r="Z35" s="54">
        <v>11.092499999999999</v>
      </c>
      <c r="AA35" s="54">
        <v>11.8643</v>
      </c>
      <c r="AB35" s="54">
        <v>10.940200000000001</v>
      </c>
      <c r="AC35" s="54">
        <v>12.857100000000001</v>
      </c>
      <c r="AD35" s="54">
        <v>4.968</v>
      </c>
      <c r="AE35" s="54">
        <v>0</v>
      </c>
    </row>
    <row r="36" spans="1:31" ht="13.8" hidden="1" outlineLevel="1">
      <c r="A36" s="12">
        <v>41306</v>
      </c>
      <c r="B36" s="54">
        <v>18.693899999999999</v>
      </c>
      <c r="C36" s="54">
        <v>22.5213</v>
      </c>
      <c r="D36" s="54">
        <v>16.848500000000001</v>
      </c>
      <c r="E36" s="54">
        <v>17.1782</v>
      </c>
      <c r="F36" s="54">
        <v>16.305199999999999</v>
      </c>
      <c r="G36" s="54">
        <v>11</v>
      </c>
      <c r="H36" s="54">
        <v>19.7319</v>
      </c>
      <c r="I36" s="54">
        <v>22.668099999999999</v>
      </c>
      <c r="J36" s="54">
        <v>18.055</v>
      </c>
      <c r="K36" s="54">
        <v>17.375699999999998</v>
      </c>
      <c r="L36" s="54">
        <v>21.020900000000001</v>
      </c>
      <c r="M36" s="54">
        <v>0</v>
      </c>
      <c r="N36" s="54">
        <v>10.962400000000001</v>
      </c>
      <c r="O36" s="54">
        <v>12.756500000000001</v>
      </c>
      <c r="P36" s="54">
        <v>10.8863</v>
      </c>
      <c r="Q36" s="54">
        <v>13.5877</v>
      </c>
      <c r="R36" s="54">
        <v>10.004799999999999</v>
      </c>
      <c r="S36" s="54">
        <v>11</v>
      </c>
      <c r="T36" s="54">
        <v>11.7182</v>
      </c>
      <c r="U36" s="54">
        <v>0</v>
      </c>
      <c r="V36" s="54">
        <v>11.7182</v>
      </c>
      <c r="W36" s="54">
        <v>12.5131</v>
      </c>
      <c r="X36" s="54">
        <v>9.8016000000000005</v>
      </c>
      <c r="Y36" s="54">
        <v>11</v>
      </c>
      <c r="Z36" s="54">
        <v>10.780200000000001</v>
      </c>
      <c r="AA36" s="54">
        <v>12.756500000000001</v>
      </c>
      <c r="AB36" s="54">
        <v>10.6751</v>
      </c>
      <c r="AC36" s="54">
        <v>14.5341</v>
      </c>
      <c r="AD36" s="54">
        <v>10.0077</v>
      </c>
      <c r="AE36" s="54">
        <v>0</v>
      </c>
    </row>
    <row r="37" spans="1:31" ht="13.8" hidden="1" outlineLevel="1">
      <c r="A37" s="12">
        <v>41334</v>
      </c>
      <c r="B37" s="54">
        <v>16.553599999999999</v>
      </c>
      <c r="C37" s="54">
        <v>22.470800000000001</v>
      </c>
      <c r="D37" s="54">
        <v>13.800700000000001</v>
      </c>
      <c r="E37" s="54">
        <v>16.301400000000001</v>
      </c>
      <c r="F37" s="54">
        <v>11.6183</v>
      </c>
      <c r="G37" s="54">
        <v>11</v>
      </c>
      <c r="H37" s="54">
        <v>19.621099999999998</v>
      </c>
      <c r="I37" s="54">
        <v>22.793099999999999</v>
      </c>
      <c r="J37" s="54">
        <v>16.784300000000002</v>
      </c>
      <c r="K37" s="54">
        <v>16.514600000000002</v>
      </c>
      <c r="L37" s="54">
        <v>18.552800000000001</v>
      </c>
      <c r="M37" s="54">
        <v>0</v>
      </c>
      <c r="N37" s="54">
        <v>10.8264</v>
      </c>
      <c r="O37" s="54">
        <v>12.628500000000001</v>
      </c>
      <c r="P37" s="54">
        <v>10.7729</v>
      </c>
      <c r="Q37" s="54">
        <v>13.1678</v>
      </c>
      <c r="R37" s="54">
        <v>10.615600000000001</v>
      </c>
      <c r="S37" s="54">
        <v>11</v>
      </c>
      <c r="T37" s="54">
        <v>10.5107</v>
      </c>
      <c r="U37" s="54">
        <v>0</v>
      </c>
      <c r="V37" s="54">
        <v>10.5107</v>
      </c>
      <c r="W37" s="54">
        <v>11.4488</v>
      </c>
      <c r="X37" s="54">
        <v>10.501799999999999</v>
      </c>
      <c r="Y37" s="54">
        <v>11</v>
      </c>
      <c r="Z37" s="54">
        <v>12.7942</v>
      </c>
      <c r="AA37" s="54">
        <v>12.628500000000001</v>
      </c>
      <c r="AB37" s="54">
        <v>12.837899999999999</v>
      </c>
      <c r="AC37" s="54">
        <v>13.238099999999999</v>
      </c>
      <c r="AD37" s="54">
        <v>12.419700000000001</v>
      </c>
      <c r="AE37" s="54">
        <v>0</v>
      </c>
    </row>
    <row r="38" spans="1:31" ht="13.8" hidden="1" outlineLevel="1">
      <c r="A38" s="12">
        <v>41365</v>
      </c>
      <c r="B38" s="54">
        <v>16.420999999999999</v>
      </c>
      <c r="C38" s="54">
        <v>22.922699999999999</v>
      </c>
      <c r="D38" s="54">
        <v>14.339</v>
      </c>
      <c r="E38" s="54">
        <v>14.8673</v>
      </c>
      <c r="F38" s="54">
        <v>13.4932</v>
      </c>
      <c r="G38" s="54">
        <v>13.7448</v>
      </c>
      <c r="H38" s="54">
        <v>18.043399999999998</v>
      </c>
      <c r="I38" s="54">
        <v>23.138400000000001</v>
      </c>
      <c r="J38" s="54">
        <v>15.766999999999999</v>
      </c>
      <c r="K38" s="54">
        <v>14.997199999999999</v>
      </c>
      <c r="L38" s="54">
        <v>19.55</v>
      </c>
      <c r="M38" s="54">
        <v>15.5</v>
      </c>
      <c r="N38" s="54">
        <v>11.0212</v>
      </c>
      <c r="O38" s="54">
        <v>12.8561</v>
      </c>
      <c r="P38" s="54">
        <v>10.979900000000001</v>
      </c>
      <c r="Q38" s="54">
        <v>12.609500000000001</v>
      </c>
      <c r="R38" s="54">
        <v>10.773099999999999</v>
      </c>
      <c r="S38" s="54">
        <v>11</v>
      </c>
      <c r="T38" s="54">
        <v>10.686299999999999</v>
      </c>
      <c r="U38" s="54">
        <v>0</v>
      </c>
      <c r="V38" s="54">
        <v>10.686299999999999</v>
      </c>
      <c r="W38" s="54">
        <v>11.432700000000001</v>
      </c>
      <c r="X38" s="54">
        <v>10.671900000000001</v>
      </c>
      <c r="Y38" s="54">
        <v>11</v>
      </c>
      <c r="Z38" s="54">
        <v>12.0671</v>
      </c>
      <c r="AA38" s="54">
        <v>12.8561</v>
      </c>
      <c r="AB38" s="54">
        <v>11.988300000000001</v>
      </c>
      <c r="AC38" s="54">
        <v>12.7659</v>
      </c>
      <c r="AD38" s="54">
        <v>11.3797</v>
      </c>
      <c r="AE38" s="54">
        <v>0</v>
      </c>
    </row>
    <row r="39" spans="1:31" ht="13.8" hidden="1" outlineLevel="1">
      <c r="A39" s="12">
        <v>41395</v>
      </c>
      <c r="B39" s="54">
        <v>17.670000000000002</v>
      </c>
      <c r="C39" s="54">
        <v>22.969899999999999</v>
      </c>
      <c r="D39" s="54">
        <v>15.487399999999999</v>
      </c>
      <c r="E39" s="54">
        <v>15.7401</v>
      </c>
      <c r="F39" s="54">
        <v>14.986599999999999</v>
      </c>
      <c r="G39" s="54">
        <v>0</v>
      </c>
      <c r="H39" s="54">
        <v>18.6372</v>
      </c>
      <c r="I39" s="54">
        <v>23.147500000000001</v>
      </c>
      <c r="J39" s="54">
        <v>16.422799999999999</v>
      </c>
      <c r="K39" s="54">
        <v>15.866300000000001</v>
      </c>
      <c r="L39" s="54">
        <v>18.355799999999999</v>
      </c>
      <c r="M39" s="54">
        <v>0</v>
      </c>
      <c r="N39" s="54">
        <v>11.157</v>
      </c>
      <c r="O39" s="54">
        <v>12.744300000000001</v>
      </c>
      <c r="P39" s="54">
        <v>11.093400000000001</v>
      </c>
      <c r="Q39" s="54">
        <v>12.447100000000001</v>
      </c>
      <c r="R39" s="54">
        <v>10.8734</v>
      </c>
      <c r="S39" s="54">
        <v>0</v>
      </c>
      <c r="T39" s="54">
        <v>12.4213</v>
      </c>
      <c r="U39" s="54">
        <v>0</v>
      </c>
      <c r="V39" s="54">
        <v>12.4213</v>
      </c>
      <c r="W39" s="54">
        <v>11.586</v>
      </c>
      <c r="X39" s="54">
        <v>12.5</v>
      </c>
      <c r="Y39" s="54">
        <v>0</v>
      </c>
      <c r="Z39" s="54">
        <v>9.0366</v>
      </c>
      <c r="AA39" s="54">
        <v>12.744300000000001</v>
      </c>
      <c r="AB39" s="54">
        <v>8.6104000000000003</v>
      </c>
      <c r="AC39" s="54">
        <v>13.0244</v>
      </c>
      <c r="AD39" s="54">
        <v>7.2153</v>
      </c>
      <c r="AE39" s="54">
        <v>0</v>
      </c>
    </row>
    <row r="40" spans="1:31" ht="13.8" hidden="1" outlineLevel="1">
      <c r="A40" s="12">
        <v>41426</v>
      </c>
      <c r="B40" s="54">
        <v>16.3126</v>
      </c>
      <c r="C40" s="54">
        <v>22.970199999999998</v>
      </c>
      <c r="D40" s="54">
        <v>14.1113</v>
      </c>
      <c r="E40" s="54">
        <v>14.402200000000001</v>
      </c>
      <c r="F40" s="54">
        <v>17.267499999999998</v>
      </c>
      <c r="G40" s="54">
        <v>11.3033</v>
      </c>
      <c r="H40" s="54">
        <v>18.590900000000001</v>
      </c>
      <c r="I40" s="54">
        <v>23.070599999999999</v>
      </c>
      <c r="J40" s="54">
        <v>16.204699999999999</v>
      </c>
      <c r="K40" s="54">
        <v>14.966900000000001</v>
      </c>
      <c r="L40" s="54">
        <v>19.454000000000001</v>
      </c>
      <c r="M40" s="54">
        <v>21</v>
      </c>
      <c r="N40" s="54">
        <v>10.7973</v>
      </c>
      <c r="O40" s="54">
        <v>13.214600000000001</v>
      </c>
      <c r="P40" s="54">
        <v>10.776199999999999</v>
      </c>
      <c r="Q40" s="54">
        <v>10.020099999999999</v>
      </c>
      <c r="R40" s="54">
        <v>10.408200000000001</v>
      </c>
      <c r="S40" s="54">
        <v>11</v>
      </c>
      <c r="T40" s="54">
        <v>11.0871</v>
      </c>
      <c r="U40" s="54">
        <v>0</v>
      </c>
      <c r="V40" s="54">
        <v>11.0871</v>
      </c>
      <c r="W40" s="54">
        <v>13.2431</v>
      </c>
      <c r="X40" s="54">
        <v>0</v>
      </c>
      <c r="Y40" s="54">
        <v>11</v>
      </c>
      <c r="Z40" s="54">
        <v>9.9617000000000004</v>
      </c>
      <c r="AA40" s="54">
        <v>13.214600000000001</v>
      </c>
      <c r="AB40" s="54">
        <v>9.8484999999999996</v>
      </c>
      <c r="AC40" s="54">
        <v>9.2430000000000003</v>
      </c>
      <c r="AD40" s="54">
        <v>10.408200000000001</v>
      </c>
      <c r="AE40" s="54">
        <v>0</v>
      </c>
    </row>
    <row r="41" spans="1:31" ht="13.8" hidden="1" outlineLevel="1">
      <c r="A41" s="12">
        <v>41456</v>
      </c>
      <c r="B41" s="54">
        <v>16.659600000000001</v>
      </c>
      <c r="C41" s="54">
        <v>22.642399999999999</v>
      </c>
      <c r="D41" s="54">
        <v>14.1403</v>
      </c>
      <c r="E41" s="54">
        <v>12.761200000000001</v>
      </c>
      <c r="F41" s="54">
        <v>17.852699999999999</v>
      </c>
      <c r="G41" s="54">
        <v>11.0001</v>
      </c>
      <c r="H41" s="54">
        <v>17.359100000000002</v>
      </c>
      <c r="I41" s="54">
        <v>22.695</v>
      </c>
      <c r="J41" s="54">
        <v>14.6355</v>
      </c>
      <c r="K41" s="54">
        <v>12.8271</v>
      </c>
      <c r="L41" s="54">
        <v>20.947900000000001</v>
      </c>
      <c r="M41" s="54">
        <v>0</v>
      </c>
      <c r="N41" s="54">
        <v>11.8993</v>
      </c>
      <c r="O41" s="54">
        <v>13.416</v>
      </c>
      <c r="P41" s="54">
        <v>11.879099999999999</v>
      </c>
      <c r="Q41" s="54">
        <v>12.2844</v>
      </c>
      <c r="R41" s="54">
        <v>11.502599999999999</v>
      </c>
      <c r="S41" s="54">
        <v>11.0001</v>
      </c>
      <c r="T41" s="54">
        <v>8.9056999999999995</v>
      </c>
      <c r="U41" s="54">
        <v>0</v>
      </c>
      <c r="V41" s="54">
        <v>8.9056999999999995</v>
      </c>
      <c r="W41" s="54">
        <v>11.877000000000001</v>
      </c>
      <c r="X41" s="54">
        <v>7.3849999999999998</v>
      </c>
      <c r="Y41" s="54">
        <v>11.0001</v>
      </c>
      <c r="Z41" s="54">
        <v>12.217499999999999</v>
      </c>
      <c r="AA41" s="54">
        <v>13.416</v>
      </c>
      <c r="AB41" s="54">
        <v>12.1998</v>
      </c>
      <c r="AC41" s="54">
        <v>12.3033</v>
      </c>
      <c r="AD41" s="54">
        <v>12.087999999999999</v>
      </c>
      <c r="AE41" s="54">
        <v>0</v>
      </c>
    </row>
    <row r="42" spans="1:31" ht="13.8" hidden="1" outlineLevel="1">
      <c r="A42" s="12">
        <v>41487</v>
      </c>
      <c r="B42" s="54">
        <v>21.181899999999999</v>
      </c>
      <c r="C42" s="54">
        <v>22.390599999999999</v>
      </c>
      <c r="D42" s="54">
        <v>21.040800000000001</v>
      </c>
      <c r="E42" s="54">
        <v>23.109300000000001</v>
      </c>
      <c r="F42" s="54">
        <v>11.888199999999999</v>
      </c>
      <c r="G42" s="54">
        <v>0</v>
      </c>
      <c r="H42" s="54">
        <v>23.0776</v>
      </c>
      <c r="I42" s="54">
        <v>22.4803</v>
      </c>
      <c r="J42" s="54">
        <v>23.161000000000001</v>
      </c>
      <c r="K42" s="54">
        <v>23.2271</v>
      </c>
      <c r="L42" s="54">
        <v>20.673999999999999</v>
      </c>
      <c r="M42" s="54">
        <v>0</v>
      </c>
      <c r="N42" s="54">
        <v>10.876799999999999</v>
      </c>
      <c r="O42" s="54">
        <v>13.962400000000001</v>
      </c>
      <c r="P42" s="54">
        <v>10.854799999999999</v>
      </c>
      <c r="Q42" s="54">
        <v>12.999599999999999</v>
      </c>
      <c r="R42" s="54">
        <v>10.731</v>
      </c>
      <c r="S42" s="54">
        <v>0</v>
      </c>
      <c r="T42" s="54">
        <v>10.7943</v>
      </c>
      <c r="U42" s="54">
        <v>11.5</v>
      </c>
      <c r="V42" s="54">
        <v>10.7942</v>
      </c>
      <c r="W42" s="54">
        <v>14.458500000000001</v>
      </c>
      <c r="X42" s="54">
        <v>10.6823</v>
      </c>
      <c r="Y42" s="54">
        <v>0</v>
      </c>
      <c r="Z42" s="54">
        <v>11.764099999999999</v>
      </c>
      <c r="AA42" s="54">
        <v>14.0036</v>
      </c>
      <c r="AB42" s="54">
        <v>11.564399999999999</v>
      </c>
      <c r="AC42" s="54">
        <v>11.538</v>
      </c>
      <c r="AD42" s="54">
        <v>11.5785</v>
      </c>
      <c r="AE42" s="54">
        <v>0</v>
      </c>
    </row>
    <row r="43" spans="1:31" ht="13.8" hidden="1" outlineLevel="1">
      <c r="A43" s="12">
        <v>41518</v>
      </c>
      <c r="B43" s="54">
        <v>17.0122</v>
      </c>
      <c r="C43" s="54">
        <v>22.3933</v>
      </c>
      <c r="D43" s="54">
        <v>14.275600000000001</v>
      </c>
      <c r="E43" s="54">
        <v>14.325100000000001</v>
      </c>
      <c r="F43" s="54">
        <v>13.9071</v>
      </c>
      <c r="G43" s="54">
        <v>12.9184</v>
      </c>
      <c r="H43" s="54">
        <v>17.3569</v>
      </c>
      <c r="I43" s="54">
        <v>22.433700000000002</v>
      </c>
      <c r="J43" s="54">
        <v>14.5153</v>
      </c>
      <c r="K43" s="54">
        <v>14.356</v>
      </c>
      <c r="L43" s="54">
        <v>17.825900000000001</v>
      </c>
      <c r="M43" s="54">
        <v>0</v>
      </c>
      <c r="N43" s="54">
        <v>12.0634</v>
      </c>
      <c r="O43" s="54">
        <v>14.057499999999999</v>
      </c>
      <c r="P43" s="54">
        <v>12.0123</v>
      </c>
      <c r="Q43" s="54">
        <v>12.9589</v>
      </c>
      <c r="R43" s="54">
        <v>11.765599999999999</v>
      </c>
      <c r="S43" s="54">
        <v>12.9184</v>
      </c>
      <c r="T43" s="54">
        <v>12.156599999999999</v>
      </c>
      <c r="U43" s="54">
        <v>11.5</v>
      </c>
      <c r="V43" s="54">
        <v>12.157500000000001</v>
      </c>
      <c r="W43" s="54">
        <v>11.673400000000001</v>
      </c>
      <c r="X43" s="54">
        <v>12.18</v>
      </c>
      <c r="Y43" s="54">
        <v>12.9184</v>
      </c>
      <c r="Z43" s="54">
        <v>11.9381</v>
      </c>
      <c r="AA43" s="54">
        <v>14.1395</v>
      </c>
      <c r="AB43" s="54">
        <v>11.8058</v>
      </c>
      <c r="AC43" s="54">
        <v>13.184699999999999</v>
      </c>
      <c r="AD43" s="54">
        <v>10.8063</v>
      </c>
      <c r="AE43" s="54">
        <v>0</v>
      </c>
    </row>
    <row r="44" spans="1:31" ht="13.8" hidden="1" outlineLevel="1">
      <c r="A44" s="12">
        <v>41548</v>
      </c>
      <c r="B44" s="54">
        <v>15.7493</v>
      </c>
      <c r="C44" s="54">
        <v>22.206</v>
      </c>
      <c r="D44" s="54">
        <v>13.762</v>
      </c>
      <c r="E44" s="54">
        <v>14.0677</v>
      </c>
      <c r="F44" s="54">
        <v>13.2418</v>
      </c>
      <c r="G44" s="54">
        <v>11.0001</v>
      </c>
      <c r="H44" s="54">
        <v>17.1418</v>
      </c>
      <c r="I44" s="54">
        <v>22.325299999999999</v>
      </c>
      <c r="J44" s="54">
        <v>14.910399999999999</v>
      </c>
      <c r="K44" s="54">
        <v>14.1684</v>
      </c>
      <c r="L44" s="54">
        <v>18.4146</v>
      </c>
      <c r="M44" s="54">
        <v>0</v>
      </c>
      <c r="N44" s="54">
        <v>11.0396</v>
      </c>
      <c r="O44" s="54">
        <v>13.235200000000001</v>
      </c>
      <c r="P44" s="54">
        <v>11.009499999999999</v>
      </c>
      <c r="Q44" s="54">
        <v>12.846500000000001</v>
      </c>
      <c r="R44" s="54">
        <v>10.651400000000001</v>
      </c>
      <c r="S44" s="54">
        <v>11.0001</v>
      </c>
      <c r="T44" s="54">
        <v>10.9535</v>
      </c>
      <c r="U44" s="54">
        <v>11.5</v>
      </c>
      <c r="V44" s="54">
        <v>10.9534</v>
      </c>
      <c r="W44" s="54">
        <v>12.1027</v>
      </c>
      <c r="X44" s="54">
        <v>10.8</v>
      </c>
      <c r="Y44" s="54">
        <v>11.0001</v>
      </c>
      <c r="Z44" s="54">
        <v>11.688800000000001</v>
      </c>
      <c r="AA44" s="54">
        <v>13.2544</v>
      </c>
      <c r="AB44" s="54">
        <v>11.486800000000001</v>
      </c>
      <c r="AC44" s="54">
        <v>14.201700000000001</v>
      </c>
      <c r="AD44" s="54">
        <v>8.1754999999999995</v>
      </c>
      <c r="AE44" s="54">
        <v>0</v>
      </c>
    </row>
    <row r="45" spans="1:31" ht="13.8" hidden="1" outlineLevel="1">
      <c r="A45" s="12">
        <v>41579</v>
      </c>
      <c r="B45" s="54">
        <v>14.2255</v>
      </c>
      <c r="C45" s="54">
        <v>20.4712</v>
      </c>
      <c r="D45" s="54">
        <v>12.227399999999999</v>
      </c>
      <c r="E45" s="54">
        <v>16.936299999999999</v>
      </c>
      <c r="F45" s="54">
        <v>9.7372999999999994</v>
      </c>
      <c r="G45" s="54">
        <v>12.8909</v>
      </c>
      <c r="H45" s="54">
        <v>19.065300000000001</v>
      </c>
      <c r="I45" s="54">
        <v>20.547999999999998</v>
      </c>
      <c r="J45" s="54">
        <v>17.691199999999998</v>
      </c>
      <c r="K45" s="54">
        <v>17.5184</v>
      </c>
      <c r="L45" s="54">
        <v>19.443300000000001</v>
      </c>
      <c r="M45" s="54">
        <v>0</v>
      </c>
      <c r="N45" s="54">
        <v>9.4099000000000004</v>
      </c>
      <c r="O45" s="54">
        <v>13.068199999999999</v>
      </c>
      <c r="P45" s="54">
        <v>9.3917000000000002</v>
      </c>
      <c r="Q45" s="54">
        <v>11.727600000000001</v>
      </c>
      <c r="R45" s="54">
        <v>9.2597000000000005</v>
      </c>
      <c r="S45" s="54">
        <v>12.8909</v>
      </c>
      <c r="T45" s="54">
        <v>8.8285</v>
      </c>
      <c r="U45" s="54">
        <v>0</v>
      </c>
      <c r="V45" s="54">
        <v>8.8285</v>
      </c>
      <c r="W45" s="54">
        <v>11.88</v>
      </c>
      <c r="X45" s="54">
        <v>8.7248999999999999</v>
      </c>
      <c r="Y45" s="54">
        <v>12.8909</v>
      </c>
      <c r="Z45" s="54">
        <v>12.6701</v>
      </c>
      <c r="AA45" s="54">
        <v>13.068199999999999</v>
      </c>
      <c r="AB45" s="54">
        <v>12.656599999999999</v>
      </c>
      <c r="AC45" s="54">
        <v>11.563000000000001</v>
      </c>
      <c r="AD45" s="54">
        <v>12.884600000000001</v>
      </c>
      <c r="AE45" s="54">
        <v>0</v>
      </c>
    </row>
    <row r="46" spans="1:31" ht="13.8" hidden="1" outlineLevel="1">
      <c r="A46" s="12">
        <v>41609</v>
      </c>
      <c r="B46" s="54">
        <v>18.1707</v>
      </c>
      <c r="C46" s="54">
        <v>19.8584</v>
      </c>
      <c r="D46" s="54">
        <v>16.6831</v>
      </c>
      <c r="E46" s="54">
        <v>17.539300000000001</v>
      </c>
      <c r="F46" s="54">
        <v>13.715400000000001</v>
      </c>
      <c r="G46" s="54">
        <v>12.8909</v>
      </c>
      <c r="H46" s="54">
        <v>18.8443</v>
      </c>
      <c r="I46" s="54">
        <v>19.932099999999998</v>
      </c>
      <c r="J46" s="54">
        <v>17.723299999999998</v>
      </c>
      <c r="K46" s="54">
        <v>17.954999999999998</v>
      </c>
      <c r="L46" s="54">
        <v>16.5197</v>
      </c>
      <c r="M46" s="54">
        <v>0</v>
      </c>
      <c r="N46" s="54">
        <v>11.0901</v>
      </c>
      <c r="O46" s="54">
        <v>13.1129</v>
      </c>
      <c r="P46" s="54">
        <v>10.9649</v>
      </c>
      <c r="Q46" s="54">
        <v>13.1128</v>
      </c>
      <c r="R46" s="54">
        <v>9.3201000000000001</v>
      </c>
      <c r="S46" s="54">
        <v>12.8909</v>
      </c>
      <c r="T46" s="54">
        <v>10.839600000000001</v>
      </c>
      <c r="U46" s="54">
        <v>16</v>
      </c>
      <c r="V46" s="54">
        <v>10.828799999999999</v>
      </c>
      <c r="W46" s="54">
        <v>12.807399999999999</v>
      </c>
      <c r="X46" s="54">
        <v>9.8163</v>
      </c>
      <c r="Y46" s="54">
        <v>12.8909</v>
      </c>
      <c r="Z46" s="54">
        <v>11.4184</v>
      </c>
      <c r="AA46" s="54">
        <v>13.052899999999999</v>
      </c>
      <c r="AB46" s="54">
        <v>11.17</v>
      </c>
      <c r="AC46" s="54">
        <v>13.381500000000001</v>
      </c>
      <c r="AD46" s="54">
        <v>8.1501999999999999</v>
      </c>
      <c r="AE46" s="54">
        <v>0</v>
      </c>
    </row>
    <row r="47" spans="1:31" ht="13.8" hidden="1" outlineLevel="1">
      <c r="A47" s="12">
        <v>41640</v>
      </c>
      <c r="B47" s="54">
        <v>18.715599999999998</v>
      </c>
      <c r="C47" s="54">
        <v>20.703700000000001</v>
      </c>
      <c r="D47" s="54">
        <v>17.245000000000001</v>
      </c>
      <c r="E47" s="54">
        <v>16.651399999999999</v>
      </c>
      <c r="F47" s="54">
        <v>20.398299999999999</v>
      </c>
      <c r="G47" s="54">
        <v>12.8894</v>
      </c>
      <c r="H47" s="54">
        <v>18.861599999999999</v>
      </c>
      <c r="I47" s="54">
        <v>20.764800000000001</v>
      </c>
      <c r="J47" s="54">
        <v>17.409600000000001</v>
      </c>
      <c r="K47" s="54">
        <v>16.7669</v>
      </c>
      <c r="L47" s="54">
        <v>20.8188</v>
      </c>
      <c r="M47" s="54">
        <v>0</v>
      </c>
      <c r="N47" s="54">
        <v>13.3352</v>
      </c>
      <c r="O47" s="54">
        <v>14.025</v>
      </c>
      <c r="P47" s="54">
        <v>13.2174</v>
      </c>
      <c r="Q47" s="54">
        <v>13.730700000000001</v>
      </c>
      <c r="R47" s="54">
        <v>10.786300000000001</v>
      </c>
      <c r="S47" s="54">
        <v>12.8894</v>
      </c>
      <c r="T47" s="54">
        <v>11.4925</v>
      </c>
      <c r="U47" s="54">
        <v>0</v>
      </c>
      <c r="V47" s="54">
        <v>11.4925</v>
      </c>
      <c r="W47" s="54">
        <v>11.3073</v>
      </c>
      <c r="X47" s="54">
        <v>11.5131</v>
      </c>
      <c r="Y47" s="54">
        <v>12.8894</v>
      </c>
      <c r="Z47" s="54">
        <v>13.8436</v>
      </c>
      <c r="AA47" s="54">
        <v>14.025</v>
      </c>
      <c r="AB47" s="54">
        <v>13.802099999999999</v>
      </c>
      <c r="AC47" s="54">
        <v>14.195600000000001</v>
      </c>
      <c r="AD47" s="54">
        <v>9.5706000000000007</v>
      </c>
      <c r="AE47" s="54">
        <v>0</v>
      </c>
    </row>
    <row r="48" spans="1:31" ht="13.8" hidden="1" outlineLevel="1">
      <c r="A48" s="12">
        <v>41671</v>
      </c>
      <c r="B48" s="54">
        <v>20.656199999999998</v>
      </c>
      <c r="C48" s="54">
        <v>21.181899999999999</v>
      </c>
      <c r="D48" s="54">
        <v>20.366700000000002</v>
      </c>
      <c r="E48" s="54">
        <v>21.4328</v>
      </c>
      <c r="F48" s="54">
        <v>14.465</v>
      </c>
      <c r="G48" s="54">
        <v>12.8894</v>
      </c>
      <c r="H48" s="54">
        <v>21.442599999999999</v>
      </c>
      <c r="I48" s="54">
        <v>21.686599999999999</v>
      </c>
      <c r="J48" s="54">
        <v>21.303699999999999</v>
      </c>
      <c r="K48" s="54">
        <v>21.519200000000001</v>
      </c>
      <c r="L48" s="54">
        <v>19.075199999999999</v>
      </c>
      <c r="M48" s="54">
        <v>0</v>
      </c>
      <c r="N48" s="54">
        <v>10.601699999999999</v>
      </c>
      <c r="O48" s="54">
        <v>12.0623</v>
      </c>
      <c r="P48" s="54">
        <v>10.097099999999999</v>
      </c>
      <c r="Q48" s="54">
        <v>15.116300000000001</v>
      </c>
      <c r="R48" s="54">
        <v>9.2972000000000001</v>
      </c>
      <c r="S48" s="54">
        <v>12.8894</v>
      </c>
      <c r="T48" s="54">
        <v>9.8457000000000008</v>
      </c>
      <c r="U48" s="54">
        <v>11.5</v>
      </c>
      <c r="V48" s="54">
        <v>9.8358000000000008</v>
      </c>
      <c r="W48" s="54">
        <v>11.9856</v>
      </c>
      <c r="X48" s="54">
        <v>9.4847999999999999</v>
      </c>
      <c r="Y48" s="54">
        <v>12.8894</v>
      </c>
      <c r="Z48" s="54">
        <v>10.4932</v>
      </c>
      <c r="AA48" s="54">
        <v>12.0634</v>
      </c>
      <c r="AB48" s="54">
        <v>9.8765999999999998</v>
      </c>
      <c r="AC48" s="54">
        <v>13.8949</v>
      </c>
      <c r="AD48" s="54">
        <v>9.2728999999999999</v>
      </c>
      <c r="AE48" s="54">
        <v>0</v>
      </c>
    </row>
    <row r="49" spans="1:31" ht="13.8" hidden="1" outlineLevel="1">
      <c r="A49" s="12">
        <v>41699</v>
      </c>
      <c r="B49" s="54">
        <v>21.5823</v>
      </c>
      <c r="C49" s="54">
        <v>22.194900000000001</v>
      </c>
      <c r="D49" s="54">
        <v>20.596599999999999</v>
      </c>
      <c r="E49" s="54">
        <v>21.076599999999999</v>
      </c>
      <c r="F49" s="54">
        <v>15.2599</v>
      </c>
      <c r="G49" s="54">
        <v>12.8895</v>
      </c>
      <c r="H49" s="54">
        <v>22.057700000000001</v>
      </c>
      <c r="I49" s="54">
        <v>22.277100000000001</v>
      </c>
      <c r="J49" s="54">
        <v>21.660599999999999</v>
      </c>
      <c r="K49" s="54">
        <v>21.6751</v>
      </c>
      <c r="L49" s="54">
        <v>21.292899999999999</v>
      </c>
      <c r="M49" s="54">
        <v>0</v>
      </c>
      <c r="N49" s="54">
        <v>12.9077</v>
      </c>
      <c r="O49" s="54">
        <v>13.954000000000001</v>
      </c>
      <c r="P49" s="54">
        <v>12.7689</v>
      </c>
      <c r="Q49" s="54">
        <v>13.970800000000001</v>
      </c>
      <c r="R49" s="54">
        <v>10.9184</v>
      </c>
      <c r="S49" s="54">
        <v>12.8895</v>
      </c>
      <c r="T49" s="54">
        <v>11.6006</v>
      </c>
      <c r="U49" s="54">
        <v>16</v>
      </c>
      <c r="V49" s="54">
        <v>11.419600000000001</v>
      </c>
      <c r="W49" s="54">
        <v>11.4161</v>
      </c>
      <c r="X49" s="54">
        <v>9.4093999999999998</v>
      </c>
      <c r="Y49" s="54">
        <v>12.8895</v>
      </c>
      <c r="Z49" s="54">
        <v>13.0367</v>
      </c>
      <c r="AA49" s="54">
        <v>13.89</v>
      </c>
      <c r="AB49" s="54">
        <v>12.914999999999999</v>
      </c>
      <c r="AC49" s="54">
        <v>14.3149</v>
      </c>
      <c r="AD49" s="54">
        <v>10.963699999999999</v>
      </c>
      <c r="AE49" s="54">
        <v>0</v>
      </c>
    </row>
    <row r="50" spans="1:31" ht="13.8" hidden="1" outlineLevel="1">
      <c r="A50" s="12">
        <v>41730</v>
      </c>
      <c r="B50" s="54">
        <v>20.424800000000001</v>
      </c>
      <c r="C50" s="54">
        <v>21.7867</v>
      </c>
      <c r="D50" s="54">
        <v>17.777899999999999</v>
      </c>
      <c r="E50" s="54">
        <v>19.565799999999999</v>
      </c>
      <c r="F50" s="54">
        <v>11.4137</v>
      </c>
      <c r="G50" s="54">
        <v>12.8766</v>
      </c>
      <c r="H50" s="54">
        <v>21.579699999999999</v>
      </c>
      <c r="I50" s="54">
        <v>21.877099999999999</v>
      </c>
      <c r="J50" s="54">
        <v>20.777999999999999</v>
      </c>
      <c r="K50" s="54">
        <v>20.990500000000001</v>
      </c>
      <c r="L50" s="54">
        <v>18.0428</v>
      </c>
      <c r="M50" s="54">
        <v>0</v>
      </c>
      <c r="N50" s="54">
        <v>10.556800000000001</v>
      </c>
      <c r="O50" s="54">
        <v>13.6412</v>
      </c>
      <c r="P50" s="54">
        <v>10.327500000000001</v>
      </c>
      <c r="Q50" s="54">
        <v>11.651300000000001</v>
      </c>
      <c r="R50" s="54">
        <v>9.3788999999999998</v>
      </c>
      <c r="S50" s="54">
        <v>12.8766</v>
      </c>
      <c r="T50" s="54">
        <v>10.367100000000001</v>
      </c>
      <c r="U50" s="54">
        <v>0</v>
      </c>
      <c r="V50" s="54">
        <v>10.367100000000001</v>
      </c>
      <c r="W50" s="54">
        <v>10.7753</v>
      </c>
      <c r="X50" s="54">
        <v>9.8497000000000003</v>
      </c>
      <c r="Y50" s="54">
        <v>12.8766</v>
      </c>
      <c r="Z50" s="54">
        <v>10.6708</v>
      </c>
      <c r="AA50" s="54">
        <v>13.6412</v>
      </c>
      <c r="AB50" s="54">
        <v>10.300800000000001</v>
      </c>
      <c r="AC50" s="54">
        <v>12.639900000000001</v>
      </c>
      <c r="AD50" s="54">
        <v>9.1656999999999993</v>
      </c>
      <c r="AE50" s="54">
        <v>0</v>
      </c>
    </row>
    <row r="51" spans="1:31" ht="13.8" hidden="1" outlineLevel="1">
      <c r="A51" s="12">
        <v>41760</v>
      </c>
      <c r="B51" s="54">
        <v>20.108899999999998</v>
      </c>
      <c r="C51" s="54">
        <v>20.988</v>
      </c>
      <c r="D51" s="54">
        <v>18.560300000000002</v>
      </c>
      <c r="E51" s="54">
        <v>19.090699999999998</v>
      </c>
      <c r="F51" s="54">
        <v>15.2074</v>
      </c>
      <c r="G51" s="54">
        <v>11.900700000000001</v>
      </c>
      <c r="H51" s="54">
        <v>20.597000000000001</v>
      </c>
      <c r="I51" s="54">
        <v>21.066600000000001</v>
      </c>
      <c r="J51" s="54">
        <v>19.6694</v>
      </c>
      <c r="K51" s="54">
        <v>19.619399999999999</v>
      </c>
      <c r="L51" s="54">
        <v>20.2729</v>
      </c>
      <c r="M51" s="54">
        <v>0</v>
      </c>
      <c r="N51" s="54">
        <v>10.7178</v>
      </c>
      <c r="O51" s="54">
        <v>13.6782</v>
      </c>
      <c r="P51" s="54">
        <v>10.246600000000001</v>
      </c>
      <c r="Q51" s="54">
        <v>10.732200000000001</v>
      </c>
      <c r="R51" s="54">
        <v>9.7538999999999998</v>
      </c>
      <c r="S51" s="54">
        <v>11.900700000000001</v>
      </c>
      <c r="T51" s="54">
        <v>9.6885999999999992</v>
      </c>
      <c r="U51" s="54">
        <v>11.5</v>
      </c>
      <c r="V51" s="54">
        <v>9.6843000000000004</v>
      </c>
      <c r="W51" s="54">
        <v>10.4124</v>
      </c>
      <c r="X51" s="54">
        <v>8.0594000000000001</v>
      </c>
      <c r="Y51" s="54">
        <v>11.900700000000001</v>
      </c>
      <c r="Z51" s="54">
        <v>12.035600000000001</v>
      </c>
      <c r="AA51" s="54">
        <v>13.699299999999999</v>
      </c>
      <c r="AB51" s="54">
        <v>11.287699999999999</v>
      </c>
      <c r="AC51" s="54">
        <v>14.0624</v>
      </c>
      <c r="AD51" s="54">
        <v>10.9468</v>
      </c>
      <c r="AE51" s="54">
        <v>0</v>
      </c>
    </row>
    <row r="52" spans="1:31" ht="13.8" hidden="1" outlineLevel="1">
      <c r="A52" s="12">
        <v>41791</v>
      </c>
      <c r="B52" s="54">
        <v>19.542100000000001</v>
      </c>
      <c r="C52" s="54">
        <v>21.211099999999998</v>
      </c>
      <c r="D52" s="54">
        <v>17.606000000000002</v>
      </c>
      <c r="E52" s="54">
        <v>19.190300000000001</v>
      </c>
      <c r="F52" s="54">
        <v>14.6172</v>
      </c>
      <c r="G52" s="54">
        <v>9.3779000000000003</v>
      </c>
      <c r="H52" s="54">
        <v>20.698499999999999</v>
      </c>
      <c r="I52" s="54">
        <v>21.347899999999999</v>
      </c>
      <c r="J52" s="54">
        <v>19.721499999999999</v>
      </c>
      <c r="K52" s="54">
        <v>19.735399999999998</v>
      </c>
      <c r="L52" s="54">
        <v>19.518000000000001</v>
      </c>
      <c r="M52" s="54">
        <v>0</v>
      </c>
      <c r="N52" s="54">
        <v>11.188800000000001</v>
      </c>
      <c r="O52" s="54">
        <v>13.521000000000001</v>
      </c>
      <c r="P52" s="54">
        <v>10.9937</v>
      </c>
      <c r="Q52" s="54">
        <v>14.1557</v>
      </c>
      <c r="R52" s="54">
        <v>9.8732000000000006</v>
      </c>
      <c r="S52" s="54">
        <v>9.3779000000000003</v>
      </c>
      <c r="T52" s="54">
        <v>9.5898000000000003</v>
      </c>
      <c r="U52" s="54">
        <v>14.953799999999999</v>
      </c>
      <c r="V52" s="54">
        <v>9.5731000000000002</v>
      </c>
      <c r="W52" s="54">
        <v>11.65</v>
      </c>
      <c r="X52" s="54">
        <v>9.9403000000000006</v>
      </c>
      <c r="Y52" s="54">
        <v>9.3779000000000003</v>
      </c>
      <c r="Z52" s="54">
        <v>13.956200000000001</v>
      </c>
      <c r="AA52" s="54">
        <v>13.483599999999999</v>
      </c>
      <c r="AB52" s="54">
        <v>14.0784</v>
      </c>
      <c r="AC52" s="54">
        <v>14.2341</v>
      </c>
      <c r="AD52" s="54">
        <v>8.2469999999999999</v>
      </c>
      <c r="AE52" s="54">
        <v>0</v>
      </c>
    </row>
    <row r="53" spans="1:31" ht="13.8" hidden="1" outlineLevel="1">
      <c r="A53" s="12">
        <v>41821</v>
      </c>
      <c r="B53" s="54">
        <v>19.3977</v>
      </c>
      <c r="C53" s="54">
        <v>20.783100000000001</v>
      </c>
      <c r="D53" s="54">
        <v>17.4344</v>
      </c>
      <c r="E53" s="54">
        <v>17.920300000000001</v>
      </c>
      <c r="F53" s="54">
        <v>15.720800000000001</v>
      </c>
      <c r="G53" s="54">
        <v>9.6380999999999997</v>
      </c>
      <c r="H53" s="54">
        <v>20.322199999999999</v>
      </c>
      <c r="I53" s="54">
        <v>20.820699999999999</v>
      </c>
      <c r="J53" s="54">
        <v>19.387599999999999</v>
      </c>
      <c r="K53" s="54">
        <v>19.4068</v>
      </c>
      <c r="L53" s="54">
        <v>18.5242</v>
      </c>
      <c r="M53" s="54">
        <v>0</v>
      </c>
      <c r="N53" s="54">
        <v>11.5687</v>
      </c>
      <c r="O53" s="54">
        <v>13.5122</v>
      </c>
      <c r="P53" s="54">
        <v>11.5116</v>
      </c>
      <c r="Q53" s="54">
        <v>12.0578</v>
      </c>
      <c r="R53" s="54">
        <v>11</v>
      </c>
      <c r="S53" s="54">
        <v>9.6380999999999997</v>
      </c>
      <c r="T53" s="54">
        <v>12.0328</v>
      </c>
      <c r="U53" s="54">
        <v>11.5982</v>
      </c>
      <c r="V53" s="54">
        <v>12.0336</v>
      </c>
      <c r="W53" s="54">
        <v>16.897300000000001</v>
      </c>
      <c r="X53" s="54">
        <v>0</v>
      </c>
      <c r="Y53" s="54">
        <v>9.6380999999999997</v>
      </c>
      <c r="Z53" s="54">
        <v>11.367000000000001</v>
      </c>
      <c r="AA53" s="54">
        <v>13.5479</v>
      </c>
      <c r="AB53" s="54">
        <v>11.275600000000001</v>
      </c>
      <c r="AC53" s="54">
        <v>11.292299999999999</v>
      </c>
      <c r="AD53" s="54">
        <v>11</v>
      </c>
      <c r="AE53" s="54">
        <v>0</v>
      </c>
    </row>
    <row r="54" spans="1:31" ht="13.8" hidden="1" outlineLevel="1">
      <c r="A54" s="12">
        <v>41852</v>
      </c>
      <c r="B54" s="54">
        <v>19.424099999999999</v>
      </c>
      <c r="C54" s="54">
        <v>20.137499999999999</v>
      </c>
      <c r="D54" s="54">
        <v>18.625</v>
      </c>
      <c r="E54" s="54">
        <v>18.841200000000001</v>
      </c>
      <c r="F54" s="54">
        <v>18.608699999999999</v>
      </c>
      <c r="G54" s="54">
        <v>9.5225000000000009</v>
      </c>
      <c r="H54" s="54">
        <v>19.604700000000001</v>
      </c>
      <c r="I54" s="54">
        <v>20.188400000000001</v>
      </c>
      <c r="J54" s="54">
        <v>18.933199999999999</v>
      </c>
      <c r="K54" s="54">
        <v>18.857199999999999</v>
      </c>
      <c r="L54" s="54">
        <v>20.425599999999999</v>
      </c>
      <c r="M54" s="54">
        <v>0</v>
      </c>
      <c r="N54" s="54">
        <v>10.2544</v>
      </c>
      <c r="O54" s="54">
        <v>12.9541</v>
      </c>
      <c r="P54" s="54">
        <v>9.6102000000000007</v>
      </c>
      <c r="Q54" s="54">
        <v>11.9664</v>
      </c>
      <c r="R54" s="54">
        <v>9.2642000000000007</v>
      </c>
      <c r="S54" s="54">
        <v>9.5225000000000009</v>
      </c>
      <c r="T54" s="54">
        <v>9.2523</v>
      </c>
      <c r="U54" s="54">
        <v>11.5</v>
      </c>
      <c r="V54" s="54">
        <v>9.2317999999999998</v>
      </c>
      <c r="W54" s="54">
        <v>12.75</v>
      </c>
      <c r="X54" s="54">
        <v>8</v>
      </c>
      <c r="Y54" s="54">
        <v>9.5225000000000009</v>
      </c>
      <c r="Z54" s="54">
        <v>12.2728</v>
      </c>
      <c r="AA54" s="54">
        <v>13.001099999999999</v>
      </c>
      <c r="AB54" s="54">
        <v>11.336499999999999</v>
      </c>
      <c r="AC54" s="54">
        <v>11.95</v>
      </c>
      <c r="AD54" s="54">
        <v>11</v>
      </c>
      <c r="AE54" s="54">
        <v>0</v>
      </c>
    </row>
    <row r="55" spans="1:31" ht="13.8" hidden="1" outlineLevel="1" collapsed="1">
      <c r="A55" s="12">
        <v>41883</v>
      </c>
      <c r="B55" s="54">
        <v>19.409800000000001</v>
      </c>
      <c r="C55" s="54">
        <v>20.956399999999999</v>
      </c>
      <c r="D55" s="54">
        <v>18.001000000000001</v>
      </c>
      <c r="E55" s="54">
        <v>18.770199999999999</v>
      </c>
      <c r="F55" s="54">
        <v>10.144299999999999</v>
      </c>
      <c r="G55" s="54">
        <v>9.9472000000000005</v>
      </c>
      <c r="H55" s="54">
        <v>20.236000000000001</v>
      </c>
      <c r="I55" s="54">
        <v>20.988199999999999</v>
      </c>
      <c r="J55" s="54">
        <v>19.440100000000001</v>
      </c>
      <c r="K55" s="54">
        <v>19.454899999999999</v>
      </c>
      <c r="L55" s="54">
        <v>18.694600000000001</v>
      </c>
      <c r="M55" s="54">
        <v>0</v>
      </c>
      <c r="N55" s="54">
        <v>9.5790000000000006</v>
      </c>
      <c r="O55" s="54">
        <v>14.6858</v>
      </c>
      <c r="P55" s="54">
        <v>9.4154999999999998</v>
      </c>
      <c r="Q55" s="54">
        <v>10.6998</v>
      </c>
      <c r="R55" s="54">
        <v>7.9048999999999996</v>
      </c>
      <c r="S55" s="54">
        <v>9.9472000000000005</v>
      </c>
      <c r="T55" s="54">
        <v>10.5229</v>
      </c>
      <c r="U55" s="54">
        <v>10.561500000000001</v>
      </c>
      <c r="V55" s="54">
        <v>10.5227</v>
      </c>
      <c r="W55" s="54">
        <v>10.809900000000001</v>
      </c>
      <c r="X55" s="54">
        <v>0</v>
      </c>
      <c r="Y55" s="54">
        <v>9.9472000000000005</v>
      </c>
      <c r="Z55" s="54">
        <v>9.3762000000000008</v>
      </c>
      <c r="AA55" s="54">
        <v>14.7811</v>
      </c>
      <c r="AB55" s="54">
        <v>9.1694999999999993</v>
      </c>
      <c r="AC55" s="54">
        <v>10.664199999999999</v>
      </c>
      <c r="AD55" s="54">
        <v>7.9048999999999996</v>
      </c>
      <c r="AE55" s="54">
        <v>0</v>
      </c>
    </row>
    <row r="56" spans="1:31" ht="13.8" hidden="1" outlineLevel="1" collapsed="1">
      <c r="A56" s="12">
        <v>41913</v>
      </c>
      <c r="B56" s="54">
        <v>19.099699999999999</v>
      </c>
      <c r="C56" s="54">
        <v>20.192499999999999</v>
      </c>
      <c r="D56" s="54">
        <v>18.026700000000002</v>
      </c>
      <c r="E56" s="54">
        <v>18.099499999999999</v>
      </c>
      <c r="F56" s="54">
        <v>18.064699999999998</v>
      </c>
      <c r="G56" s="54">
        <v>12.0778</v>
      </c>
      <c r="H56" s="54">
        <v>19.636700000000001</v>
      </c>
      <c r="I56" s="54">
        <v>20.221299999999999</v>
      </c>
      <c r="J56" s="54">
        <v>18.9785</v>
      </c>
      <c r="K56" s="54">
        <v>18.469100000000001</v>
      </c>
      <c r="L56" s="54">
        <v>21.332100000000001</v>
      </c>
      <c r="M56" s="54">
        <v>24.1434</v>
      </c>
      <c r="N56" s="54">
        <v>11.9528</v>
      </c>
      <c r="O56" s="54">
        <v>15.198600000000001</v>
      </c>
      <c r="P56" s="54">
        <v>11.8154</v>
      </c>
      <c r="Q56" s="54">
        <v>12.532</v>
      </c>
      <c r="R56" s="54">
        <v>11.5467</v>
      </c>
      <c r="S56" s="54">
        <v>10.380699999999999</v>
      </c>
      <c r="T56" s="54">
        <v>12.128399999999999</v>
      </c>
      <c r="U56" s="54">
        <v>0</v>
      </c>
      <c r="V56" s="54">
        <v>12.128399999999999</v>
      </c>
      <c r="W56" s="54">
        <v>13.1868</v>
      </c>
      <c r="X56" s="54">
        <v>12.0238</v>
      </c>
      <c r="Y56" s="54">
        <v>10.380699999999999</v>
      </c>
      <c r="Z56" s="54">
        <v>11.648899999999999</v>
      </c>
      <c r="AA56" s="54">
        <v>15.198600000000001</v>
      </c>
      <c r="AB56" s="54">
        <v>11.206</v>
      </c>
      <c r="AC56" s="54">
        <v>12.000500000000001</v>
      </c>
      <c r="AD56" s="54">
        <v>10.1084</v>
      </c>
      <c r="AE56" s="54">
        <v>0</v>
      </c>
    </row>
    <row r="57" spans="1:31" ht="13.8" hidden="1" outlineLevel="1" collapsed="1">
      <c r="A57" s="12">
        <v>41944</v>
      </c>
      <c r="B57" s="54">
        <v>19.5974</v>
      </c>
      <c r="C57" s="54">
        <v>20.8218</v>
      </c>
      <c r="D57" s="54">
        <v>18.453399999999998</v>
      </c>
      <c r="E57" s="54">
        <v>20.0319</v>
      </c>
      <c r="F57" s="54">
        <v>10.5634</v>
      </c>
      <c r="G57" s="54">
        <v>13.174899999999999</v>
      </c>
      <c r="H57" s="54">
        <v>19.761099999999999</v>
      </c>
      <c r="I57" s="54">
        <v>20.843</v>
      </c>
      <c r="J57" s="54">
        <v>18.712900000000001</v>
      </c>
      <c r="K57" s="54">
        <v>20.378699999999998</v>
      </c>
      <c r="L57" s="54">
        <v>10.5547</v>
      </c>
      <c r="M57" s="54">
        <v>24.1434</v>
      </c>
      <c r="N57" s="54">
        <v>12.2158</v>
      </c>
      <c r="O57" s="54">
        <v>14.5189</v>
      </c>
      <c r="P57" s="54">
        <v>12.0298</v>
      </c>
      <c r="Q57" s="54">
        <v>12.1105</v>
      </c>
      <c r="R57" s="54">
        <v>10.9986</v>
      </c>
      <c r="S57" s="54">
        <v>12.876099999999999</v>
      </c>
      <c r="T57" s="54">
        <v>11.4331</v>
      </c>
      <c r="U57" s="54">
        <v>0</v>
      </c>
      <c r="V57" s="54">
        <v>11.4331</v>
      </c>
      <c r="W57" s="54">
        <v>11.4018</v>
      </c>
      <c r="X57" s="54">
        <v>8</v>
      </c>
      <c r="Y57" s="54">
        <v>12.876099999999999</v>
      </c>
      <c r="Z57" s="54">
        <v>14.1046</v>
      </c>
      <c r="AA57" s="54">
        <v>14.5189</v>
      </c>
      <c r="AB57" s="54">
        <v>13.9628</v>
      </c>
      <c r="AC57" s="54">
        <v>15.5939</v>
      </c>
      <c r="AD57" s="54">
        <v>11</v>
      </c>
      <c r="AE57" s="54">
        <v>0</v>
      </c>
    </row>
    <row r="58" spans="1:31" ht="13.8" hidden="1" outlineLevel="1" collapsed="1">
      <c r="A58" s="12">
        <v>41974</v>
      </c>
      <c r="B58" s="54">
        <v>20.7193</v>
      </c>
      <c r="C58" s="54">
        <v>21.110399999999998</v>
      </c>
      <c r="D58" s="54">
        <v>20.225999999999999</v>
      </c>
      <c r="E58" s="54">
        <v>20.410799999999998</v>
      </c>
      <c r="F58" s="54">
        <v>18.7254</v>
      </c>
      <c r="G58" s="54">
        <v>22.491299999999999</v>
      </c>
      <c r="H58" s="54">
        <v>21.031600000000001</v>
      </c>
      <c r="I58" s="54">
        <v>21.122299999999999</v>
      </c>
      <c r="J58" s="54">
        <v>20.9069</v>
      </c>
      <c r="K58" s="54">
        <v>21.005199999999999</v>
      </c>
      <c r="L58" s="54">
        <v>19.9267</v>
      </c>
      <c r="M58" s="54">
        <v>23.0778</v>
      </c>
      <c r="N58" s="54">
        <v>13.051500000000001</v>
      </c>
      <c r="O58" s="54">
        <v>16.637699999999999</v>
      </c>
      <c r="P58" s="54">
        <v>12.91</v>
      </c>
      <c r="Q58" s="54">
        <v>13.1965</v>
      </c>
      <c r="R58" s="54">
        <v>11.9138</v>
      </c>
      <c r="S58" s="54">
        <v>12.876099999999999</v>
      </c>
      <c r="T58" s="54">
        <v>10.8079</v>
      </c>
      <c r="U58" s="54">
        <v>14.1351</v>
      </c>
      <c r="V58" s="54">
        <v>10.6759</v>
      </c>
      <c r="W58" s="54">
        <v>10.491</v>
      </c>
      <c r="X58" s="54">
        <v>0</v>
      </c>
      <c r="Y58" s="54">
        <v>12.876099999999999</v>
      </c>
      <c r="Z58" s="54">
        <v>13.335599999999999</v>
      </c>
      <c r="AA58" s="54">
        <v>16.956499999999998</v>
      </c>
      <c r="AB58" s="54">
        <v>13.1928</v>
      </c>
      <c r="AC58" s="54">
        <v>13.617100000000001</v>
      </c>
      <c r="AD58" s="54">
        <v>11.9138</v>
      </c>
      <c r="AE58" s="54">
        <v>0</v>
      </c>
    </row>
    <row r="59" spans="1:31" ht="13.8" hidden="1" outlineLevel="1" collapsed="1">
      <c r="A59" s="12">
        <v>42005</v>
      </c>
      <c r="B59" s="54">
        <v>20.080100000000002</v>
      </c>
      <c r="C59" s="54">
        <v>20.5717</v>
      </c>
      <c r="D59" s="54">
        <v>19.330200000000001</v>
      </c>
      <c r="E59" s="54">
        <v>20.144600000000001</v>
      </c>
      <c r="F59" s="54">
        <v>16.425899999999999</v>
      </c>
      <c r="G59" s="54">
        <v>12.898099999999999</v>
      </c>
      <c r="H59" s="54">
        <v>20.582000000000001</v>
      </c>
      <c r="I59" s="54">
        <v>20.636399999999998</v>
      </c>
      <c r="J59" s="54">
        <v>20.487500000000001</v>
      </c>
      <c r="K59" s="54">
        <v>20.360800000000001</v>
      </c>
      <c r="L59" s="54">
        <v>21.373000000000001</v>
      </c>
      <c r="M59" s="54">
        <v>0</v>
      </c>
      <c r="N59" s="54">
        <v>11.6722</v>
      </c>
      <c r="O59" s="54">
        <v>13.519500000000001</v>
      </c>
      <c r="P59" s="54">
        <v>11.4724</v>
      </c>
      <c r="Q59" s="54">
        <v>13.145200000000001</v>
      </c>
      <c r="R59" s="54">
        <v>11</v>
      </c>
      <c r="S59" s="54">
        <v>12.898099999999999</v>
      </c>
      <c r="T59" s="54">
        <v>11.8354</v>
      </c>
      <c r="U59" s="54">
        <v>16.533000000000001</v>
      </c>
      <c r="V59" s="54">
        <v>11.8337</v>
      </c>
      <c r="W59" s="54">
        <v>11.4086</v>
      </c>
      <c r="X59" s="54">
        <v>0</v>
      </c>
      <c r="Y59" s="54">
        <v>12.898099999999999</v>
      </c>
      <c r="Z59" s="54">
        <v>11.647500000000001</v>
      </c>
      <c r="AA59" s="54">
        <v>13.518000000000001</v>
      </c>
      <c r="AB59" s="54">
        <v>11.4109</v>
      </c>
      <c r="AC59" s="54">
        <v>15.419700000000001</v>
      </c>
      <c r="AD59" s="54">
        <v>11</v>
      </c>
      <c r="AE59" s="54">
        <v>0</v>
      </c>
    </row>
    <row r="60" spans="1:31" ht="13.8" hidden="1" outlineLevel="1" collapsed="1">
      <c r="A60" s="12">
        <v>42036</v>
      </c>
      <c r="B60" s="54">
        <v>21.738</v>
      </c>
      <c r="C60" s="54">
        <v>24.5776</v>
      </c>
      <c r="D60" s="54">
        <v>20.123200000000001</v>
      </c>
      <c r="E60" s="54">
        <v>19.988399999999999</v>
      </c>
      <c r="F60" s="54">
        <v>20.534300000000002</v>
      </c>
      <c r="G60" s="54">
        <v>0</v>
      </c>
      <c r="H60" s="54">
        <v>23.059100000000001</v>
      </c>
      <c r="I60" s="54">
        <v>24.677600000000002</v>
      </c>
      <c r="J60" s="54">
        <v>21.980499999999999</v>
      </c>
      <c r="K60" s="54">
        <v>21.5153</v>
      </c>
      <c r="L60" s="54">
        <v>23.667999999999999</v>
      </c>
      <c r="M60" s="54">
        <v>0</v>
      </c>
      <c r="N60" s="54">
        <v>10.231299999999999</v>
      </c>
      <c r="O60" s="54">
        <v>15.0661</v>
      </c>
      <c r="P60" s="54">
        <v>10.047499999999999</v>
      </c>
      <c r="Q60" s="54">
        <v>8.8956</v>
      </c>
      <c r="R60" s="54">
        <v>11.674099999999999</v>
      </c>
      <c r="S60" s="54" t="s">
        <v>126</v>
      </c>
      <c r="T60" s="54">
        <v>6.0175000000000001</v>
      </c>
      <c r="U60" s="54">
        <v>12.675599999999999</v>
      </c>
      <c r="V60" s="54">
        <v>6.0174000000000003</v>
      </c>
      <c r="W60" s="54">
        <v>4.8121</v>
      </c>
      <c r="X60" s="54">
        <v>9.4749999999999996</v>
      </c>
      <c r="Y60" s="54">
        <v>0</v>
      </c>
      <c r="Z60" s="54">
        <v>11.9398</v>
      </c>
      <c r="AA60" s="54">
        <v>15.0664</v>
      </c>
      <c r="AB60" s="54">
        <v>11.770099999999999</v>
      </c>
      <c r="AC60" s="54">
        <v>11.3908</v>
      </c>
      <c r="AD60" s="54">
        <v>12.178900000000001</v>
      </c>
      <c r="AE60" s="54">
        <v>0</v>
      </c>
    </row>
    <row r="61" spans="1:31" ht="13.8" hidden="1" outlineLevel="1" collapsed="1">
      <c r="A61" s="12">
        <v>42064</v>
      </c>
      <c r="B61" s="54">
        <v>19.723500000000001</v>
      </c>
      <c r="C61" s="54">
        <v>25.6768</v>
      </c>
      <c r="D61" s="54">
        <v>17.225999999999999</v>
      </c>
      <c r="E61" s="54">
        <v>20.813500000000001</v>
      </c>
      <c r="F61" s="54">
        <v>12.6937</v>
      </c>
      <c r="G61" s="54">
        <v>23.462900000000001</v>
      </c>
      <c r="H61" s="54">
        <v>25.099699999999999</v>
      </c>
      <c r="I61" s="54">
        <v>25.8522</v>
      </c>
      <c r="J61" s="54">
        <v>24.316700000000001</v>
      </c>
      <c r="K61" s="54">
        <v>24.410900000000002</v>
      </c>
      <c r="L61" s="54">
        <v>21.329899999999999</v>
      </c>
      <c r="M61" s="54">
        <v>23.462900000000001</v>
      </c>
      <c r="N61" s="54">
        <v>12.577</v>
      </c>
      <c r="O61" s="54">
        <v>14.4108</v>
      </c>
      <c r="P61" s="54">
        <v>12.557499999999999</v>
      </c>
      <c r="Q61" s="54">
        <v>12.8178</v>
      </c>
      <c r="R61" s="54">
        <v>12.4527</v>
      </c>
      <c r="S61" s="54">
        <v>0</v>
      </c>
      <c r="T61" s="54">
        <v>11.742100000000001</v>
      </c>
      <c r="U61" s="54">
        <v>16</v>
      </c>
      <c r="V61" s="54">
        <v>11.74</v>
      </c>
      <c r="W61" s="54">
        <v>11.438499999999999</v>
      </c>
      <c r="X61" s="54">
        <v>11.818899999999999</v>
      </c>
      <c r="Y61" s="54">
        <v>0</v>
      </c>
      <c r="Z61" s="54">
        <v>13.263299999999999</v>
      </c>
      <c r="AA61" s="54">
        <v>14.3771</v>
      </c>
      <c r="AB61" s="54">
        <v>13.241899999999999</v>
      </c>
      <c r="AC61" s="54">
        <v>13.494899999999999</v>
      </c>
      <c r="AD61" s="54">
        <v>13.1035</v>
      </c>
      <c r="AE61" s="54">
        <v>0</v>
      </c>
    </row>
    <row r="62" spans="1:31" ht="13.8" hidden="1" outlineLevel="1" collapsed="1">
      <c r="A62" s="12">
        <v>42095</v>
      </c>
      <c r="B62" s="54">
        <v>23.484400000000001</v>
      </c>
      <c r="C62" s="54">
        <v>26.992899999999999</v>
      </c>
      <c r="D62" s="54">
        <v>21.977900000000002</v>
      </c>
      <c r="E62" s="54">
        <v>22.0244</v>
      </c>
      <c r="F62" s="54">
        <v>21.810300000000002</v>
      </c>
      <c r="G62" s="54">
        <v>0</v>
      </c>
      <c r="H62" s="54">
        <v>24.934100000000001</v>
      </c>
      <c r="I62" s="54">
        <v>27.0733</v>
      </c>
      <c r="J62" s="54">
        <v>23.882300000000001</v>
      </c>
      <c r="K62" s="54">
        <v>24.3005</v>
      </c>
      <c r="L62" s="54">
        <v>22.51</v>
      </c>
      <c r="M62" s="54">
        <v>0</v>
      </c>
      <c r="N62" s="54">
        <v>9.6780000000000008</v>
      </c>
      <c r="O62" s="54">
        <v>15.5603</v>
      </c>
      <c r="P62" s="54">
        <v>9.5451999999999995</v>
      </c>
      <c r="Q62" s="54">
        <v>9.2455999999999996</v>
      </c>
      <c r="R62" s="54">
        <v>12</v>
      </c>
      <c r="S62" s="54">
        <v>0</v>
      </c>
      <c r="T62" s="54">
        <v>10.1594</v>
      </c>
      <c r="U62" s="54">
        <v>0</v>
      </c>
      <c r="V62" s="54">
        <v>10.1594</v>
      </c>
      <c r="W62" s="54">
        <v>10.1594</v>
      </c>
      <c r="X62" s="54">
        <v>0</v>
      </c>
      <c r="Y62" s="54">
        <v>0</v>
      </c>
      <c r="Z62" s="54">
        <v>8.9638000000000009</v>
      </c>
      <c r="AA62" s="54">
        <v>15.5603</v>
      </c>
      <c r="AB62" s="54">
        <v>8.5813000000000006</v>
      </c>
      <c r="AC62" s="54">
        <v>7.2549999999999999</v>
      </c>
      <c r="AD62" s="54">
        <v>12</v>
      </c>
      <c r="AE62" s="54">
        <v>0</v>
      </c>
    </row>
    <row r="63" spans="1:31" ht="13.8" hidden="1" outlineLevel="1" collapsed="1">
      <c r="A63" s="12">
        <v>42125</v>
      </c>
      <c r="B63" s="54">
        <v>25.502500000000001</v>
      </c>
      <c r="C63" s="54">
        <v>27.286999999999999</v>
      </c>
      <c r="D63" s="54">
        <v>23.611899999999999</v>
      </c>
      <c r="E63" s="54">
        <v>23.828199999999999</v>
      </c>
      <c r="F63" s="54">
        <v>20.406400000000001</v>
      </c>
      <c r="G63" s="54">
        <v>0</v>
      </c>
      <c r="H63" s="54">
        <v>26.462900000000001</v>
      </c>
      <c r="I63" s="54">
        <v>27.3764</v>
      </c>
      <c r="J63" s="54">
        <v>25.3567</v>
      </c>
      <c r="K63" s="54">
        <v>25.594000000000001</v>
      </c>
      <c r="L63" s="54">
        <v>21.874300000000002</v>
      </c>
      <c r="M63" s="54">
        <v>0</v>
      </c>
      <c r="N63" s="54">
        <v>12.2157</v>
      </c>
      <c r="O63" s="54">
        <v>14.8085</v>
      </c>
      <c r="P63" s="54">
        <v>12.0669</v>
      </c>
      <c r="Q63" s="54">
        <v>12.197699999999999</v>
      </c>
      <c r="R63" s="54">
        <v>10</v>
      </c>
      <c r="S63" s="54" t="s">
        <v>126</v>
      </c>
      <c r="T63" s="54">
        <v>12.500299999999999</v>
      </c>
      <c r="U63" s="54">
        <v>0</v>
      </c>
      <c r="V63" s="54">
        <v>12.500299999999999</v>
      </c>
      <c r="W63" s="54">
        <v>12.500299999999999</v>
      </c>
      <c r="X63" s="54">
        <v>0</v>
      </c>
      <c r="Y63" s="54">
        <v>0</v>
      </c>
      <c r="Z63" s="54">
        <v>11.3308</v>
      </c>
      <c r="AA63" s="54">
        <v>14.8085</v>
      </c>
      <c r="AB63" s="54">
        <v>10.332000000000001</v>
      </c>
      <c r="AC63" s="54">
        <v>10.472899999999999</v>
      </c>
      <c r="AD63" s="54">
        <v>10</v>
      </c>
      <c r="AE63" s="54">
        <v>0</v>
      </c>
    </row>
    <row r="64" spans="1:31" ht="13.8" hidden="1" outlineLevel="1" collapsed="1">
      <c r="A64" s="12">
        <v>42156</v>
      </c>
      <c r="B64" s="54">
        <v>27.456099999999999</v>
      </c>
      <c r="C64" s="54">
        <v>27.405200000000001</v>
      </c>
      <c r="D64" s="54">
        <v>27.5063</v>
      </c>
      <c r="E64" s="54">
        <v>27.576699999999999</v>
      </c>
      <c r="F64" s="54">
        <v>23.061299999999999</v>
      </c>
      <c r="G64" s="54">
        <v>0</v>
      </c>
      <c r="H64" s="54">
        <v>27.660399999999999</v>
      </c>
      <c r="I64" s="54">
        <v>27.629200000000001</v>
      </c>
      <c r="J64" s="54">
        <v>27.690799999999999</v>
      </c>
      <c r="K64" s="54">
        <v>27.764900000000001</v>
      </c>
      <c r="L64" s="54">
        <v>23.061299999999999</v>
      </c>
      <c r="M64" s="54">
        <v>0</v>
      </c>
      <c r="N64" s="54">
        <v>14.8416</v>
      </c>
      <c r="O64" s="54">
        <v>17.301600000000001</v>
      </c>
      <c r="P64" s="54">
        <v>9.7346000000000004</v>
      </c>
      <c r="Q64" s="54">
        <v>9.7346000000000004</v>
      </c>
      <c r="R64" s="54" t="s">
        <v>126</v>
      </c>
      <c r="S64" s="54" t="s">
        <v>126</v>
      </c>
      <c r="T64" s="54">
        <v>10.955299999999999</v>
      </c>
      <c r="U64" s="54">
        <v>0</v>
      </c>
      <c r="V64" s="54">
        <v>10.955299999999999</v>
      </c>
      <c r="W64" s="54">
        <v>10.955299999999999</v>
      </c>
      <c r="X64" s="54">
        <v>0</v>
      </c>
      <c r="Y64" s="54">
        <v>0</v>
      </c>
      <c r="Z64" s="54">
        <v>14.903600000000001</v>
      </c>
      <c r="AA64" s="54">
        <v>17.301600000000001</v>
      </c>
      <c r="AB64" s="54">
        <v>9.6725999999999992</v>
      </c>
      <c r="AC64" s="54">
        <v>9.6725999999999992</v>
      </c>
      <c r="AD64" s="54">
        <v>0</v>
      </c>
      <c r="AE64" s="54">
        <v>0</v>
      </c>
    </row>
    <row r="65" spans="1:32" ht="13.8" hidden="1" outlineLevel="1" collapsed="1">
      <c r="A65" s="12">
        <v>42186</v>
      </c>
      <c r="B65" s="54">
        <v>24.332599999999999</v>
      </c>
      <c r="C65" s="54">
        <v>27.794899999999998</v>
      </c>
      <c r="D65" s="54">
        <v>21.957799999999999</v>
      </c>
      <c r="E65" s="54">
        <v>23.774999999999999</v>
      </c>
      <c r="F65" s="54">
        <v>18.2456</v>
      </c>
      <c r="G65" s="54">
        <v>0</v>
      </c>
      <c r="H65" s="54">
        <v>26.055599999999998</v>
      </c>
      <c r="I65" s="54">
        <v>27.962599999999998</v>
      </c>
      <c r="J65" s="54">
        <v>24.473099999999999</v>
      </c>
      <c r="K65" s="54">
        <v>25.3034</v>
      </c>
      <c r="L65" s="54">
        <v>22.005600000000001</v>
      </c>
      <c r="M65" s="54">
        <v>0</v>
      </c>
      <c r="N65" s="54">
        <v>11.164300000000001</v>
      </c>
      <c r="O65" s="54">
        <v>16.2607</v>
      </c>
      <c r="P65" s="54">
        <v>10.8939</v>
      </c>
      <c r="Q65" s="54">
        <v>8.6809999999999992</v>
      </c>
      <c r="R65" s="54">
        <v>12</v>
      </c>
      <c r="S65" s="54">
        <v>0</v>
      </c>
      <c r="T65" s="54">
        <v>11.1165</v>
      </c>
      <c r="U65" s="54">
        <v>10.5</v>
      </c>
      <c r="V65" s="54">
        <v>12.75</v>
      </c>
      <c r="W65" s="54">
        <v>12.75</v>
      </c>
      <c r="X65" s="54">
        <v>0</v>
      </c>
      <c r="Y65" s="54">
        <v>0</v>
      </c>
      <c r="Z65" s="54">
        <v>11.164400000000001</v>
      </c>
      <c r="AA65" s="54">
        <v>16.380800000000001</v>
      </c>
      <c r="AB65" s="54">
        <v>10.8931</v>
      </c>
      <c r="AC65" s="54">
        <v>8.6760000000000002</v>
      </c>
      <c r="AD65" s="54">
        <v>12</v>
      </c>
      <c r="AE65" s="54">
        <v>0</v>
      </c>
    </row>
    <row r="66" spans="1:32" ht="13.8" hidden="1" outlineLevel="1" collapsed="1">
      <c r="A66" s="12">
        <v>42217</v>
      </c>
      <c r="B66" s="54">
        <v>25.722999999999999</v>
      </c>
      <c r="C66" s="54">
        <v>27.4755</v>
      </c>
      <c r="D66" s="54">
        <v>23.852900000000002</v>
      </c>
      <c r="E66" s="54">
        <v>23.7912</v>
      </c>
      <c r="F66" s="54">
        <v>26.714700000000001</v>
      </c>
      <c r="G66" s="54">
        <v>0</v>
      </c>
      <c r="H66" s="54">
        <v>26.361799999999999</v>
      </c>
      <c r="I66" s="54">
        <v>27.634699999999999</v>
      </c>
      <c r="J66" s="54">
        <v>24.919599999999999</v>
      </c>
      <c r="K66" s="54">
        <v>24.877800000000001</v>
      </c>
      <c r="L66" s="54">
        <v>26.714700000000001</v>
      </c>
      <c r="M66" s="54">
        <v>0</v>
      </c>
      <c r="N66" s="54">
        <v>10.9693</v>
      </c>
      <c r="O66" s="54">
        <v>16.048500000000001</v>
      </c>
      <c r="P66" s="54">
        <v>9.9217999999999993</v>
      </c>
      <c r="Q66" s="54">
        <v>9.9217999999999993</v>
      </c>
      <c r="R66" s="54" t="s">
        <v>126</v>
      </c>
      <c r="S66" s="54" t="s">
        <v>126</v>
      </c>
      <c r="T66" s="54">
        <v>8.5520999999999994</v>
      </c>
      <c r="U66" s="54">
        <v>10.5</v>
      </c>
      <c r="V66" s="54">
        <v>8.5520999999999994</v>
      </c>
      <c r="W66" s="54">
        <v>8.5520999999999994</v>
      </c>
      <c r="X66" s="54">
        <v>0</v>
      </c>
      <c r="Y66" s="54">
        <v>0</v>
      </c>
      <c r="Z66" s="54">
        <v>12.404299999999999</v>
      </c>
      <c r="AA66" s="54">
        <v>16.048500000000001</v>
      </c>
      <c r="AB66" s="54">
        <v>11.0395</v>
      </c>
      <c r="AC66" s="54">
        <v>11.0395</v>
      </c>
      <c r="AD66" s="54">
        <v>0</v>
      </c>
      <c r="AE66" s="54">
        <v>0</v>
      </c>
    </row>
    <row r="67" spans="1:32" ht="13.8" hidden="1" outlineLevel="1" collapsed="1">
      <c r="A67" s="12">
        <v>42248</v>
      </c>
      <c r="B67" s="54">
        <v>18.458400000000001</v>
      </c>
      <c r="C67" s="54">
        <v>27.432099999999998</v>
      </c>
      <c r="D67" s="54">
        <v>14.9503</v>
      </c>
      <c r="E67" s="54">
        <v>23.641500000000001</v>
      </c>
      <c r="F67" s="54">
        <v>9.6044999999999998</v>
      </c>
      <c r="G67" s="54">
        <v>0</v>
      </c>
      <c r="H67" s="54">
        <v>26.781300000000002</v>
      </c>
      <c r="I67" s="54">
        <v>27.672999999999998</v>
      </c>
      <c r="J67" s="54">
        <v>25.7164</v>
      </c>
      <c r="K67" s="54">
        <v>25.727799999999998</v>
      </c>
      <c r="L67" s="54">
        <v>22.378799999999998</v>
      </c>
      <c r="M67" s="54">
        <v>0</v>
      </c>
      <c r="N67" s="54">
        <v>9.9166000000000007</v>
      </c>
      <c r="O67" s="54">
        <v>15.1259</v>
      </c>
      <c r="P67" s="54">
        <v>9.859</v>
      </c>
      <c r="Q67" s="54">
        <v>12.6729</v>
      </c>
      <c r="R67" s="54">
        <v>9.5818999999999992</v>
      </c>
      <c r="S67" s="54" t="s">
        <v>126</v>
      </c>
      <c r="T67" s="54">
        <v>9.6712000000000007</v>
      </c>
      <c r="U67" s="54">
        <v>10.5</v>
      </c>
      <c r="V67" s="54">
        <v>9.6712000000000007</v>
      </c>
      <c r="W67" s="54">
        <v>11.6279</v>
      </c>
      <c r="X67" s="54">
        <v>9.5818999999999992</v>
      </c>
      <c r="Y67" s="54">
        <v>0</v>
      </c>
      <c r="Z67" s="54">
        <v>13.866</v>
      </c>
      <c r="AA67" s="54">
        <v>15.126200000000001</v>
      </c>
      <c r="AB67" s="54">
        <v>13.5762</v>
      </c>
      <c r="AC67" s="54">
        <v>13.5762</v>
      </c>
      <c r="AD67" s="54">
        <v>0</v>
      </c>
      <c r="AE67" s="54">
        <v>0</v>
      </c>
    </row>
    <row r="68" spans="1:32" ht="13.8" hidden="1" outlineLevel="1" collapsed="1">
      <c r="A68" s="12">
        <v>42278</v>
      </c>
      <c r="B68" s="54">
        <v>16.1066</v>
      </c>
      <c r="C68" s="54">
        <v>27.738399999999999</v>
      </c>
      <c r="D68" s="54">
        <v>13.8347</v>
      </c>
      <c r="E68" s="54">
        <v>20.3049</v>
      </c>
      <c r="F68" s="54">
        <v>10.900499999999999</v>
      </c>
      <c r="G68" s="54">
        <v>0</v>
      </c>
      <c r="H68" s="54">
        <v>16.6677</v>
      </c>
      <c r="I68" s="54">
        <v>27.870999999999999</v>
      </c>
      <c r="J68" s="54">
        <v>14.196</v>
      </c>
      <c r="K68" s="54">
        <v>26.390499999999999</v>
      </c>
      <c r="L68" s="54">
        <v>10.900499999999999</v>
      </c>
      <c r="M68" s="54">
        <v>0</v>
      </c>
      <c r="N68" s="54">
        <v>11.4519</v>
      </c>
      <c r="O68" s="54">
        <v>17.5519</v>
      </c>
      <c r="P68" s="54">
        <v>11.3306</v>
      </c>
      <c r="Q68" s="54">
        <v>11.3306</v>
      </c>
      <c r="R68" s="54" t="s">
        <v>126</v>
      </c>
      <c r="S68" s="54" t="s">
        <v>126</v>
      </c>
      <c r="T68" s="54">
        <v>11.5952</v>
      </c>
      <c r="U68" s="54">
        <v>0</v>
      </c>
      <c r="V68" s="54">
        <v>11.5952</v>
      </c>
      <c r="W68" s="54">
        <v>11.5952</v>
      </c>
      <c r="X68" s="54">
        <v>0</v>
      </c>
      <c r="Y68" s="54">
        <v>0</v>
      </c>
      <c r="Z68" s="54">
        <v>10.2142</v>
      </c>
      <c r="AA68" s="54">
        <v>17.5519</v>
      </c>
      <c r="AB68" s="54">
        <v>8.5146999999999995</v>
      </c>
      <c r="AC68" s="54">
        <v>8.5146999999999995</v>
      </c>
      <c r="AD68" s="54">
        <v>0</v>
      </c>
      <c r="AE68" s="54">
        <v>0</v>
      </c>
    </row>
    <row r="69" spans="1:32" ht="13.8" hidden="1" outlineLevel="1" collapsed="1">
      <c r="A69" s="12">
        <v>42309</v>
      </c>
      <c r="B69" s="54">
        <v>18.3871</v>
      </c>
      <c r="C69" s="54">
        <v>27.945699999999999</v>
      </c>
      <c r="D69" s="54">
        <v>16.130700000000001</v>
      </c>
      <c r="E69" s="54">
        <v>22.282699999999998</v>
      </c>
      <c r="F69" s="54">
        <v>14.004300000000001</v>
      </c>
      <c r="G69" s="54">
        <v>10.4434</v>
      </c>
      <c r="H69" s="54">
        <v>19.670500000000001</v>
      </c>
      <c r="I69" s="54">
        <v>28.086500000000001</v>
      </c>
      <c r="J69" s="54">
        <v>17.329000000000001</v>
      </c>
      <c r="K69" s="54">
        <v>25.084700000000002</v>
      </c>
      <c r="L69" s="54">
        <v>14.004300000000001</v>
      </c>
      <c r="M69" s="54">
        <v>0</v>
      </c>
      <c r="N69" s="54">
        <v>10.081</v>
      </c>
      <c r="O69" s="54">
        <v>17.069500000000001</v>
      </c>
      <c r="P69" s="54">
        <v>9.9512</v>
      </c>
      <c r="Q69" s="54">
        <v>8.9274000000000004</v>
      </c>
      <c r="R69" s="54" t="s">
        <v>126</v>
      </c>
      <c r="S69" s="54">
        <v>10.4434</v>
      </c>
      <c r="T69" s="54">
        <v>9.8910999999999998</v>
      </c>
      <c r="U69" s="54">
        <v>0</v>
      </c>
      <c r="V69" s="54">
        <v>9.8910999999999998</v>
      </c>
      <c r="W69" s="54">
        <v>8.6715</v>
      </c>
      <c r="X69" s="54">
        <v>0</v>
      </c>
      <c r="Y69" s="54">
        <v>10.4434</v>
      </c>
      <c r="Z69" s="54">
        <v>15.0595</v>
      </c>
      <c r="AA69" s="54">
        <v>17.069500000000001</v>
      </c>
      <c r="AB69" s="54">
        <v>13.0791</v>
      </c>
      <c r="AC69" s="54">
        <v>13.0791</v>
      </c>
      <c r="AD69" s="54">
        <v>0</v>
      </c>
      <c r="AE69" s="54">
        <v>0</v>
      </c>
    </row>
    <row r="70" spans="1:32" ht="13.8" hidden="1" outlineLevel="1" collapsed="1">
      <c r="A70" s="12">
        <v>42339</v>
      </c>
      <c r="B70" s="54">
        <v>24.6145</v>
      </c>
      <c r="C70" s="54">
        <v>27.1126</v>
      </c>
      <c r="D70" s="54">
        <v>23.3598</v>
      </c>
      <c r="E70" s="54">
        <v>23.241900000000001</v>
      </c>
      <c r="F70" s="54">
        <v>23.490200000000002</v>
      </c>
      <c r="G70" s="54">
        <v>0</v>
      </c>
      <c r="H70" s="54">
        <v>25.7529</v>
      </c>
      <c r="I70" s="54">
        <v>27.285900000000002</v>
      </c>
      <c r="J70" s="54">
        <v>24.904199999999999</v>
      </c>
      <c r="K70" s="54">
        <v>26.504000000000001</v>
      </c>
      <c r="L70" s="54">
        <v>23.490200000000002</v>
      </c>
      <c r="M70" s="54">
        <v>0</v>
      </c>
      <c r="N70" s="54">
        <v>10.454599999999999</v>
      </c>
      <c r="O70" s="54">
        <v>14.4596</v>
      </c>
      <c r="P70" s="54">
        <v>10.1957</v>
      </c>
      <c r="Q70" s="54">
        <v>10.1957</v>
      </c>
      <c r="R70" s="54" t="s">
        <v>126</v>
      </c>
      <c r="S70" s="54" t="s">
        <v>126</v>
      </c>
      <c r="T70" s="54">
        <v>11.8619</v>
      </c>
      <c r="U70" s="54">
        <v>10.5</v>
      </c>
      <c r="V70" s="54">
        <v>11.8619</v>
      </c>
      <c r="W70" s="54">
        <v>11.8619</v>
      </c>
      <c r="X70" s="54">
        <v>0</v>
      </c>
      <c r="Y70" s="54">
        <v>0</v>
      </c>
      <c r="Z70" s="54">
        <v>9.1135000000000002</v>
      </c>
      <c r="AA70" s="54">
        <v>14.4597</v>
      </c>
      <c r="AB70" s="54">
        <v>8.3942999999999994</v>
      </c>
      <c r="AC70" s="54">
        <v>8.3942999999999994</v>
      </c>
      <c r="AD70" s="54">
        <v>0</v>
      </c>
      <c r="AE70" s="54">
        <v>0</v>
      </c>
    </row>
    <row r="71" spans="1:32" ht="13.8" hidden="1" outlineLevel="1" collapsed="1">
      <c r="A71" s="12">
        <v>42370</v>
      </c>
      <c r="B71" s="54">
        <v>24.762</v>
      </c>
      <c r="C71" s="54">
        <v>27.196999999999999</v>
      </c>
      <c r="D71" s="54">
        <v>23.684799999999999</v>
      </c>
      <c r="E71" s="54">
        <v>23.7179</v>
      </c>
      <c r="F71" s="54">
        <v>23.584800000000001</v>
      </c>
      <c r="G71" s="54">
        <v>0</v>
      </c>
      <c r="H71" s="54">
        <v>25.046199999999999</v>
      </c>
      <c r="I71" s="54">
        <v>27.7788</v>
      </c>
      <c r="J71" s="54">
        <v>23.868099999999998</v>
      </c>
      <c r="K71" s="54">
        <v>23.9634</v>
      </c>
      <c r="L71" s="54">
        <v>23.584800000000001</v>
      </c>
      <c r="M71" s="54">
        <v>0</v>
      </c>
      <c r="N71" s="54">
        <v>9.9140999999999995</v>
      </c>
      <c r="O71" s="54">
        <v>11.7638</v>
      </c>
      <c r="P71" s="54">
        <v>7.2135999999999996</v>
      </c>
      <c r="Q71" s="54">
        <v>7.2135999999999996</v>
      </c>
      <c r="R71" s="54" t="s">
        <v>126</v>
      </c>
      <c r="S71" s="54" t="s">
        <v>126</v>
      </c>
      <c r="T71" s="54">
        <v>8.2026000000000003</v>
      </c>
      <c r="U71" s="54">
        <v>10.2081</v>
      </c>
      <c r="V71" s="54">
        <v>6.6401000000000003</v>
      </c>
      <c r="W71" s="54">
        <v>6.6401000000000003</v>
      </c>
      <c r="X71" s="54">
        <v>0</v>
      </c>
      <c r="Y71" s="54">
        <v>0</v>
      </c>
      <c r="Z71" s="54">
        <v>12.6713</v>
      </c>
      <c r="AA71" s="54">
        <v>13.0641</v>
      </c>
      <c r="AB71" s="54">
        <v>10.5448</v>
      </c>
      <c r="AC71" s="54">
        <v>10.5448</v>
      </c>
      <c r="AD71" s="54">
        <v>0</v>
      </c>
      <c r="AE71" s="54">
        <v>0</v>
      </c>
    </row>
    <row r="72" spans="1:32" ht="13.8" hidden="1" outlineLevel="1" collapsed="1">
      <c r="A72" s="12">
        <v>42401</v>
      </c>
      <c r="B72" s="54">
        <v>24.183199999999999</v>
      </c>
      <c r="C72" s="54">
        <v>26.684699999999999</v>
      </c>
      <c r="D72" s="54">
        <v>22.660499999999999</v>
      </c>
      <c r="E72" s="54">
        <v>22.565100000000001</v>
      </c>
      <c r="F72" s="54">
        <v>22.8338</v>
      </c>
      <c r="G72" s="54">
        <v>0</v>
      </c>
      <c r="H72" s="54">
        <v>25.6417</v>
      </c>
      <c r="I72" s="54">
        <v>27.532699999999998</v>
      </c>
      <c r="J72" s="54">
        <v>24.416</v>
      </c>
      <c r="K72" s="54">
        <v>25.174900000000001</v>
      </c>
      <c r="L72" s="54">
        <v>23.236999999999998</v>
      </c>
      <c r="M72" s="54">
        <v>0</v>
      </c>
      <c r="N72" s="54">
        <v>10.4749</v>
      </c>
      <c r="O72" s="54">
        <v>13.547700000000001</v>
      </c>
      <c r="P72" s="54">
        <v>9.5120000000000005</v>
      </c>
      <c r="Q72" s="54">
        <v>9.6265999999999998</v>
      </c>
      <c r="R72" s="54">
        <v>8.2087000000000003</v>
      </c>
      <c r="S72" s="54" t="s">
        <v>126</v>
      </c>
      <c r="T72" s="54">
        <v>8.8218999999999994</v>
      </c>
      <c r="U72" s="54">
        <v>11.5</v>
      </c>
      <c r="V72" s="54">
        <v>7.8440000000000003</v>
      </c>
      <c r="W72" s="54">
        <v>7.8440000000000003</v>
      </c>
      <c r="X72" s="54">
        <v>0</v>
      </c>
      <c r="Y72" s="54">
        <v>0</v>
      </c>
      <c r="Z72" s="54">
        <v>13.3687</v>
      </c>
      <c r="AA72" s="54">
        <v>18.648499999999999</v>
      </c>
      <c r="AB72" s="54">
        <v>12.1463</v>
      </c>
      <c r="AC72" s="54">
        <v>13.183999999999999</v>
      </c>
      <c r="AD72" s="54">
        <v>8.2087000000000003</v>
      </c>
      <c r="AE72" s="54">
        <v>0</v>
      </c>
    </row>
    <row r="73" spans="1:32" ht="13.8" hidden="1" outlineLevel="1" collapsed="1">
      <c r="A73" s="12">
        <v>42430</v>
      </c>
      <c r="B73" s="54">
        <v>25.3599</v>
      </c>
      <c r="C73" s="54">
        <v>27.164300000000001</v>
      </c>
      <c r="D73" s="54">
        <v>23.563300000000002</v>
      </c>
      <c r="E73" s="54">
        <v>24.1966</v>
      </c>
      <c r="F73" s="54">
        <v>19.137499999999999</v>
      </c>
      <c r="G73" s="54">
        <v>0</v>
      </c>
      <c r="H73" s="54">
        <v>26.1205</v>
      </c>
      <c r="I73" s="54">
        <v>27.3477</v>
      </c>
      <c r="J73" s="54">
        <v>24.829599999999999</v>
      </c>
      <c r="K73" s="54">
        <v>25.151399999999999</v>
      </c>
      <c r="L73" s="54">
        <v>22.142099999999999</v>
      </c>
      <c r="M73" s="54">
        <v>0</v>
      </c>
      <c r="N73" s="54">
        <v>9.1374999999999993</v>
      </c>
      <c r="O73" s="54">
        <v>17.440100000000001</v>
      </c>
      <c r="P73" s="54">
        <v>6.9809999999999999</v>
      </c>
      <c r="Q73" s="54">
        <v>6.6227</v>
      </c>
      <c r="R73" s="54">
        <v>7.6052999999999997</v>
      </c>
      <c r="S73" s="54">
        <v>0</v>
      </c>
      <c r="T73" s="54">
        <v>6.3989000000000003</v>
      </c>
      <c r="U73" s="54">
        <v>10.5</v>
      </c>
      <c r="V73" s="54">
        <v>6.3974000000000002</v>
      </c>
      <c r="W73" s="54">
        <v>6.3974000000000002</v>
      </c>
      <c r="X73" s="54">
        <v>0</v>
      </c>
      <c r="Y73" s="54">
        <v>0</v>
      </c>
      <c r="Z73" s="54">
        <v>10.8337</v>
      </c>
      <c r="AA73" s="54">
        <v>17.444900000000001</v>
      </c>
      <c r="AB73" s="54">
        <v>7.5232999999999999</v>
      </c>
      <c r="AC73" s="54">
        <v>7.3289</v>
      </c>
      <c r="AD73" s="54">
        <v>7.6052999999999997</v>
      </c>
      <c r="AE73" s="54">
        <v>0</v>
      </c>
    </row>
    <row r="74" spans="1:32" ht="13.8" hidden="1" outlineLevel="1" collapsed="1">
      <c r="A74" s="12">
        <v>42461</v>
      </c>
      <c r="B74" s="54">
        <v>25.2455</v>
      </c>
      <c r="C74" s="54">
        <v>27.223700000000001</v>
      </c>
      <c r="D74" s="54">
        <v>23.0444</v>
      </c>
      <c r="E74" s="54">
        <v>23.678000000000001</v>
      </c>
      <c r="F74" s="54">
        <v>19.919599999999999</v>
      </c>
      <c r="G74" s="54">
        <v>0</v>
      </c>
      <c r="H74" s="54">
        <v>25.7714</v>
      </c>
      <c r="I74" s="54">
        <v>27.4663</v>
      </c>
      <c r="J74" s="54">
        <v>23.834299999999999</v>
      </c>
      <c r="K74" s="54">
        <v>24.232299999999999</v>
      </c>
      <c r="L74" s="54">
        <v>21.664400000000001</v>
      </c>
      <c r="M74" s="54">
        <v>0</v>
      </c>
      <c r="N74" s="54">
        <v>9.65</v>
      </c>
      <c r="O74" s="54">
        <v>15.5504</v>
      </c>
      <c r="P74" s="54">
        <v>6.7611999999999997</v>
      </c>
      <c r="Q74" s="54">
        <v>6.1595000000000004</v>
      </c>
      <c r="R74" s="54">
        <v>7.5</v>
      </c>
      <c r="S74" s="54" t="s">
        <v>126</v>
      </c>
      <c r="T74" s="54">
        <v>4.8962000000000003</v>
      </c>
      <c r="U74" s="54">
        <v>0</v>
      </c>
      <c r="V74" s="54">
        <v>4.8962000000000003</v>
      </c>
      <c r="W74" s="54">
        <v>4.8962000000000003</v>
      </c>
      <c r="X74" s="54">
        <v>0</v>
      </c>
      <c r="Y74" s="54">
        <v>0</v>
      </c>
      <c r="Z74" s="54">
        <v>11.6724</v>
      </c>
      <c r="AA74" s="54">
        <v>15.5504</v>
      </c>
      <c r="AB74" s="54">
        <v>8.2539999999999996</v>
      </c>
      <c r="AC74" s="54">
        <v>11.430999999999999</v>
      </c>
      <c r="AD74" s="54">
        <v>7.5</v>
      </c>
      <c r="AE74" s="54">
        <v>0</v>
      </c>
    </row>
    <row r="75" spans="1:32" ht="13.8" hidden="1" outlineLevel="1" collapsed="1">
      <c r="A75" s="12">
        <v>42491</v>
      </c>
      <c r="B75" s="54">
        <v>17.7258</v>
      </c>
      <c r="C75" s="54">
        <v>26.629000000000001</v>
      </c>
      <c r="D75" s="54">
        <v>14.8248</v>
      </c>
      <c r="E75" s="54">
        <v>22.616299999999999</v>
      </c>
      <c r="F75" s="54">
        <v>11.211</v>
      </c>
      <c r="G75" s="54">
        <v>12.055</v>
      </c>
      <c r="H75" s="54">
        <v>24.790900000000001</v>
      </c>
      <c r="I75" s="54">
        <v>27.1174</v>
      </c>
      <c r="J75" s="54">
        <v>22.714600000000001</v>
      </c>
      <c r="K75" s="54">
        <v>22.795200000000001</v>
      </c>
      <c r="L75" s="54">
        <v>22.331199999999999</v>
      </c>
      <c r="M75" s="54">
        <v>0</v>
      </c>
      <c r="N75" s="54">
        <v>10.580299999999999</v>
      </c>
      <c r="O75" s="54">
        <v>13.2232</v>
      </c>
      <c r="P75" s="54">
        <v>10.5336</v>
      </c>
      <c r="Q75" s="54">
        <v>11.5</v>
      </c>
      <c r="R75" s="54">
        <v>9.3172999999999995</v>
      </c>
      <c r="S75" s="54">
        <v>12.055</v>
      </c>
      <c r="T75" s="54">
        <v>10.644600000000001</v>
      </c>
      <c r="U75" s="54">
        <v>11.5</v>
      </c>
      <c r="V75" s="54">
        <v>10.6343</v>
      </c>
      <c r="W75" s="54">
        <v>0</v>
      </c>
      <c r="X75" s="54">
        <v>9.4423999999999992</v>
      </c>
      <c r="Y75" s="54">
        <v>12.055</v>
      </c>
      <c r="Z75" s="54">
        <v>9.1922999999999995</v>
      </c>
      <c r="AA75" s="54">
        <v>16.4358</v>
      </c>
      <c r="AB75" s="54">
        <v>8.0416000000000007</v>
      </c>
      <c r="AC75" s="54">
        <v>11.5</v>
      </c>
      <c r="AD75" s="54">
        <v>7.2506000000000004</v>
      </c>
      <c r="AE75" s="54">
        <v>0</v>
      </c>
    </row>
    <row r="76" spans="1:32" ht="13.8" hidden="1" outlineLevel="1" collapsed="1">
      <c r="A76" s="12">
        <v>42522</v>
      </c>
      <c r="B76" s="54">
        <v>23.777799999999999</v>
      </c>
      <c r="C76" s="54">
        <v>26.258199999999999</v>
      </c>
      <c r="D76" s="54">
        <v>21.684999999999999</v>
      </c>
      <c r="E76" s="54">
        <v>23.141300000000001</v>
      </c>
      <c r="F76" s="54">
        <v>11.8705</v>
      </c>
      <c r="G76" s="54">
        <v>10.222799999999999</v>
      </c>
      <c r="H76" s="54">
        <v>24.823899999999998</v>
      </c>
      <c r="I76" s="54">
        <v>26.527200000000001</v>
      </c>
      <c r="J76" s="54">
        <v>23.245200000000001</v>
      </c>
      <c r="K76" s="54">
        <v>23.241599999999998</v>
      </c>
      <c r="L76" s="54">
        <v>23.475100000000001</v>
      </c>
      <c r="M76" s="54">
        <v>0</v>
      </c>
      <c r="N76" s="54">
        <v>10.5284</v>
      </c>
      <c r="O76" s="54">
        <v>16.0916</v>
      </c>
      <c r="P76" s="54">
        <v>9.4591999999999992</v>
      </c>
      <c r="Q76" s="54">
        <v>12.272600000000001</v>
      </c>
      <c r="R76" s="54">
        <v>7.3000999999999996</v>
      </c>
      <c r="S76" s="54">
        <v>10.222799999999999</v>
      </c>
      <c r="T76" s="54">
        <v>10.514900000000001</v>
      </c>
      <c r="U76" s="54">
        <v>11.5</v>
      </c>
      <c r="V76" s="54">
        <v>10.408899999999999</v>
      </c>
      <c r="W76" s="54">
        <v>12.5</v>
      </c>
      <c r="X76" s="54">
        <v>0</v>
      </c>
      <c r="Y76" s="54">
        <v>10.222799999999999</v>
      </c>
      <c r="Z76" s="54">
        <v>10.5509</v>
      </c>
      <c r="AA76" s="54">
        <v>18.863099999999999</v>
      </c>
      <c r="AB76" s="54">
        <v>7.5076999999999998</v>
      </c>
      <c r="AC76" s="54">
        <v>11.5</v>
      </c>
      <c r="AD76" s="54">
        <v>7.3000999999999996</v>
      </c>
      <c r="AE76" s="54">
        <v>0</v>
      </c>
    </row>
    <row r="77" spans="1:32" ht="13.8" hidden="1" outlineLevel="1" collapsed="1">
      <c r="A77" s="12">
        <v>42552</v>
      </c>
      <c r="B77" s="54">
        <v>17.57</v>
      </c>
      <c r="C77" s="54">
        <v>25.680900000000001</v>
      </c>
      <c r="D77" s="54">
        <v>15.7578</v>
      </c>
      <c r="E77" s="54">
        <v>20.216000000000001</v>
      </c>
      <c r="F77" s="54">
        <v>14.2743</v>
      </c>
      <c r="G77" s="54">
        <v>0</v>
      </c>
      <c r="H77" s="54">
        <v>17.8964</v>
      </c>
      <c r="I77" s="54">
        <v>25.967199999999998</v>
      </c>
      <c r="J77" s="54">
        <v>16.049600000000002</v>
      </c>
      <c r="K77" s="54">
        <v>22.226800000000001</v>
      </c>
      <c r="L77" s="54">
        <v>14.315099999999999</v>
      </c>
      <c r="M77" s="54">
        <v>0</v>
      </c>
      <c r="N77" s="54">
        <v>10.3421</v>
      </c>
      <c r="O77" s="54">
        <v>14.2475</v>
      </c>
      <c r="P77" s="54">
        <v>9.8925000000000001</v>
      </c>
      <c r="Q77" s="54">
        <v>9.9328000000000003</v>
      </c>
      <c r="R77" s="54">
        <v>9.6416000000000004</v>
      </c>
      <c r="S77" s="54" t="s">
        <v>126</v>
      </c>
      <c r="T77" s="54">
        <v>10</v>
      </c>
      <c r="U77" s="54">
        <v>0</v>
      </c>
      <c r="V77" s="54">
        <v>10</v>
      </c>
      <c r="W77" s="54">
        <v>10</v>
      </c>
      <c r="X77" s="54">
        <v>0</v>
      </c>
      <c r="Y77" s="54">
        <v>0</v>
      </c>
      <c r="Z77" s="54">
        <v>11.0174</v>
      </c>
      <c r="AA77" s="54">
        <v>14.2475</v>
      </c>
      <c r="AB77" s="54">
        <v>9.5862999999999996</v>
      </c>
      <c r="AC77" s="54">
        <v>9.5234000000000005</v>
      </c>
      <c r="AD77" s="54">
        <v>9.6416000000000004</v>
      </c>
      <c r="AE77" s="54">
        <v>0</v>
      </c>
    </row>
    <row r="78" spans="1:32" ht="13.8" hidden="1" outlineLevel="1" collapsed="1">
      <c r="A78" s="12">
        <v>42583</v>
      </c>
      <c r="B78" s="54">
        <v>21.529599999999999</v>
      </c>
      <c r="C78" s="54">
        <v>26.459700000000002</v>
      </c>
      <c r="D78" s="54">
        <v>19.500299999999999</v>
      </c>
      <c r="E78" s="54">
        <v>19.9392</v>
      </c>
      <c r="F78" s="54">
        <v>17.254200000000001</v>
      </c>
      <c r="G78" s="54">
        <v>0</v>
      </c>
      <c r="H78" s="54">
        <v>22.573699999999999</v>
      </c>
      <c r="I78" s="54">
        <v>26.681000000000001</v>
      </c>
      <c r="J78" s="54">
        <v>20.696999999999999</v>
      </c>
      <c r="K78" s="54">
        <v>20.555199999999999</v>
      </c>
      <c r="L78" s="54">
        <v>21.738399999999999</v>
      </c>
      <c r="M78" s="54">
        <v>0</v>
      </c>
      <c r="N78" s="54">
        <v>11.074</v>
      </c>
      <c r="O78" s="54">
        <v>16.6694</v>
      </c>
      <c r="P78" s="54">
        <v>10.6465</v>
      </c>
      <c r="Q78" s="54">
        <v>12.126099999999999</v>
      </c>
      <c r="R78" s="54">
        <v>9.0854999999999997</v>
      </c>
      <c r="S78" s="54" t="s">
        <v>126</v>
      </c>
      <c r="T78" s="54">
        <v>12.11</v>
      </c>
      <c r="U78" s="54">
        <v>0</v>
      </c>
      <c r="V78" s="54">
        <v>12.11</v>
      </c>
      <c r="W78" s="54">
        <v>12.5</v>
      </c>
      <c r="X78" s="54">
        <v>8.3009000000000004</v>
      </c>
      <c r="Y78" s="54">
        <v>0</v>
      </c>
      <c r="Z78" s="54">
        <v>10.3697</v>
      </c>
      <c r="AA78" s="54">
        <v>16.6694</v>
      </c>
      <c r="AB78" s="54">
        <v>9.5167999999999999</v>
      </c>
      <c r="AC78" s="54">
        <v>10.876099999999999</v>
      </c>
      <c r="AD78" s="54">
        <v>9.1567000000000007</v>
      </c>
      <c r="AE78" s="54">
        <v>0</v>
      </c>
    </row>
    <row r="79" spans="1:32" ht="13.8" hidden="1" outlineLevel="1" collapsed="1">
      <c r="A79" s="12">
        <v>42614</v>
      </c>
      <c r="B79" s="54">
        <v>20.4191</v>
      </c>
      <c r="C79" s="54">
        <v>25.083600000000001</v>
      </c>
      <c r="D79" s="54">
        <v>18.667400000000001</v>
      </c>
      <c r="E79" s="54">
        <v>18.703700000000001</v>
      </c>
      <c r="F79" s="54">
        <v>17.892700000000001</v>
      </c>
      <c r="G79" s="54">
        <v>28</v>
      </c>
      <c r="H79" s="54">
        <v>21.588999999999999</v>
      </c>
      <c r="I79" s="54">
        <v>25.268599999999999</v>
      </c>
      <c r="J79" s="54">
        <v>20.012599999999999</v>
      </c>
      <c r="K79" s="54">
        <v>19.994299999999999</v>
      </c>
      <c r="L79" s="54">
        <v>20.423500000000001</v>
      </c>
      <c r="M79" s="54">
        <v>28</v>
      </c>
      <c r="N79" s="54">
        <v>10.563599999999999</v>
      </c>
      <c r="O79" s="54">
        <v>14.9994</v>
      </c>
      <c r="P79" s="54">
        <v>10.348100000000001</v>
      </c>
      <c r="Q79" s="54">
        <v>10.514900000000001</v>
      </c>
      <c r="R79" s="54">
        <v>7.9924999999999997</v>
      </c>
      <c r="S79" s="54" t="s">
        <v>126</v>
      </c>
      <c r="T79" s="54">
        <v>11.1287</v>
      </c>
      <c r="U79" s="54">
        <v>0</v>
      </c>
      <c r="V79" s="54">
        <v>11.1287</v>
      </c>
      <c r="W79" s="54">
        <v>11.2112</v>
      </c>
      <c r="X79" s="54">
        <v>8.3009000000000004</v>
      </c>
      <c r="Y79" s="54">
        <v>0</v>
      </c>
      <c r="Z79" s="54">
        <v>9.6229999999999993</v>
      </c>
      <c r="AA79" s="54">
        <v>14.9994</v>
      </c>
      <c r="AB79" s="54">
        <v>8.8657000000000004</v>
      </c>
      <c r="AC79" s="54">
        <v>9.0245999999999995</v>
      </c>
      <c r="AD79" s="54">
        <v>7.8722000000000003</v>
      </c>
      <c r="AE79" s="54">
        <v>0</v>
      </c>
      <c r="AF79" s="171"/>
    </row>
    <row r="80" spans="1:32" ht="13.8" hidden="1" outlineLevel="1" collapsed="1">
      <c r="A80" s="12">
        <v>42644</v>
      </c>
      <c r="B80" s="54">
        <v>13.435499999999999</v>
      </c>
      <c r="C80" s="54">
        <v>25.613</v>
      </c>
      <c r="D80" s="54">
        <v>12.1798</v>
      </c>
      <c r="E80" s="54">
        <v>17.991199999999999</v>
      </c>
      <c r="F80" s="54">
        <v>11.2258</v>
      </c>
      <c r="G80" s="54">
        <v>7.1544999999999996</v>
      </c>
      <c r="H80" s="54">
        <v>15.543799999999999</v>
      </c>
      <c r="I80" s="54">
        <v>25.710799999999999</v>
      </c>
      <c r="J80" s="54">
        <v>14.096</v>
      </c>
      <c r="K80" s="54">
        <v>19.408100000000001</v>
      </c>
      <c r="L80" s="54">
        <v>11.298299999999999</v>
      </c>
      <c r="M80" s="54">
        <v>0</v>
      </c>
      <c r="N80" s="54">
        <v>7.3102999999999998</v>
      </c>
      <c r="O80" s="54">
        <v>13.455399999999999</v>
      </c>
      <c r="P80" s="54">
        <v>7.2923</v>
      </c>
      <c r="Q80" s="54">
        <v>8.1828000000000003</v>
      </c>
      <c r="R80" s="54">
        <v>7.3799000000000001</v>
      </c>
      <c r="S80" s="54">
        <v>7.1544999999999996</v>
      </c>
      <c r="T80" s="54">
        <v>6.6181000000000001</v>
      </c>
      <c r="U80" s="54">
        <v>0</v>
      </c>
      <c r="V80" s="54">
        <v>6.6181000000000001</v>
      </c>
      <c r="W80" s="54">
        <v>6.5964</v>
      </c>
      <c r="X80" s="54">
        <v>8.3009000000000004</v>
      </c>
      <c r="Y80" s="54">
        <v>0</v>
      </c>
      <c r="Z80" s="54">
        <v>7.3875999999999999</v>
      </c>
      <c r="AA80" s="54">
        <v>13.455399999999999</v>
      </c>
      <c r="AB80" s="54">
        <v>7.3678999999999997</v>
      </c>
      <c r="AC80" s="54">
        <v>13.9038</v>
      </c>
      <c r="AD80" s="54">
        <v>7.3407</v>
      </c>
      <c r="AE80" s="54">
        <v>7.1544999999999996</v>
      </c>
      <c r="AF80" s="171"/>
    </row>
    <row r="81" spans="1:32" ht="13.8" hidden="1" outlineLevel="1" collapsed="1">
      <c r="A81" s="12">
        <v>42675</v>
      </c>
      <c r="B81" s="54">
        <v>17.612400000000001</v>
      </c>
      <c r="C81" s="54">
        <v>24.549199999999999</v>
      </c>
      <c r="D81" s="54">
        <v>15.103</v>
      </c>
      <c r="E81" s="54">
        <v>19.042899999999999</v>
      </c>
      <c r="F81" s="54">
        <v>20.5991</v>
      </c>
      <c r="G81" s="54">
        <v>1.5893999999999999</v>
      </c>
      <c r="H81" s="54">
        <v>21.300699999999999</v>
      </c>
      <c r="I81" s="54">
        <v>24.666599999999999</v>
      </c>
      <c r="J81" s="54">
        <v>19.601900000000001</v>
      </c>
      <c r="K81" s="54">
        <v>19.412299999999998</v>
      </c>
      <c r="L81" s="54">
        <v>20.976500000000001</v>
      </c>
      <c r="M81" s="54">
        <v>0</v>
      </c>
      <c r="N81" s="54">
        <v>4.2499000000000002</v>
      </c>
      <c r="O81" s="54">
        <v>13.5</v>
      </c>
      <c r="P81" s="54">
        <v>4.1288</v>
      </c>
      <c r="Q81" s="54">
        <v>14.835900000000001</v>
      </c>
      <c r="R81" s="54">
        <v>7.1816000000000004</v>
      </c>
      <c r="S81" s="54">
        <v>1.5893999999999999</v>
      </c>
      <c r="T81" s="54">
        <v>14.7316</v>
      </c>
      <c r="U81" s="54">
        <v>0</v>
      </c>
      <c r="V81" s="54">
        <v>14.7316</v>
      </c>
      <c r="W81" s="54">
        <v>14.7316</v>
      </c>
      <c r="X81" s="54">
        <v>0</v>
      </c>
      <c r="Y81" s="54">
        <v>0</v>
      </c>
      <c r="Z81" s="54">
        <v>2.2450999999999999</v>
      </c>
      <c r="AA81" s="54">
        <v>13.5</v>
      </c>
      <c r="AB81" s="54">
        <v>2.0691999999999999</v>
      </c>
      <c r="AC81" s="54">
        <v>15.5</v>
      </c>
      <c r="AD81" s="54">
        <v>7.1816000000000004</v>
      </c>
      <c r="AE81" s="54">
        <v>1.5893999999999999</v>
      </c>
      <c r="AF81" s="171"/>
    </row>
    <row r="82" spans="1:32" ht="13.8" hidden="1" outlineLevel="1" collapsed="1">
      <c r="A82" s="12">
        <v>42705</v>
      </c>
      <c r="B82" s="54">
        <v>20.12</v>
      </c>
      <c r="C82" s="54">
        <v>24.443100000000001</v>
      </c>
      <c r="D82" s="54">
        <v>18.1616</v>
      </c>
      <c r="E82" s="54">
        <v>18.528700000000001</v>
      </c>
      <c r="F82" s="54">
        <v>18.1448</v>
      </c>
      <c r="G82" s="54">
        <v>6.4419000000000004</v>
      </c>
      <c r="H82" s="54">
        <v>20.9909</v>
      </c>
      <c r="I82" s="54">
        <v>24.6875</v>
      </c>
      <c r="J82" s="54">
        <v>19.201699999999999</v>
      </c>
      <c r="K82" s="54">
        <v>19.154199999999999</v>
      </c>
      <c r="L82" s="54">
        <v>20.258800000000001</v>
      </c>
      <c r="M82" s="54">
        <v>0</v>
      </c>
      <c r="N82" s="54">
        <v>7.8247999999999998</v>
      </c>
      <c r="O82" s="54">
        <v>14.11</v>
      </c>
      <c r="P82" s="54">
        <v>7.0567000000000002</v>
      </c>
      <c r="Q82" s="54">
        <v>7.6687000000000003</v>
      </c>
      <c r="R82" s="54">
        <v>4.9934000000000003</v>
      </c>
      <c r="S82" s="54">
        <v>6.4419000000000004</v>
      </c>
      <c r="T82" s="54">
        <v>10.871499999999999</v>
      </c>
      <c r="U82" s="54">
        <v>10</v>
      </c>
      <c r="V82" s="54">
        <v>10.873799999999999</v>
      </c>
      <c r="W82" s="54">
        <v>10.873799999999999</v>
      </c>
      <c r="X82" s="54">
        <v>0</v>
      </c>
      <c r="Y82" s="54">
        <v>0</v>
      </c>
      <c r="Z82" s="54">
        <v>7.3471000000000002</v>
      </c>
      <c r="AA82" s="54">
        <v>14.123200000000001</v>
      </c>
      <c r="AB82" s="54">
        <v>6.3739999999999997</v>
      </c>
      <c r="AC82" s="54">
        <v>6.5552000000000001</v>
      </c>
      <c r="AD82" s="54">
        <v>4.9934000000000003</v>
      </c>
      <c r="AE82" s="54">
        <v>6.4419000000000004</v>
      </c>
      <c r="AF82" s="171"/>
    </row>
    <row r="83" spans="1:32" ht="13.8" hidden="1" outlineLevel="1" collapsed="1">
      <c r="A83" s="12">
        <v>42736</v>
      </c>
      <c r="B83" s="54">
        <v>20.706099999999999</v>
      </c>
      <c r="C83" s="54">
        <v>23.209800000000001</v>
      </c>
      <c r="D83" s="54">
        <v>18.921900000000001</v>
      </c>
      <c r="E83" s="54">
        <v>18.963000000000001</v>
      </c>
      <c r="F83" s="54">
        <v>17.428999999999998</v>
      </c>
      <c r="G83" s="54">
        <v>0</v>
      </c>
      <c r="H83" s="54">
        <v>20.890899999999998</v>
      </c>
      <c r="I83" s="54">
        <v>23.3781</v>
      </c>
      <c r="J83" s="54">
        <v>19.108499999999999</v>
      </c>
      <c r="K83" s="54">
        <v>19.070399999999999</v>
      </c>
      <c r="L83" s="54">
        <v>21.000900000000001</v>
      </c>
      <c r="M83" s="54">
        <v>0</v>
      </c>
      <c r="N83" s="54">
        <v>9.7562999999999995</v>
      </c>
      <c r="O83" s="54">
        <v>10.8386</v>
      </c>
      <c r="P83" s="54">
        <v>9.2071000000000005</v>
      </c>
      <c r="Q83" s="54">
        <v>9.9191000000000003</v>
      </c>
      <c r="R83" s="54">
        <v>8.1141000000000005</v>
      </c>
      <c r="S83" s="54" t="s">
        <v>126</v>
      </c>
      <c r="T83" s="54">
        <v>9.3486999999999991</v>
      </c>
      <c r="U83" s="54">
        <v>0</v>
      </c>
      <c r="V83" s="54">
        <v>9.3486999999999991</v>
      </c>
      <c r="W83" s="54">
        <v>9.9191000000000003</v>
      </c>
      <c r="X83" s="54">
        <v>8.3007000000000009</v>
      </c>
      <c r="Y83" s="54">
        <v>0</v>
      </c>
      <c r="Z83" s="54">
        <v>10.4222</v>
      </c>
      <c r="AA83" s="54">
        <v>10.8386</v>
      </c>
      <c r="AB83" s="54">
        <v>7.1664000000000003</v>
      </c>
      <c r="AC83" s="54">
        <v>0</v>
      </c>
      <c r="AD83" s="54">
        <v>7.1664000000000003</v>
      </c>
      <c r="AE83" s="54">
        <v>0</v>
      </c>
      <c r="AF83" s="171"/>
    </row>
    <row r="84" spans="1:32" ht="13.8" hidden="1" outlineLevel="1" collapsed="1">
      <c r="A84" s="12">
        <v>42767</v>
      </c>
      <c r="B84" s="54">
        <v>16.698799999999999</v>
      </c>
      <c r="C84" s="54">
        <v>23.514900000000001</v>
      </c>
      <c r="D84" s="54">
        <v>15.0502</v>
      </c>
      <c r="E84" s="54">
        <v>17.5672</v>
      </c>
      <c r="F84" s="54">
        <v>13.7148</v>
      </c>
      <c r="G84" s="54">
        <v>0</v>
      </c>
      <c r="H84" s="54">
        <v>17.0108</v>
      </c>
      <c r="I84" s="54">
        <v>23.6295</v>
      </c>
      <c r="J84" s="54">
        <v>15.3278</v>
      </c>
      <c r="K84" s="54">
        <v>17.957899999999999</v>
      </c>
      <c r="L84" s="54">
        <v>13.8726</v>
      </c>
      <c r="M84" s="54">
        <v>0</v>
      </c>
      <c r="N84" s="54">
        <v>11.349399999999999</v>
      </c>
      <c r="O84" s="54">
        <v>16.663499999999999</v>
      </c>
      <c r="P84" s="54">
        <v>11.0213</v>
      </c>
      <c r="Q84" s="54">
        <v>7.8429000000000002</v>
      </c>
      <c r="R84" s="54">
        <v>11.8544</v>
      </c>
      <c r="S84" s="54" t="s">
        <v>126</v>
      </c>
      <c r="T84" s="54">
        <v>6.5391000000000004</v>
      </c>
      <c r="U84" s="54">
        <v>0</v>
      </c>
      <c r="V84" s="54">
        <v>6.5391000000000004</v>
      </c>
      <c r="W84" s="54">
        <v>6.2880000000000003</v>
      </c>
      <c r="X84" s="54">
        <v>8.3007000000000009</v>
      </c>
      <c r="Y84" s="54">
        <v>0</v>
      </c>
      <c r="Z84" s="54">
        <v>12.203200000000001</v>
      </c>
      <c r="AA84" s="54">
        <v>16.663499999999999</v>
      </c>
      <c r="AB84" s="54">
        <v>11.875299999999999</v>
      </c>
      <c r="AC84" s="54">
        <v>11.0646</v>
      </c>
      <c r="AD84" s="54">
        <v>11.946300000000001</v>
      </c>
      <c r="AE84" s="54">
        <v>0</v>
      </c>
      <c r="AF84" s="171"/>
    </row>
    <row r="85" spans="1:32" ht="13.8" hidden="1" outlineLevel="1" collapsed="1">
      <c r="A85" s="12">
        <v>42795</v>
      </c>
      <c r="B85" s="54">
        <v>16.631499999999999</v>
      </c>
      <c r="C85" s="54">
        <v>22.726400000000002</v>
      </c>
      <c r="D85" s="54">
        <v>14.1625</v>
      </c>
      <c r="E85" s="54">
        <v>15.793900000000001</v>
      </c>
      <c r="F85" s="54">
        <v>11.1157</v>
      </c>
      <c r="G85" s="54">
        <v>6.9204999999999997</v>
      </c>
      <c r="H85" s="54">
        <v>18.392700000000001</v>
      </c>
      <c r="I85" s="54">
        <v>22.840299999999999</v>
      </c>
      <c r="J85" s="54">
        <v>16.1159</v>
      </c>
      <c r="K85" s="54">
        <v>15.958600000000001</v>
      </c>
      <c r="L85" s="54">
        <v>21.703199999999999</v>
      </c>
      <c r="M85" s="54">
        <v>0</v>
      </c>
      <c r="N85" s="54">
        <v>7.6616</v>
      </c>
      <c r="O85" s="54">
        <v>16.629200000000001</v>
      </c>
      <c r="P85" s="54">
        <v>7.3632999999999997</v>
      </c>
      <c r="Q85" s="54">
        <v>7.3097000000000003</v>
      </c>
      <c r="R85" s="54">
        <v>8.1478000000000002</v>
      </c>
      <c r="S85" s="54">
        <v>6.9204999999999997</v>
      </c>
      <c r="T85" s="54">
        <v>4.0316999999999998</v>
      </c>
      <c r="U85" s="54">
        <v>10</v>
      </c>
      <c r="V85" s="54">
        <v>3.859</v>
      </c>
      <c r="W85" s="54">
        <v>3.859</v>
      </c>
      <c r="X85" s="54">
        <v>0</v>
      </c>
      <c r="Y85" s="54">
        <v>0</v>
      </c>
      <c r="Z85" s="54">
        <v>7.7915000000000001</v>
      </c>
      <c r="AA85" s="54">
        <v>16.8354</v>
      </c>
      <c r="AB85" s="54">
        <v>7.4892000000000003</v>
      </c>
      <c r="AC85" s="54">
        <v>11.1653</v>
      </c>
      <c r="AD85" s="54">
        <v>8.1478000000000002</v>
      </c>
      <c r="AE85" s="54">
        <v>6.9204999999999997</v>
      </c>
      <c r="AF85" s="171"/>
    </row>
    <row r="86" spans="1:32" ht="13.8" hidden="1" outlineLevel="1" collapsed="1">
      <c r="A86" s="12">
        <v>42826</v>
      </c>
      <c r="B86" s="54">
        <v>16.880400000000002</v>
      </c>
      <c r="C86" s="54">
        <v>22.444600000000001</v>
      </c>
      <c r="D86" s="54">
        <v>14.137499999999999</v>
      </c>
      <c r="E86" s="54">
        <v>16.0334</v>
      </c>
      <c r="F86" s="54">
        <v>11.002599999999999</v>
      </c>
      <c r="G86" s="54">
        <v>6.42</v>
      </c>
      <c r="H86" s="54">
        <v>18.875499999999999</v>
      </c>
      <c r="I86" s="54">
        <v>22.552299999999999</v>
      </c>
      <c r="J86" s="54">
        <v>16.526</v>
      </c>
      <c r="K86" s="54">
        <v>16.4587</v>
      </c>
      <c r="L86" s="54">
        <v>18.4542</v>
      </c>
      <c r="M86" s="54">
        <v>0</v>
      </c>
      <c r="N86" s="54">
        <v>6.9741</v>
      </c>
      <c r="O86" s="54">
        <v>16.282299999999999</v>
      </c>
      <c r="P86" s="54">
        <v>6.6482999999999999</v>
      </c>
      <c r="Q86" s="54">
        <v>8.1519999999999992</v>
      </c>
      <c r="R86" s="54">
        <v>6.0766999999999998</v>
      </c>
      <c r="S86" s="54">
        <v>6.42</v>
      </c>
      <c r="T86" s="54">
        <v>7.9824999999999999</v>
      </c>
      <c r="U86" s="54">
        <v>10</v>
      </c>
      <c r="V86" s="54">
        <v>7.9786999999999999</v>
      </c>
      <c r="W86" s="54">
        <v>7.9786999999999999</v>
      </c>
      <c r="X86" s="54">
        <v>0</v>
      </c>
      <c r="Y86" s="54">
        <v>0</v>
      </c>
      <c r="Z86" s="54">
        <v>6.7954999999999997</v>
      </c>
      <c r="AA86" s="54">
        <v>16.335799999999999</v>
      </c>
      <c r="AB86" s="54">
        <v>6.4034000000000004</v>
      </c>
      <c r="AC86" s="54">
        <v>11.5</v>
      </c>
      <c r="AD86" s="54">
        <v>6.0766999999999998</v>
      </c>
      <c r="AE86" s="54">
        <v>6.42</v>
      </c>
      <c r="AF86" s="171"/>
    </row>
    <row r="87" spans="1:32" ht="13.8" hidden="1" outlineLevel="1" collapsed="1">
      <c r="A87" s="12">
        <v>42856</v>
      </c>
      <c r="B87" s="54">
        <v>17.640999999999998</v>
      </c>
      <c r="C87" s="54">
        <v>22.3704</v>
      </c>
      <c r="D87" s="54">
        <v>14.4223</v>
      </c>
      <c r="E87" s="54">
        <v>16.4527</v>
      </c>
      <c r="F87" s="54">
        <v>10.8154</v>
      </c>
      <c r="G87" s="54">
        <v>6.4607000000000001</v>
      </c>
      <c r="H87" s="54">
        <v>20.1952</v>
      </c>
      <c r="I87" s="54">
        <v>22.486499999999999</v>
      </c>
      <c r="J87" s="54">
        <v>17.711400000000001</v>
      </c>
      <c r="K87" s="54">
        <v>17.706199999999999</v>
      </c>
      <c r="L87" s="54">
        <v>17.8262</v>
      </c>
      <c r="M87" s="54">
        <v>0</v>
      </c>
      <c r="N87" s="54">
        <v>9.4435000000000002</v>
      </c>
      <c r="O87" s="54">
        <v>16.8735</v>
      </c>
      <c r="P87" s="54">
        <v>9.1720000000000006</v>
      </c>
      <c r="Q87" s="54">
        <v>11.3263</v>
      </c>
      <c r="R87" s="54">
        <v>9.2845999999999993</v>
      </c>
      <c r="S87" s="54">
        <v>6.4607000000000001</v>
      </c>
      <c r="T87" s="54">
        <v>11.4819</v>
      </c>
      <c r="U87" s="54">
        <v>10</v>
      </c>
      <c r="V87" s="54">
        <v>11.482900000000001</v>
      </c>
      <c r="W87" s="54">
        <v>11.482900000000001</v>
      </c>
      <c r="X87" s="54">
        <v>0</v>
      </c>
      <c r="Y87" s="54">
        <v>0</v>
      </c>
      <c r="Z87" s="54">
        <v>8.5952999999999999</v>
      </c>
      <c r="AA87" s="54">
        <v>16.913900000000002</v>
      </c>
      <c r="AB87" s="54">
        <v>8.1609999999999996</v>
      </c>
      <c r="AC87" s="54">
        <v>10.635999999999999</v>
      </c>
      <c r="AD87" s="54">
        <v>9.2845999999999993</v>
      </c>
      <c r="AE87" s="54">
        <v>6.4607000000000001</v>
      </c>
      <c r="AF87" s="171"/>
    </row>
    <row r="88" spans="1:32" ht="13.8" hidden="1" outlineLevel="1" collapsed="1">
      <c r="A88" s="12">
        <v>42887</v>
      </c>
      <c r="B88" s="54">
        <v>19.14</v>
      </c>
      <c r="C88" s="54">
        <v>22.3811</v>
      </c>
      <c r="D88" s="54">
        <v>15.605700000000001</v>
      </c>
      <c r="E88" s="54">
        <v>17.3931</v>
      </c>
      <c r="F88" s="54">
        <v>13.0145</v>
      </c>
      <c r="G88" s="54">
        <v>0</v>
      </c>
      <c r="H88" s="54">
        <v>21.4465</v>
      </c>
      <c r="I88" s="54">
        <v>22.4664</v>
      </c>
      <c r="J88" s="54">
        <v>19.565200000000001</v>
      </c>
      <c r="K88" s="54">
        <v>19.418500000000002</v>
      </c>
      <c r="L88" s="54">
        <v>20.551200000000001</v>
      </c>
      <c r="M88" s="54">
        <v>0</v>
      </c>
      <c r="N88" s="54">
        <v>10.363300000000001</v>
      </c>
      <c r="O88" s="54">
        <v>16.9971</v>
      </c>
      <c r="P88" s="54">
        <v>10.0932</v>
      </c>
      <c r="Q88" s="54">
        <v>5.3460999999999999</v>
      </c>
      <c r="R88" s="54">
        <v>11.3079</v>
      </c>
      <c r="S88" s="54" t="s">
        <v>126</v>
      </c>
      <c r="T88" s="54">
        <v>9.1242999999999999</v>
      </c>
      <c r="U88" s="54">
        <v>10</v>
      </c>
      <c r="V88" s="54">
        <v>9.1240000000000006</v>
      </c>
      <c r="W88" s="54">
        <v>4.4852999999999996</v>
      </c>
      <c r="X88" s="54">
        <v>11</v>
      </c>
      <c r="Y88" s="54">
        <v>0</v>
      </c>
      <c r="Z88" s="54">
        <v>10.712199999999999</v>
      </c>
      <c r="AA88" s="54">
        <v>17.007300000000001</v>
      </c>
      <c r="AB88" s="54">
        <v>10.3804</v>
      </c>
      <c r="AC88" s="54">
        <v>5.7568999999999999</v>
      </c>
      <c r="AD88" s="54">
        <v>11.3871</v>
      </c>
      <c r="AE88" s="54">
        <v>0</v>
      </c>
      <c r="AF88" s="171"/>
    </row>
    <row r="89" spans="1:32" ht="13.8" hidden="1" outlineLevel="1" collapsed="1">
      <c r="A89" s="12">
        <v>42917</v>
      </c>
      <c r="B89" s="54">
        <v>18.166899999999998</v>
      </c>
      <c r="C89" s="54">
        <v>21.478899999999999</v>
      </c>
      <c r="D89" s="54">
        <v>16.257200000000001</v>
      </c>
      <c r="E89" s="54">
        <v>16.282699999999998</v>
      </c>
      <c r="F89" s="54">
        <v>19.713799999999999</v>
      </c>
      <c r="G89" s="54">
        <v>6.9720000000000004</v>
      </c>
      <c r="H89" s="54">
        <v>20.651599999999998</v>
      </c>
      <c r="I89" s="54">
        <v>21.848299999999998</v>
      </c>
      <c r="J89" s="54">
        <v>19.7425</v>
      </c>
      <c r="K89" s="54">
        <v>18.459299999999999</v>
      </c>
      <c r="L89" s="54">
        <v>21.7364</v>
      </c>
      <c r="M89" s="54">
        <v>0</v>
      </c>
      <c r="N89" s="54">
        <v>7.2145999999999999</v>
      </c>
      <c r="O89" s="54">
        <v>12.081300000000001</v>
      </c>
      <c r="P89" s="54">
        <v>6.8211000000000004</v>
      </c>
      <c r="Q89" s="54">
        <v>5.9352</v>
      </c>
      <c r="R89" s="54">
        <v>8.1006999999999998</v>
      </c>
      <c r="S89" s="54">
        <v>6.9720000000000004</v>
      </c>
      <c r="T89" s="54">
        <v>3.9864999999999999</v>
      </c>
      <c r="U89" s="54">
        <v>10</v>
      </c>
      <c r="V89" s="54">
        <v>3.9824999999999999</v>
      </c>
      <c r="W89" s="54">
        <v>3.7869000000000002</v>
      </c>
      <c r="X89" s="54">
        <v>6.2942999999999998</v>
      </c>
      <c r="Y89" s="54">
        <v>0</v>
      </c>
      <c r="Z89" s="54">
        <v>8.3132000000000001</v>
      </c>
      <c r="AA89" s="54">
        <v>12.0861</v>
      </c>
      <c r="AB89" s="54">
        <v>7.8939000000000004</v>
      </c>
      <c r="AC89" s="54">
        <v>11.7364</v>
      </c>
      <c r="AD89" s="54">
        <v>8.3374000000000006</v>
      </c>
      <c r="AE89" s="54">
        <v>6.9720000000000004</v>
      </c>
      <c r="AF89" s="171"/>
    </row>
    <row r="90" spans="1:32" ht="13.8" hidden="1" outlineLevel="1" collapsed="1">
      <c r="A90" s="12">
        <v>42948</v>
      </c>
      <c r="B90" s="54">
        <v>18.8355</v>
      </c>
      <c r="C90" s="54">
        <v>20.7347</v>
      </c>
      <c r="D90" s="54">
        <v>16.914300000000001</v>
      </c>
      <c r="E90" s="54">
        <v>17.853899999999999</v>
      </c>
      <c r="F90" s="54">
        <v>10.1999</v>
      </c>
      <c r="G90" s="54">
        <v>0</v>
      </c>
      <c r="H90" s="54">
        <v>19.8475</v>
      </c>
      <c r="I90" s="54">
        <v>21.293900000000001</v>
      </c>
      <c r="J90" s="54">
        <v>18.266300000000001</v>
      </c>
      <c r="K90" s="54">
        <v>18.1569</v>
      </c>
      <c r="L90" s="54">
        <v>20.821400000000001</v>
      </c>
      <c r="M90" s="54">
        <v>0</v>
      </c>
      <c r="N90" s="54">
        <v>8.5752000000000006</v>
      </c>
      <c r="O90" s="54">
        <v>11.079800000000001</v>
      </c>
      <c r="P90" s="54">
        <v>7.4672000000000001</v>
      </c>
      <c r="Q90" s="54">
        <v>11.2262</v>
      </c>
      <c r="R90" s="54">
        <v>5.8067000000000002</v>
      </c>
      <c r="S90" s="54" t="s">
        <v>126</v>
      </c>
      <c r="T90" s="54">
        <v>10.228</v>
      </c>
      <c r="U90" s="54">
        <v>10.547499999999999</v>
      </c>
      <c r="V90" s="54">
        <v>9.8232999999999997</v>
      </c>
      <c r="W90" s="54">
        <v>9.8232999999999997</v>
      </c>
      <c r="X90" s="54">
        <v>0</v>
      </c>
      <c r="Y90" s="54">
        <v>0</v>
      </c>
      <c r="Z90" s="54">
        <v>7.6112000000000002</v>
      </c>
      <c r="AA90" s="54">
        <v>12.1661</v>
      </c>
      <c r="AB90" s="54">
        <v>6.7457000000000003</v>
      </c>
      <c r="AC90" s="54">
        <v>15.796900000000001</v>
      </c>
      <c r="AD90" s="54">
        <v>5.8067000000000002</v>
      </c>
      <c r="AE90" s="54">
        <v>0</v>
      </c>
      <c r="AF90" s="171"/>
    </row>
    <row r="91" spans="1:32" ht="13.8" hidden="1" outlineLevel="1" collapsed="1">
      <c r="A91" s="12">
        <v>42979</v>
      </c>
      <c r="B91" s="54">
        <v>16.344200000000001</v>
      </c>
      <c r="C91" s="54">
        <v>20.567499999999999</v>
      </c>
      <c r="D91" s="54">
        <v>12.926600000000001</v>
      </c>
      <c r="E91" s="54">
        <v>16.0838</v>
      </c>
      <c r="F91" s="54">
        <v>7.8677999999999999</v>
      </c>
      <c r="G91" s="54">
        <v>6.6</v>
      </c>
      <c r="H91" s="54">
        <v>19.600200000000001</v>
      </c>
      <c r="I91" s="54">
        <v>21.5609</v>
      </c>
      <c r="J91" s="54">
        <v>17.0565</v>
      </c>
      <c r="K91" s="54">
        <v>17.0776</v>
      </c>
      <c r="L91" s="54">
        <v>15</v>
      </c>
      <c r="M91" s="54">
        <v>0</v>
      </c>
      <c r="N91" s="54">
        <v>8.0249000000000006</v>
      </c>
      <c r="O91" s="54">
        <v>10.831200000000001</v>
      </c>
      <c r="P91" s="54">
        <v>7.5404</v>
      </c>
      <c r="Q91" s="54">
        <v>9.2347999999999999</v>
      </c>
      <c r="R91" s="54">
        <v>7.6466000000000003</v>
      </c>
      <c r="S91" s="54">
        <v>6.6</v>
      </c>
      <c r="T91" s="54">
        <v>9.7142999999999997</v>
      </c>
      <c r="U91" s="54">
        <v>11.736800000000001</v>
      </c>
      <c r="V91" s="54">
        <v>9.3531999999999993</v>
      </c>
      <c r="W91" s="54">
        <v>9.7119</v>
      </c>
      <c r="X91" s="54">
        <v>6.5236999999999998</v>
      </c>
      <c r="Y91" s="54">
        <v>0</v>
      </c>
      <c r="Z91" s="54">
        <v>7.6745000000000001</v>
      </c>
      <c r="AA91" s="54">
        <v>10.636799999999999</v>
      </c>
      <c r="AB91" s="54">
        <v>7.1666999999999996</v>
      </c>
      <c r="AC91" s="54">
        <v>7.2039999999999997</v>
      </c>
      <c r="AD91" s="54">
        <v>7.6994999999999996</v>
      </c>
      <c r="AE91" s="54">
        <v>6.6</v>
      </c>
      <c r="AF91" s="171"/>
    </row>
    <row r="92" spans="1:32" ht="13.8" hidden="1" outlineLevel="1" collapsed="1">
      <c r="A92" s="12">
        <v>43009</v>
      </c>
      <c r="B92" s="54">
        <v>19.104900000000001</v>
      </c>
      <c r="C92" s="54">
        <v>21.2362</v>
      </c>
      <c r="D92" s="54">
        <v>16.326599999999999</v>
      </c>
      <c r="E92" s="54">
        <v>16.372399999999999</v>
      </c>
      <c r="F92" s="54">
        <v>15.5961</v>
      </c>
      <c r="G92" s="54">
        <v>0</v>
      </c>
      <c r="H92" s="54">
        <v>19.441800000000001</v>
      </c>
      <c r="I92" s="54">
        <v>21.734300000000001</v>
      </c>
      <c r="J92" s="54">
        <v>16.478100000000001</v>
      </c>
      <c r="K92" s="54">
        <v>16.454999999999998</v>
      </c>
      <c r="L92" s="54">
        <v>16.8782</v>
      </c>
      <c r="M92" s="54">
        <v>0</v>
      </c>
      <c r="N92" s="54">
        <v>13.018599999999999</v>
      </c>
      <c r="O92" s="54">
        <v>12.8172</v>
      </c>
      <c r="P92" s="54">
        <v>13.3239</v>
      </c>
      <c r="Q92" s="54">
        <v>14.5481</v>
      </c>
      <c r="R92" s="54">
        <v>6.4462000000000002</v>
      </c>
      <c r="S92" s="54" t="s">
        <v>126</v>
      </c>
      <c r="T92" s="54">
        <v>12.6777</v>
      </c>
      <c r="U92" s="54">
        <v>10.4941</v>
      </c>
      <c r="V92" s="54">
        <v>14.2439</v>
      </c>
      <c r="W92" s="54">
        <v>14.9</v>
      </c>
      <c r="X92" s="54">
        <v>6.5206</v>
      </c>
      <c r="Y92" s="54">
        <v>0</v>
      </c>
      <c r="Z92" s="54">
        <v>13.5402</v>
      </c>
      <c r="AA92" s="54">
        <v>14.4938</v>
      </c>
      <c r="AB92" s="54">
        <v>6.1712999999999996</v>
      </c>
      <c r="AC92" s="54">
        <v>5.6345000000000001</v>
      </c>
      <c r="AD92" s="54">
        <v>6.3830999999999998</v>
      </c>
      <c r="AE92" s="54">
        <v>0</v>
      </c>
      <c r="AF92" s="171"/>
    </row>
    <row r="93" spans="1:32" ht="13.8" hidden="1" outlineLevel="1" collapsed="1">
      <c r="A93" s="12">
        <v>43040</v>
      </c>
      <c r="B93" s="54">
        <v>18.4878</v>
      </c>
      <c r="C93" s="54">
        <v>21.0396</v>
      </c>
      <c r="D93" s="54">
        <v>16.418800000000001</v>
      </c>
      <c r="E93" s="54">
        <v>16.603300000000001</v>
      </c>
      <c r="F93" s="54">
        <v>12.8474</v>
      </c>
      <c r="G93" s="54">
        <v>0</v>
      </c>
      <c r="H93" s="54">
        <v>19.452200000000001</v>
      </c>
      <c r="I93" s="54">
        <v>21.402100000000001</v>
      </c>
      <c r="J93" s="54">
        <v>17.540199999999999</v>
      </c>
      <c r="K93" s="54">
        <v>17.578099999999999</v>
      </c>
      <c r="L93" s="54">
        <v>16.432200000000002</v>
      </c>
      <c r="M93" s="54">
        <v>0</v>
      </c>
      <c r="N93" s="54">
        <v>12.0678</v>
      </c>
      <c r="O93" s="54">
        <v>12.0327</v>
      </c>
      <c r="P93" s="54">
        <v>12.0732</v>
      </c>
      <c r="Q93" s="54">
        <v>12.492599999999999</v>
      </c>
      <c r="R93" s="54">
        <v>8.7291000000000007</v>
      </c>
      <c r="S93" s="54" t="s">
        <v>126</v>
      </c>
      <c r="T93" s="54">
        <v>14.1676</v>
      </c>
      <c r="U93" s="54">
        <v>0</v>
      </c>
      <c r="V93" s="54">
        <v>14.1676</v>
      </c>
      <c r="W93" s="54">
        <v>14.4</v>
      </c>
      <c r="X93" s="54">
        <v>6.8</v>
      </c>
      <c r="Y93" s="54">
        <v>0</v>
      </c>
      <c r="Z93" s="54">
        <v>10.623799999999999</v>
      </c>
      <c r="AA93" s="54">
        <v>12.0327</v>
      </c>
      <c r="AB93" s="54">
        <v>10.2173</v>
      </c>
      <c r="AC93" s="54">
        <v>10.486800000000001</v>
      </c>
      <c r="AD93" s="54">
        <v>9.0146999999999995</v>
      </c>
      <c r="AE93" s="54">
        <v>0</v>
      </c>
      <c r="AF93" s="171"/>
    </row>
    <row r="94" spans="1:32" ht="13.8" hidden="1" outlineLevel="1" collapsed="1">
      <c r="A94" s="12">
        <v>43070</v>
      </c>
      <c r="B94" s="54">
        <v>17.880199999999999</v>
      </c>
      <c r="C94" s="54">
        <v>20.6645</v>
      </c>
      <c r="D94" s="54">
        <v>14.9839</v>
      </c>
      <c r="E94" s="54">
        <v>15.7407</v>
      </c>
      <c r="F94" s="54">
        <v>10.566700000000001</v>
      </c>
      <c r="G94" s="54">
        <v>0</v>
      </c>
      <c r="H94" s="54">
        <v>19.320599999999999</v>
      </c>
      <c r="I94" s="54">
        <v>21.056799999999999</v>
      </c>
      <c r="J94" s="54">
        <v>17.057400000000001</v>
      </c>
      <c r="K94" s="54">
        <v>17.129799999999999</v>
      </c>
      <c r="L94" s="54">
        <v>15.8157</v>
      </c>
      <c r="M94" s="54">
        <v>0</v>
      </c>
      <c r="N94" s="54">
        <v>8.4795999999999996</v>
      </c>
      <c r="O94" s="54">
        <v>10.6173</v>
      </c>
      <c r="P94" s="54">
        <v>8.1194000000000006</v>
      </c>
      <c r="Q94" s="54">
        <v>7.8672000000000004</v>
      </c>
      <c r="R94" s="54">
        <v>8.4298999999999999</v>
      </c>
      <c r="S94" s="54" t="s">
        <v>126</v>
      </c>
      <c r="T94" s="54">
        <v>6.8021000000000003</v>
      </c>
      <c r="U94" s="54">
        <v>10.5</v>
      </c>
      <c r="V94" s="54">
        <v>6.8</v>
      </c>
      <c r="W94" s="54">
        <v>0</v>
      </c>
      <c r="X94" s="54">
        <v>6.8</v>
      </c>
      <c r="Y94" s="54">
        <v>0</v>
      </c>
      <c r="Z94" s="54">
        <v>8.4853000000000005</v>
      </c>
      <c r="AA94" s="54">
        <v>10.6173</v>
      </c>
      <c r="AB94" s="54">
        <v>8.1245999999999992</v>
      </c>
      <c r="AC94" s="54">
        <v>7.8672000000000004</v>
      </c>
      <c r="AD94" s="54">
        <v>8.4444999999999997</v>
      </c>
      <c r="AE94" s="54">
        <v>0</v>
      </c>
      <c r="AF94" s="171"/>
    </row>
    <row r="95" spans="1:32" ht="13.8" hidden="1" outlineLevel="1" collapsed="1">
      <c r="A95" s="12">
        <v>43101</v>
      </c>
      <c r="B95" s="54">
        <v>17.223700000000001</v>
      </c>
      <c r="C95" s="54">
        <v>20.418099999999999</v>
      </c>
      <c r="D95" s="54">
        <v>14.587899999999999</v>
      </c>
      <c r="E95" s="54">
        <v>17.087199999999999</v>
      </c>
      <c r="F95" s="54">
        <v>10.503</v>
      </c>
      <c r="G95" s="54">
        <v>8.0010999999999992</v>
      </c>
      <c r="H95" s="54">
        <v>19.3095</v>
      </c>
      <c r="I95" s="54">
        <v>20.627199999999998</v>
      </c>
      <c r="J95" s="54">
        <v>17.6983</v>
      </c>
      <c r="K95" s="54">
        <v>17.590699999999998</v>
      </c>
      <c r="L95" s="54">
        <v>19.5792</v>
      </c>
      <c r="M95" s="54">
        <v>28</v>
      </c>
      <c r="N95" s="54">
        <v>8.7886000000000006</v>
      </c>
      <c r="O95" s="54">
        <v>12.073</v>
      </c>
      <c r="P95" s="54">
        <v>8.5947999999999993</v>
      </c>
      <c r="Q95" s="54">
        <v>11.4148</v>
      </c>
      <c r="R95" s="54">
        <v>8.1074999999999999</v>
      </c>
      <c r="S95" s="54">
        <v>8</v>
      </c>
      <c r="T95" s="54">
        <v>11.3484</v>
      </c>
      <c r="U95" s="54">
        <v>10.5</v>
      </c>
      <c r="V95" s="54">
        <v>11.3484</v>
      </c>
      <c r="W95" s="54">
        <v>11.6503</v>
      </c>
      <c r="X95" s="54">
        <v>4</v>
      </c>
      <c r="Y95" s="54">
        <v>0</v>
      </c>
      <c r="Z95" s="54">
        <v>8.3846000000000007</v>
      </c>
      <c r="AA95" s="54">
        <v>12.073</v>
      </c>
      <c r="AB95" s="54">
        <v>8.1302000000000003</v>
      </c>
      <c r="AC95" s="54">
        <v>10</v>
      </c>
      <c r="AD95" s="54">
        <v>8.1676000000000002</v>
      </c>
      <c r="AE95" s="54">
        <v>8</v>
      </c>
      <c r="AF95" s="171"/>
    </row>
    <row r="96" spans="1:32" ht="13.8" hidden="1" outlineLevel="1" collapsed="1">
      <c r="A96" s="12">
        <v>43132</v>
      </c>
      <c r="B96" s="54">
        <v>17.008199999999999</v>
      </c>
      <c r="C96" s="54">
        <v>20.995000000000001</v>
      </c>
      <c r="D96" s="54">
        <v>14.1213</v>
      </c>
      <c r="E96" s="54">
        <v>15.565099999999999</v>
      </c>
      <c r="F96" s="54">
        <v>16.240100000000002</v>
      </c>
      <c r="G96" s="54">
        <v>6.9614000000000003</v>
      </c>
      <c r="H96" s="54">
        <v>19.840800000000002</v>
      </c>
      <c r="I96" s="54">
        <v>21.07</v>
      </c>
      <c r="J96" s="54">
        <v>18.322399999999998</v>
      </c>
      <c r="K96" s="54">
        <v>18.193999999999999</v>
      </c>
      <c r="L96" s="54">
        <v>18.799099999999999</v>
      </c>
      <c r="M96" s="54">
        <v>0</v>
      </c>
      <c r="N96" s="54">
        <v>8.3343000000000007</v>
      </c>
      <c r="O96" s="54">
        <v>11.8352</v>
      </c>
      <c r="P96" s="54">
        <v>8.2850999999999999</v>
      </c>
      <c r="Q96" s="54">
        <v>9.8414000000000001</v>
      </c>
      <c r="R96" s="54">
        <v>5.14</v>
      </c>
      <c r="S96" s="54">
        <v>6.9614000000000003</v>
      </c>
      <c r="T96" s="54">
        <v>10.351100000000001</v>
      </c>
      <c r="U96" s="54">
        <v>10.85</v>
      </c>
      <c r="V96" s="54">
        <v>10.3506</v>
      </c>
      <c r="W96" s="54">
        <v>10.657400000000001</v>
      </c>
      <c r="X96" s="54">
        <v>6.8</v>
      </c>
      <c r="Y96" s="54">
        <v>0</v>
      </c>
      <c r="Z96" s="54">
        <v>8.1158000000000001</v>
      </c>
      <c r="AA96" s="54">
        <v>11.8416</v>
      </c>
      <c r="AB96" s="54">
        <v>8.0579999999999998</v>
      </c>
      <c r="AC96" s="54">
        <v>9.6605000000000008</v>
      </c>
      <c r="AD96" s="54">
        <v>4.9223999999999997</v>
      </c>
      <c r="AE96" s="54">
        <v>6.9614000000000003</v>
      </c>
      <c r="AF96" s="171"/>
    </row>
    <row r="97" spans="1:32" ht="13.8" hidden="1" outlineLevel="1" collapsed="1">
      <c r="A97" s="12">
        <v>43160</v>
      </c>
      <c r="B97" s="54">
        <v>18.5258</v>
      </c>
      <c r="C97" s="54">
        <v>19.944700000000001</v>
      </c>
      <c r="D97" s="54">
        <v>16.635400000000001</v>
      </c>
      <c r="E97" s="54">
        <v>18.302499999999998</v>
      </c>
      <c r="F97" s="54">
        <v>9.5734999999999992</v>
      </c>
      <c r="G97" s="54">
        <v>6.5</v>
      </c>
      <c r="H97" s="54">
        <v>19.5793</v>
      </c>
      <c r="I97" s="54">
        <v>20.0977</v>
      </c>
      <c r="J97" s="54">
        <v>18.7484</v>
      </c>
      <c r="K97" s="54">
        <v>18.758800000000001</v>
      </c>
      <c r="L97" s="54">
        <v>18.535900000000002</v>
      </c>
      <c r="M97" s="54">
        <v>0</v>
      </c>
      <c r="N97" s="54">
        <v>7.55</v>
      </c>
      <c r="O97" s="54">
        <v>10.7796</v>
      </c>
      <c r="P97" s="54">
        <v>7.1626000000000003</v>
      </c>
      <c r="Q97" s="54">
        <v>8.7174999999999994</v>
      </c>
      <c r="R97" s="54">
        <v>6.8102999999999998</v>
      </c>
      <c r="S97" s="54">
        <v>6.5</v>
      </c>
      <c r="T97" s="54">
        <v>8.3574999999999999</v>
      </c>
      <c r="U97" s="54">
        <v>0</v>
      </c>
      <c r="V97" s="54">
        <v>8.3574999999999999</v>
      </c>
      <c r="W97" s="54">
        <v>10.558400000000001</v>
      </c>
      <c r="X97" s="54">
        <v>6.6120000000000001</v>
      </c>
      <c r="Y97" s="54">
        <v>0</v>
      </c>
      <c r="Z97" s="54">
        <v>7.4989999999999997</v>
      </c>
      <c r="AA97" s="54">
        <v>10.7796</v>
      </c>
      <c r="AB97" s="54">
        <v>7.0773999999999999</v>
      </c>
      <c r="AC97" s="54">
        <v>8.4059000000000008</v>
      </c>
      <c r="AD97" s="54">
        <v>6.8216999999999999</v>
      </c>
      <c r="AE97" s="54">
        <v>6.5</v>
      </c>
      <c r="AF97" s="171"/>
    </row>
    <row r="98" spans="1:32" ht="13.8" hidden="1" outlineLevel="1" collapsed="1">
      <c r="A98" s="12">
        <v>43191</v>
      </c>
      <c r="B98" s="54">
        <v>17.876200000000001</v>
      </c>
      <c r="C98" s="54">
        <v>20.335599999999999</v>
      </c>
      <c r="D98" s="54">
        <v>14.5718</v>
      </c>
      <c r="E98" s="54">
        <v>18.567399999999999</v>
      </c>
      <c r="F98" s="54">
        <v>8.0429999999999993</v>
      </c>
      <c r="G98" s="54">
        <v>6.5</v>
      </c>
      <c r="H98" s="54">
        <v>20.136800000000001</v>
      </c>
      <c r="I98" s="54">
        <v>20.462499999999999</v>
      </c>
      <c r="J98" s="54">
        <v>19.435700000000001</v>
      </c>
      <c r="K98" s="54">
        <v>19.691299999999998</v>
      </c>
      <c r="L98" s="54">
        <v>16.834399999999999</v>
      </c>
      <c r="M98" s="54">
        <v>0</v>
      </c>
      <c r="N98" s="54">
        <v>6.8651</v>
      </c>
      <c r="O98" s="54">
        <v>9.7531999999999996</v>
      </c>
      <c r="P98" s="54">
        <v>6.7450999999999999</v>
      </c>
      <c r="Q98" s="54">
        <v>10.0114</v>
      </c>
      <c r="R98" s="54">
        <v>5.7038000000000002</v>
      </c>
      <c r="S98" s="54">
        <v>6.5</v>
      </c>
      <c r="T98" s="54">
        <v>8.3938000000000006</v>
      </c>
      <c r="U98" s="54">
        <v>0</v>
      </c>
      <c r="V98" s="54">
        <v>8.3938000000000006</v>
      </c>
      <c r="W98" s="54">
        <v>10</v>
      </c>
      <c r="X98" s="54">
        <v>5.7847999999999997</v>
      </c>
      <c r="Y98" s="54">
        <v>0</v>
      </c>
      <c r="Z98" s="54">
        <v>6.5115999999999996</v>
      </c>
      <c r="AA98" s="54">
        <v>9.7531999999999996</v>
      </c>
      <c r="AB98" s="54">
        <v>6.3441999999999998</v>
      </c>
      <c r="AC98" s="54">
        <v>10.0306</v>
      </c>
      <c r="AD98" s="54">
        <v>5.6909000000000001</v>
      </c>
      <c r="AE98" s="54">
        <v>6.5</v>
      </c>
      <c r="AF98" s="171"/>
    </row>
    <row r="99" spans="1:32" ht="13.8" hidden="1" outlineLevel="1" collapsed="1">
      <c r="A99" s="12">
        <v>43221</v>
      </c>
      <c r="B99" s="54">
        <v>18.4618</v>
      </c>
      <c r="C99" s="54">
        <v>19.995899999999999</v>
      </c>
      <c r="D99" s="54">
        <v>16.361599999999999</v>
      </c>
      <c r="E99" s="54">
        <v>18.320499999999999</v>
      </c>
      <c r="F99" s="54">
        <v>10.723000000000001</v>
      </c>
      <c r="G99" s="54">
        <v>6.5308000000000002</v>
      </c>
      <c r="H99" s="54">
        <v>19.704699999999999</v>
      </c>
      <c r="I99" s="54">
        <v>20.011299999999999</v>
      </c>
      <c r="J99" s="54">
        <v>19.165299999999998</v>
      </c>
      <c r="K99" s="54">
        <v>19.302099999999999</v>
      </c>
      <c r="L99" s="54">
        <v>18.111499999999999</v>
      </c>
      <c r="M99" s="54">
        <v>28</v>
      </c>
      <c r="N99" s="54">
        <v>6.6567999999999996</v>
      </c>
      <c r="O99" s="54">
        <v>11.6938</v>
      </c>
      <c r="P99" s="54">
        <v>6.5993000000000004</v>
      </c>
      <c r="Q99" s="54">
        <v>8.8595000000000006</v>
      </c>
      <c r="R99" s="54">
        <v>5.3036000000000003</v>
      </c>
      <c r="S99" s="54">
        <v>6.5</v>
      </c>
      <c r="T99" s="54">
        <v>9.5853000000000002</v>
      </c>
      <c r="U99" s="54">
        <v>9.6999999999999993</v>
      </c>
      <c r="V99" s="54">
        <v>9.5843000000000007</v>
      </c>
      <c r="W99" s="54">
        <v>9.5843000000000007</v>
      </c>
      <c r="X99" s="54">
        <v>0</v>
      </c>
      <c r="Y99" s="54">
        <v>0</v>
      </c>
      <c r="Z99" s="54">
        <v>5.7704000000000004</v>
      </c>
      <c r="AA99" s="54">
        <v>12.112399999999999</v>
      </c>
      <c r="AB99" s="54">
        <v>5.6924999999999999</v>
      </c>
      <c r="AC99" s="54">
        <v>6.9085000000000001</v>
      </c>
      <c r="AD99" s="54">
        <v>5.3036000000000003</v>
      </c>
      <c r="AE99" s="54">
        <v>6.5</v>
      </c>
      <c r="AF99" s="171"/>
    </row>
    <row r="100" spans="1:32" ht="13.8" hidden="1" outlineLevel="1" collapsed="1">
      <c r="A100" s="12">
        <v>43252</v>
      </c>
      <c r="B100" s="54">
        <v>18.510200000000001</v>
      </c>
      <c r="C100" s="54">
        <v>19.9008</v>
      </c>
      <c r="D100" s="54">
        <v>16.066600000000001</v>
      </c>
      <c r="E100" s="54">
        <v>17.549399999999999</v>
      </c>
      <c r="F100" s="54">
        <v>14.7447</v>
      </c>
      <c r="G100" s="54">
        <v>6.5</v>
      </c>
      <c r="H100" s="54">
        <v>19.721900000000002</v>
      </c>
      <c r="I100" s="54">
        <v>19.979299999999999</v>
      </c>
      <c r="J100" s="54">
        <v>19.124500000000001</v>
      </c>
      <c r="K100" s="54">
        <v>19.0044</v>
      </c>
      <c r="L100" s="54">
        <v>19.636500000000002</v>
      </c>
      <c r="M100" s="54">
        <v>0</v>
      </c>
      <c r="N100" s="54">
        <v>6.9957000000000003</v>
      </c>
      <c r="O100" s="54">
        <v>10.009</v>
      </c>
      <c r="P100" s="54">
        <v>6.8278999999999996</v>
      </c>
      <c r="Q100" s="54">
        <v>8.2909000000000006</v>
      </c>
      <c r="R100" s="54">
        <v>5.2840999999999996</v>
      </c>
      <c r="S100" s="54">
        <v>6.5</v>
      </c>
      <c r="T100" s="54">
        <v>10.2454</v>
      </c>
      <c r="U100" s="54">
        <v>9.6999999999999993</v>
      </c>
      <c r="V100" s="54">
        <v>10.2471</v>
      </c>
      <c r="W100" s="54">
        <v>10.2471</v>
      </c>
      <c r="X100" s="54">
        <v>0</v>
      </c>
      <c r="Y100" s="54">
        <v>0</v>
      </c>
      <c r="Z100" s="54">
        <v>6.5182000000000002</v>
      </c>
      <c r="AA100" s="54">
        <v>10.0114</v>
      </c>
      <c r="AB100" s="54">
        <v>6.2952000000000004</v>
      </c>
      <c r="AC100" s="54">
        <v>7.2351999999999999</v>
      </c>
      <c r="AD100" s="54">
        <v>5.2840999999999996</v>
      </c>
      <c r="AE100" s="54">
        <v>6.5</v>
      </c>
      <c r="AF100" s="171"/>
    </row>
    <row r="101" spans="1:32" ht="13.8" hidden="1" outlineLevel="1" collapsed="1">
      <c r="A101" s="12">
        <v>43282</v>
      </c>
      <c r="B101" s="54">
        <v>17.962199999999999</v>
      </c>
      <c r="C101" s="54">
        <v>20.274799999999999</v>
      </c>
      <c r="D101" s="54">
        <v>14.964499999999999</v>
      </c>
      <c r="E101" s="54">
        <v>17.709299999999999</v>
      </c>
      <c r="F101" s="54">
        <v>10.6706</v>
      </c>
      <c r="G101" s="54">
        <v>15.286</v>
      </c>
      <c r="H101" s="54">
        <v>19.889500000000002</v>
      </c>
      <c r="I101" s="54">
        <v>20.412700000000001</v>
      </c>
      <c r="J101" s="54">
        <v>18.918299999999999</v>
      </c>
      <c r="K101" s="54">
        <v>19.228200000000001</v>
      </c>
      <c r="L101" s="54">
        <v>18.296900000000001</v>
      </c>
      <c r="M101" s="54">
        <v>17.412700000000001</v>
      </c>
      <c r="N101" s="54">
        <v>6.6043000000000003</v>
      </c>
      <c r="O101" s="54">
        <v>11.6473</v>
      </c>
      <c r="P101" s="54">
        <v>6.2752999999999997</v>
      </c>
      <c r="Q101" s="54">
        <v>8.2553000000000001</v>
      </c>
      <c r="R101" s="54">
        <v>5.5564</v>
      </c>
      <c r="S101" s="54">
        <v>6.5</v>
      </c>
      <c r="T101" s="54">
        <v>4</v>
      </c>
      <c r="U101" s="54">
        <v>0</v>
      </c>
      <c r="V101" s="54">
        <v>4</v>
      </c>
      <c r="W101" s="54">
        <v>0</v>
      </c>
      <c r="X101" s="54">
        <v>4</v>
      </c>
      <c r="Y101" s="54">
        <v>0</v>
      </c>
      <c r="Z101" s="54">
        <v>6.7522000000000002</v>
      </c>
      <c r="AA101" s="54">
        <v>11.6473</v>
      </c>
      <c r="AB101" s="54">
        <v>6.4134000000000002</v>
      </c>
      <c r="AC101" s="54">
        <v>8.2553000000000001</v>
      </c>
      <c r="AD101" s="54">
        <v>5.6921999999999997</v>
      </c>
      <c r="AE101" s="54">
        <v>6.5</v>
      </c>
      <c r="AF101" s="171"/>
    </row>
    <row r="102" spans="1:32" ht="13.8" hidden="1" outlineLevel="1" collapsed="1">
      <c r="A102" s="12">
        <v>43313</v>
      </c>
      <c r="B102" s="54">
        <v>17.204699999999999</v>
      </c>
      <c r="C102" s="54">
        <v>20.107199999999999</v>
      </c>
      <c r="D102" s="54">
        <v>13.6858</v>
      </c>
      <c r="E102" s="54">
        <v>15.94</v>
      </c>
      <c r="F102" s="54">
        <v>10.891500000000001</v>
      </c>
      <c r="G102" s="54">
        <v>11.519500000000001</v>
      </c>
      <c r="H102" s="54">
        <v>18.9038</v>
      </c>
      <c r="I102" s="54">
        <v>20.279</v>
      </c>
      <c r="J102" s="54">
        <v>16.632200000000001</v>
      </c>
      <c r="K102" s="54">
        <v>16.0822</v>
      </c>
      <c r="L102" s="54">
        <v>18.460100000000001</v>
      </c>
      <c r="M102" s="54">
        <v>17.410900000000002</v>
      </c>
      <c r="N102" s="54">
        <v>6.2790999999999997</v>
      </c>
      <c r="O102" s="54">
        <v>9.7203999999999997</v>
      </c>
      <c r="P102" s="54">
        <v>6.0349000000000004</v>
      </c>
      <c r="Q102" s="54">
        <v>8.3706999999999994</v>
      </c>
      <c r="R102" s="54">
        <v>5.7225000000000001</v>
      </c>
      <c r="S102" s="54">
        <v>6.5</v>
      </c>
      <c r="T102" s="54">
        <v>9.7492999999999999</v>
      </c>
      <c r="U102" s="54">
        <v>9.7620000000000005</v>
      </c>
      <c r="V102" s="54">
        <v>9.7485999999999997</v>
      </c>
      <c r="W102" s="54">
        <v>10</v>
      </c>
      <c r="X102" s="54">
        <v>4</v>
      </c>
      <c r="Y102" s="54">
        <v>0</v>
      </c>
      <c r="Z102" s="54">
        <v>6.1985000000000001</v>
      </c>
      <c r="AA102" s="54">
        <v>9.7196999999999996</v>
      </c>
      <c r="AB102" s="54">
        <v>5.9473000000000003</v>
      </c>
      <c r="AC102" s="54">
        <v>5.6872999999999996</v>
      </c>
      <c r="AD102" s="54">
        <v>5.7249999999999996</v>
      </c>
      <c r="AE102" s="54">
        <v>6.5</v>
      </c>
      <c r="AF102" s="171"/>
    </row>
    <row r="103" spans="1:32" ht="13.8" hidden="1" outlineLevel="1" collapsed="1">
      <c r="A103" s="12">
        <v>43344</v>
      </c>
      <c r="B103" s="54">
        <v>16.892800000000001</v>
      </c>
      <c r="C103" s="54">
        <v>20.4648</v>
      </c>
      <c r="D103" s="54">
        <v>13.818099999999999</v>
      </c>
      <c r="E103" s="54">
        <v>16.5152</v>
      </c>
      <c r="F103" s="54">
        <v>12.6859</v>
      </c>
      <c r="G103" s="54">
        <v>6.5</v>
      </c>
      <c r="H103" s="54">
        <v>19.782</v>
      </c>
      <c r="I103" s="54">
        <v>20.538599999999999</v>
      </c>
      <c r="J103" s="54">
        <v>18.7315</v>
      </c>
      <c r="K103" s="54">
        <v>18.9404</v>
      </c>
      <c r="L103" s="54">
        <v>17.8277</v>
      </c>
      <c r="M103" s="54">
        <v>0</v>
      </c>
      <c r="N103" s="54">
        <v>6.0724</v>
      </c>
      <c r="O103" s="54">
        <v>11.5183</v>
      </c>
      <c r="P103" s="54">
        <v>5.9728000000000003</v>
      </c>
      <c r="Q103" s="54">
        <v>5.9002999999999997</v>
      </c>
      <c r="R103" s="54">
        <v>4.6863000000000001</v>
      </c>
      <c r="S103" s="54">
        <v>6.5</v>
      </c>
      <c r="T103" s="54">
        <v>9.2297999999999991</v>
      </c>
      <c r="U103" s="54">
        <v>10</v>
      </c>
      <c r="V103" s="54">
        <v>9.2174999999999994</v>
      </c>
      <c r="W103" s="54">
        <v>9.4097000000000008</v>
      </c>
      <c r="X103" s="54">
        <v>4</v>
      </c>
      <c r="Y103" s="54">
        <v>0</v>
      </c>
      <c r="Z103" s="54">
        <v>5.8895</v>
      </c>
      <c r="AA103" s="54">
        <v>11.5951</v>
      </c>
      <c r="AB103" s="54">
        <v>5.7843</v>
      </c>
      <c r="AC103" s="54">
        <v>5.1368999999999998</v>
      </c>
      <c r="AD103" s="54">
        <v>4.6932999999999998</v>
      </c>
      <c r="AE103" s="54">
        <v>6.5</v>
      </c>
      <c r="AF103" s="171"/>
    </row>
    <row r="104" spans="1:32" ht="13.8" hidden="1" outlineLevel="1" collapsed="1">
      <c r="A104" s="12">
        <v>43374</v>
      </c>
      <c r="B104" s="54">
        <v>18.5625</v>
      </c>
      <c r="C104" s="54">
        <v>20.428699999999999</v>
      </c>
      <c r="D104" s="54">
        <v>14.9643</v>
      </c>
      <c r="E104" s="54">
        <v>17.123799999999999</v>
      </c>
      <c r="F104" s="54">
        <v>11.368499999999999</v>
      </c>
      <c r="G104" s="54">
        <v>28</v>
      </c>
      <c r="H104" s="54">
        <v>20.247499999999999</v>
      </c>
      <c r="I104" s="54">
        <v>20.4664</v>
      </c>
      <c r="J104" s="54">
        <v>19.6328</v>
      </c>
      <c r="K104" s="54">
        <v>19.515999999999998</v>
      </c>
      <c r="L104" s="54">
        <v>20.021899999999999</v>
      </c>
      <c r="M104" s="54">
        <v>28</v>
      </c>
      <c r="N104" s="54">
        <v>5.5388999999999999</v>
      </c>
      <c r="O104" s="54">
        <v>15.974</v>
      </c>
      <c r="P104" s="54">
        <v>5.0110000000000001</v>
      </c>
      <c r="Q104" s="54">
        <v>4.5624000000000002</v>
      </c>
      <c r="R104" s="54">
        <v>5.2153</v>
      </c>
      <c r="S104" s="54" t="s">
        <v>126</v>
      </c>
      <c r="T104" s="54">
        <v>9.2551000000000005</v>
      </c>
      <c r="U104" s="54">
        <v>10</v>
      </c>
      <c r="V104" s="54">
        <v>9.2523999999999997</v>
      </c>
      <c r="W104" s="54">
        <v>9.2523999999999997</v>
      </c>
      <c r="X104" s="54">
        <v>0</v>
      </c>
      <c r="Y104" s="54">
        <v>0</v>
      </c>
      <c r="Z104" s="54">
        <v>5.2356999999999996</v>
      </c>
      <c r="AA104" s="54">
        <v>16.008299999999998</v>
      </c>
      <c r="AB104" s="54">
        <v>4.6473000000000004</v>
      </c>
      <c r="AC104" s="54">
        <v>2.9794</v>
      </c>
      <c r="AD104" s="54">
        <v>5.2153</v>
      </c>
      <c r="AE104" s="54">
        <v>0</v>
      </c>
      <c r="AF104" s="171"/>
    </row>
    <row r="105" spans="1:32" ht="13.8" hidden="1" outlineLevel="1" collapsed="1">
      <c r="A105" s="12">
        <v>43405</v>
      </c>
      <c r="B105" s="54">
        <v>16.822700000000001</v>
      </c>
      <c r="C105" s="54">
        <v>20.445399999999999</v>
      </c>
      <c r="D105" s="54">
        <v>12.8811</v>
      </c>
      <c r="E105" s="54">
        <v>14.1911</v>
      </c>
      <c r="F105" s="54">
        <v>10.127599999999999</v>
      </c>
      <c r="G105" s="54">
        <v>28</v>
      </c>
      <c r="H105" s="54">
        <v>20.257999999999999</v>
      </c>
      <c r="I105" s="54">
        <v>20.452999999999999</v>
      </c>
      <c r="J105" s="54">
        <v>19.822099999999999</v>
      </c>
      <c r="K105" s="54">
        <v>19.844200000000001</v>
      </c>
      <c r="L105" s="54">
        <v>19.732700000000001</v>
      </c>
      <c r="M105" s="54">
        <v>28</v>
      </c>
      <c r="N105" s="54">
        <v>6.3532000000000002</v>
      </c>
      <c r="O105" s="54">
        <v>16.0456</v>
      </c>
      <c r="P105" s="54">
        <v>6.3181000000000003</v>
      </c>
      <c r="Q105" s="54">
        <v>6.5979000000000001</v>
      </c>
      <c r="R105" s="54">
        <v>5.9581999999999997</v>
      </c>
      <c r="S105" s="54">
        <v>0</v>
      </c>
      <c r="T105" s="54">
        <v>5.7534000000000001</v>
      </c>
      <c r="U105" s="54">
        <v>0</v>
      </c>
      <c r="V105" s="54">
        <v>5.7534000000000001</v>
      </c>
      <c r="W105" s="54">
        <v>7.1294000000000004</v>
      </c>
      <c r="X105" s="54">
        <v>2.0099999999999998</v>
      </c>
      <c r="Y105" s="54">
        <v>0</v>
      </c>
      <c r="Z105" s="54">
        <v>6.8658999999999999</v>
      </c>
      <c r="AA105" s="54">
        <v>16.0456</v>
      </c>
      <c r="AB105" s="54">
        <v>6.8040000000000003</v>
      </c>
      <c r="AC105" s="54">
        <v>5.7965</v>
      </c>
      <c r="AD105" s="54">
        <v>7.5258000000000003</v>
      </c>
      <c r="AE105" s="54">
        <v>0</v>
      </c>
      <c r="AF105" s="171"/>
    </row>
    <row r="106" spans="1:32" ht="13.8" hidden="1" outlineLevel="1" collapsed="1">
      <c r="A106" s="12">
        <v>43435</v>
      </c>
      <c r="B106" s="54">
        <v>19.5869</v>
      </c>
      <c r="C106" s="54">
        <v>20.8233</v>
      </c>
      <c r="D106" s="54">
        <v>16.971800000000002</v>
      </c>
      <c r="E106" s="54">
        <v>17.567299999999999</v>
      </c>
      <c r="F106" s="54">
        <v>16.670500000000001</v>
      </c>
      <c r="G106" s="54">
        <v>0</v>
      </c>
      <c r="H106" s="54">
        <v>20.576699999999999</v>
      </c>
      <c r="I106" s="54">
        <v>20.828499999999998</v>
      </c>
      <c r="J106" s="54">
        <v>19.9145</v>
      </c>
      <c r="K106" s="54">
        <v>19.6724</v>
      </c>
      <c r="L106" s="54">
        <v>20.049499999999998</v>
      </c>
      <c r="M106" s="54">
        <v>0</v>
      </c>
      <c r="N106" s="54">
        <v>5.0640999999999998</v>
      </c>
      <c r="O106" s="54">
        <v>16.2896</v>
      </c>
      <c r="P106" s="54">
        <v>4.9263000000000003</v>
      </c>
      <c r="Q106" s="54">
        <v>5.0514999999999999</v>
      </c>
      <c r="R106" s="54">
        <v>4.8853</v>
      </c>
      <c r="S106" s="54" t="s">
        <v>126</v>
      </c>
      <c r="T106" s="54">
        <v>4.0004</v>
      </c>
      <c r="U106" s="54">
        <v>10</v>
      </c>
      <c r="V106" s="54">
        <v>4</v>
      </c>
      <c r="W106" s="54">
        <v>0</v>
      </c>
      <c r="X106" s="54">
        <v>4</v>
      </c>
      <c r="Y106" s="54">
        <v>0</v>
      </c>
      <c r="Z106" s="54">
        <v>5.1536</v>
      </c>
      <c r="AA106" s="54">
        <v>16.292100000000001</v>
      </c>
      <c r="AB106" s="54">
        <v>5.0052000000000003</v>
      </c>
      <c r="AC106" s="54">
        <v>5.0514999999999999</v>
      </c>
      <c r="AD106" s="54">
        <v>4.9882</v>
      </c>
      <c r="AE106" s="54">
        <v>0</v>
      </c>
      <c r="AF106" s="171"/>
    </row>
    <row r="107" spans="1:32" ht="13.8" hidden="1" outlineLevel="1" collapsed="1">
      <c r="A107" s="12">
        <v>43466</v>
      </c>
      <c r="B107" s="54">
        <v>16.602900000000002</v>
      </c>
      <c r="C107" s="54">
        <v>20.689900000000002</v>
      </c>
      <c r="D107" s="54">
        <v>12.9335</v>
      </c>
      <c r="E107" s="54">
        <v>12.522600000000001</v>
      </c>
      <c r="F107" s="54">
        <v>12.1713</v>
      </c>
      <c r="G107" s="54">
        <v>20</v>
      </c>
      <c r="H107" s="54">
        <v>20.332699999999999</v>
      </c>
      <c r="I107" s="54">
        <v>20.696300000000001</v>
      </c>
      <c r="J107" s="54">
        <v>19.547999999999998</v>
      </c>
      <c r="K107" s="54">
        <v>20.018699999999999</v>
      </c>
      <c r="L107" s="54">
        <v>18.8141</v>
      </c>
      <c r="M107" s="54">
        <v>20</v>
      </c>
      <c r="N107" s="54">
        <v>8.2509999999999994</v>
      </c>
      <c r="O107" s="54">
        <v>16.297999999999998</v>
      </c>
      <c r="P107" s="54">
        <v>8.2331000000000003</v>
      </c>
      <c r="Q107" s="54">
        <v>8.4849999999999994</v>
      </c>
      <c r="R107" s="54">
        <v>7.8971999999999998</v>
      </c>
      <c r="S107" s="54" t="s">
        <v>126</v>
      </c>
      <c r="T107" s="54">
        <v>9.5</v>
      </c>
      <c r="U107" s="54">
        <v>0</v>
      </c>
      <c r="V107" s="54">
        <v>9.5</v>
      </c>
      <c r="W107" s="54">
        <v>9.5</v>
      </c>
      <c r="X107" s="54">
        <v>0</v>
      </c>
      <c r="Y107" s="54">
        <v>0</v>
      </c>
      <c r="Z107" s="54">
        <v>8.2464999999999993</v>
      </c>
      <c r="AA107" s="54">
        <v>16.297999999999998</v>
      </c>
      <c r="AB107" s="54">
        <v>8.2285000000000004</v>
      </c>
      <c r="AC107" s="54">
        <v>8.4785000000000004</v>
      </c>
      <c r="AD107" s="54">
        <v>7.8971999999999998</v>
      </c>
      <c r="AE107" s="54">
        <v>0</v>
      </c>
      <c r="AF107" s="171"/>
    </row>
    <row r="108" spans="1:32" ht="13.8" hidden="1" outlineLevel="1" collapsed="1">
      <c r="A108" s="12">
        <v>43497</v>
      </c>
      <c r="B108" s="54">
        <v>19.286799999999999</v>
      </c>
      <c r="C108" s="54">
        <v>21.0108</v>
      </c>
      <c r="D108" s="54">
        <v>16.826699999999999</v>
      </c>
      <c r="E108" s="54">
        <v>17.921800000000001</v>
      </c>
      <c r="F108" s="54">
        <v>15.3498</v>
      </c>
      <c r="G108" s="54">
        <v>0</v>
      </c>
      <c r="H108" s="54">
        <v>20.431100000000001</v>
      </c>
      <c r="I108" s="54">
        <v>21.052900000000001</v>
      </c>
      <c r="J108" s="54">
        <v>19.318999999999999</v>
      </c>
      <c r="K108" s="54">
        <v>19.656099999999999</v>
      </c>
      <c r="L108" s="54">
        <v>18.7407</v>
      </c>
      <c r="M108" s="54">
        <v>0</v>
      </c>
      <c r="N108" s="54">
        <v>7.7465999999999999</v>
      </c>
      <c r="O108" s="54">
        <v>15.4466</v>
      </c>
      <c r="P108" s="54">
        <v>7.3503999999999996</v>
      </c>
      <c r="Q108" s="54">
        <v>6.2119999999999997</v>
      </c>
      <c r="R108" s="54">
        <v>7.9789000000000003</v>
      </c>
      <c r="S108" s="54" t="s">
        <v>126</v>
      </c>
      <c r="T108" s="54">
        <v>6.2365000000000004</v>
      </c>
      <c r="U108" s="54">
        <v>10</v>
      </c>
      <c r="V108" s="54">
        <v>6.2298</v>
      </c>
      <c r="W108" s="54">
        <v>6.6</v>
      </c>
      <c r="X108" s="54">
        <v>4.1185999999999998</v>
      </c>
      <c r="Y108" s="54">
        <v>0</v>
      </c>
      <c r="Z108" s="54">
        <v>8.0726999999999993</v>
      </c>
      <c r="AA108" s="54">
        <v>15.4819</v>
      </c>
      <c r="AB108" s="54">
        <v>7.6071</v>
      </c>
      <c r="AC108" s="54">
        <v>5.8998999999999997</v>
      </c>
      <c r="AD108" s="54">
        <v>8.1530000000000005</v>
      </c>
      <c r="AE108" s="54">
        <v>0</v>
      </c>
      <c r="AF108" s="171"/>
    </row>
    <row r="109" spans="1:32" ht="13.8" hidden="1" outlineLevel="1" collapsed="1">
      <c r="A109" s="12">
        <v>43525</v>
      </c>
      <c r="B109" s="54">
        <v>18.5381</v>
      </c>
      <c r="C109" s="54">
        <v>20.758800000000001</v>
      </c>
      <c r="D109" s="54">
        <v>14.729200000000001</v>
      </c>
      <c r="E109" s="54">
        <v>15.541600000000001</v>
      </c>
      <c r="F109" s="54">
        <v>13.1539</v>
      </c>
      <c r="G109" s="54">
        <v>28</v>
      </c>
      <c r="H109" s="54">
        <v>20.7288</v>
      </c>
      <c r="I109" s="54">
        <v>20.776900000000001</v>
      </c>
      <c r="J109" s="54">
        <v>20.5854</v>
      </c>
      <c r="K109" s="54">
        <v>20.136800000000001</v>
      </c>
      <c r="L109" s="54">
        <v>21.956099999999999</v>
      </c>
      <c r="M109" s="54">
        <v>28</v>
      </c>
      <c r="N109" s="54">
        <v>6.8506</v>
      </c>
      <c r="O109" s="54">
        <v>11.78</v>
      </c>
      <c r="P109" s="54">
        <v>6.8106</v>
      </c>
      <c r="Q109" s="54">
        <v>6.7432999999999996</v>
      </c>
      <c r="R109" s="54">
        <v>6.8872999999999998</v>
      </c>
      <c r="S109" s="54" t="s">
        <v>126</v>
      </c>
      <c r="T109" s="54">
        <v>7.6897000000000002</v>
      </c>
      <c r="U109" s="54">
        <v>0</v>
      </c>
      <c r="V109" s="54">
        <v>7.6897000000000002</v>
      </c>
      <c r="W109" s="54">
        <v>8.1388999999999996</v>
      </c>
      <c r="X109" s="54">
        <v>4.3331999999999997</v>
      </c>
      <c r="Y109" s="54">
        <v>0</v>
      </c>
      <c r="Z109" s="54">
        <v>6.3593000000000002</v>
      </c>
      <c r="AA109" s="54">
        <v>11.78</v>
      </c>
      <c r="AB109" s="54">
        <v>6.2892000000000001</v>
      </c>
      <c r="AC109" s="54">
        <v>4.4954999999999998</v>
      </c>
      <c r="AD109" s="54">
        <v>7.1520999999999999</v>
      </c>
      <c r="AE109" s="54">
        <v>0</v>
      </c>
      <c r="AF109" s="171"/>
    </row>
    <row r="110" spans="1:32" ht="13.8" hidden="1" outlineLevel="1" collapsed="1">
      <c r="A110" s="12">
        <v>43556</v>
      </c>
      <c r="B110" s="54">
        <v>18.121500000000001</v>
      </c>
      <c r="C110" s="54">
        <v>20.759</v>
      </c>
      <c r="D110" s="54">
        <v>14.9367</v>
      </c>
      <c r="E110" s="54">
        <v>18.22</v>
      </c>
      <c r="F110" s="54">
        <v>18.975200000000001</v>
      </c>
      <c r="G110" s="54">
        <v>7.39</v>
      </c>
      <c r="H110" s="54">
        <v>20.81</v>
      </c>
      <c r="I110" s="54">
        <v>20.773299999999999</v>
      </c>
      <c r="J110" s="54">
        <v>20.889800000000001</v>
      </c>
      <c r="K110" s="54">
        <v>20.934200000000001</v>
      </c>
      <c r="L110" s="54">
        <v>20.677199999999999</v>
      </c>
      <c r="M110" s="54">
        <v>0</v>
      </c>
      <c r="N110" s="54">
        <v>7.5251000000000001</v>
      </c>
      <c r="O110" s="54">
        <v>11.756500000000001</v>
      </c>
      <c r="P110" s="54">
        <v>7.5068999999999999</v>
      </c>
      <c r="Q110" s="54">
        <v>8.1211000000000002</v>
      </c>
      <c r="R110" s="54">
        <v>3.8424999999999998</v>
      </c>
      <c r="S110" s="54">
        <v>7.39</v>
      </c>
      <c r="T110" s="54">
        <v>4.1561000000000003</v>
      </c>
      <c r="U110" s="54">
        <v>10</v>
      </c>
      <c r="V110" s="54">
        <v>4.1451000000000002</v>
      </c>
      <c r="W110" s="54">
        <v>0</v>
      </c>
      <c r="X110" s="54">
        <v>4.1451000000000002</v>
      </c>
      <c r="Y110" s="54">
        <v>0</v>
      </c>
      <c r="Z110" s="54">
        <v>7.5670999999999999</v>
      </c>
      <c r="AA110" s="54">
        <v>11.766</v>
      </c>
      <c r="AB110" s="54">
        <v>7.5488999999999997</v>
      </c>
      <c r="AC110" s="54">
        <v>8.1211000000000002</v>
      </c>
      <c r="AD110" s="54">
        <v>3.528</v>
      </c>
      <c r="AE110" s="54">
        <v>7.39</v>
      </c>
      <c r="AF110" s="171"/>
    </row>
    <row r="111" spans="1:32" ht="13.8" hidden="1" outlineLevel="1" collapsed="1">
      <c r="A111" s="12">
        <v>43586</v>
      </c>
      <c r="B111" s="54">
        <v>19.448799999999999</v>
      </c>
      <c r="C111" s="54">
        <v>20.8811</v>
      </c>
      <c r="D111" s="54">
        <v>16.064599999999999</v>
      </c>
      <c r="E111" s="54">
        <v>19.572299999999998</v>
      </c>
      <c r="F111" s="54">
        <v>11.1137</v>
      </c>
      <c r="G111" s="54">
        <v>28</v>
      </c>
      <c r="H111" s="54">
        <v>20.7074</v>
      </c>
      <c r="I111" s="54">
        <v>20.893899999999999</v>
      </c>
      <c r="J111" s="54">
        <v>20.056999999999999</v>
      </c>
      <c r="K111" s="54">
        <v>20.4773</v>
      </c>
      <c r="L111" s="54">
        <v>18.2697</v>
      </c>
      <c r="M111" s="54">
        <v>28</v>
      </c>
      <c r="N111" s="54">
        <v>7.7607999999999997</v>
      </c>
      <c r="O111" s="54">
        <v>11.537800000000001</v>
      </c>
      <c r="P111" s="54">
        <v>7.7230999999999996</v>
      </c>
      <c r="Q111" s="54">
        <v>6.5571000000000002</v>
      </c>
      <c r="R111" s="54">
        <v>7.8784000000000001</v>
      </c>
      <c r="S111" s="54">
        <v>0</v>
      </c>
      <c r="T111" s="54">
        <v>7.6318000000000001</v>
      </c>
      <c r="U111" s="54">
        <v>10</v>
      </c>
      <c r="V111" s="54">
        <v>7.6181999999999999</v>
      </c>
      <c r="W111" s="54">
        <v>8.5500000000000007</v>
      </c>
      <c r="X111" s="54">
        <v>4.05</v>
      </c>
      <c r="Y111" s="54">
        <v>0</v>
      </c>
      <c r="Z111" s="54">
        <v>7.7680999999999996</v>
      </c>
      <c r="AA111" s="54">
        <v>11.5875</v>
      </c>
      <c r="AB111" s="54">
        <v>7.7290999999999999</v>
      </c>
      <c r="AC111" s="54">
        <v>5.4138000000000002</v>
      </c>
      <c r="AD111" s="54">
        <v>7.9276</v>
      </c>
      <c r="AE111" s="54">
        <v>0</v>
      </c>
      <c r="AF111" s="171"/>
    </row>
    <row r="112" spans="1:32" ht="13.8" hidden="1" outlineLevel="1" collapsed="1">
      <c r="A112" s="12">
        <v>43617</v>
      </c>
      <c r="B112" s="54">
        <v>16.456399999999999</v>
      </c>
      <c r="C112" s="54">
        <v>20.856999999999999</v>
      </c>
      <c r="D112" s="54">
        <v>13.1343</v>
      </c>
      <c r="E112" s="54">
        <v>16.2163</v>
      </c>
      <c r="F112" s="54">
        <v>14.194100000000001</v>
      </c>
      <c r="G112" s="54">
        <v>6</v>
      </c>
      <c r="H112" s="54">
        <v>20.579499999999999</v>
      </c>
      <c r="I112" s="54">
        <v>20.880600000000001</v>
      </c>
      <c r="J112" s="54">
        <v>20.056699999999999</v>
      </c>
      <c r="K112" s="54">
        <v>20.2988</v>
      </c>
      <c r="L112" s="54">
        <v>19.823499999999999</v>
      </c>
      <c r="M112" s="54">
        <v>0</v>
      </c>
      <c r="N112" s="54">
        <v>7.835</v>
      </c>
      <c r="O112" s="54">
        <v>9.4160000000000004</v>
      </c>
      <c r="P112" s="54">
        <v>7.8307000000000002</v>
      </c>
      <c r="Q112" s="54">
        <v>10.858499999999999</v>
      </c>
      <c r="R112" s="54">
        <v>7.3651999999999997</v>
      </c>
      <c r="S112" s="54">
        <v>6</v>
      </c>
      <c r="T112" s="54">
        <v>10.937200000000001</v>
      </c>
      <c r="U112" s="54">
        <v>10</v>
      </c>
      <c r="V112" s="54">
        <v>10.937200000000001</v>
      </c>
      <c r="W112" s="54">
        <v>12</v>
      </c>
      <c r="X112" s="54">
        <v>8.9009</v>
      </c>
      <c r="Y112" s="54">
        <v>0</v>
      </c>
      <c r="Z112" s="54">
        <v>6.0846999999999998</v>
      </c>
      <c r="AA112" s="54">
        <v>9.4143000000000008</v>
      </c>
      <c r="AB112" s="54">
        <v>6.0704000000000002</v>
      </c>
      <c r="AC112" s="54">
        <v>5.2939999999999996</v>
      </c>
      <c r="AD112" s="54">
        <v>6.4015000000000004</v>
      </c>
      <c r="AE112" s="54">
        <v>6</v>
      </c>
      <c r="AF112" s="171"/>
    </row>
    <row r="113" spans="1:32" ht="13.8" hidden="1" outlineLevel="1" collapsed="1">
      <c r="A113" s="12">
        <v>43647</v>
      </c>
      <c r="B113" s="54">
        <v>18.075600000000001</v>
      </c>
      <c r="C113" s="54">
        <v>20.623699999999999</v>
      </c>
      <c r="D113" s="54">
        <v>14.3383</v>
      </c>
      <c r="E113" s="54">
        <v>18.036799999999999</v>
      </c>
      <c r="F113" s="54">
        <v>10.9156</v>
      </c>
      <c r="G113" s="54">
        <v>6</v>
      </c>
      <c r="H113" s="54">
        <v>20.432500000000001</v>
      </c>
      <c r="I113" s="54">
        <v>20.6951</v>
      </c>
      <c r="J113" s="54">
        <v>19.7943</v>
      </c>
      <c r="K113" s="54">
        <v>19.829499999999999</v>
      </c>
      <c r="L113" s="54">
        <v>19.547599999999999</v>
      </c>
      <c r="M113" s="54">
        <v>0</v>
      </c>
      <c r="N113" s="54">
        <v>6.2446999999999999</v>
      </c>
      <c r="O113" s="54">
        <v>9.4423999999999992</v>
      </c>
      <c r="P113" s="54">
        <v>6.1703999999999999</v>
      </c>
      <c r="Q113" s="54">
        <v>5.4356999999999998</v>
      </c>
      <c r="R113" s="54">
        <v>6.7164000000000001</v>
      </c>
      <c r="S113" s="54">
        <v>6</v>
      </c>
      <c r="T113" s="54">
        <v>4.8292000000000002</v>
      </c>
      <c r="U113" s="54">
        <v>10</v>
      </c>
      <c r="V113" s="54">
        <v>4.6325000000000003</v>
      </c>
      <c r="W113" s="54">
        <v>4.6325000000000003</v>
      </c>
      <c r="X113" s="54">
        <v>0</v>
      </c>
      <c r="Y113" s="54">
        <v>0</v>
      </c>
      <c r="Z113" s="54">
        <v>6.3094999999999999</v>
      </c>
      <c r="AA113" s="54">
        <v>9.4</v>
      </c>
      <c r="AB113" s="54">
        <v>6.2397999999999998</v>
      </c>
      <c r="AC113" s="54">
        <v>5.6776</v>
      </c>
      <c r="AD113" s="54">
        <v>6.7164000000000001</v>
      </c>
      <c r="AE113" s="54">
        <v>6</v>
      </c>
      <c r="AF113" s="171"/>
    </row>
    <row r="114" spans="1:32" ht="13.8" hidden="1" outlineLevel="1" collapsed="1">
      <c r="A114" s="12">
        <v>43678</v>
      </c>
      <c r="B114" s="54">
        <v>16.6069</v>
      </c>
      <c r="C114" s="54">
        <v>20.644600000000001</v>
      </c>
      <c r="D114" s="54">
        <v>12.319800000000001</v>
      </c>
      <c r="E114" s="54">
        <v>15.7461</v>
      </c>
      <c r="F114" s="54">
        <v>8.6402999999999999</v>
      </c>
      <c r="G114" s="54">
        <v>7.3818000000000001</v>
      </c>
      <c r="H114" s="54">
        <v>20.704499999999999</v>
      </c>
      <c r="I114" s="54">
        <v>20.729800000000001</v>
      </c>
      <c r="J114" s="54">
        <v>20.6343</v>
      </c>
      <c r="K114" s="54">
        <v>20.6981</v>
      </c>
      <c r="L114" s="54">
        <v>19.773499999999999</v>
      </c>
      <c r="M114" s="54">
        <v>0</v>
      </c>
      <c r="N114" s="54">
        <v>7.2823000000000002</v>
      </c>
      <c r="O114" s="54">
        <v>9.4026999999999994</v>
      </c>
      <c r="P114" s="54">
        <v>7.2549999999999999</v>
      </c>
      <c r="Q114" s="54">
        <v>7.5744999999999996</v>
      </c>
      <c r="R114" s="54">
        <v>6.4996999999999998</v>
      </c>
      <c r="S114" s="54">
        <v>7.3818000000000001</v>
      </c>
      <c r="T114" s="54">
        <v>7.7469999999999999</v>
      </c>
      <c r="U114" s="54">
        <v>10.142200000000001</v>
      </c>
      <c r="V114" s="54">
        <v>7.7466999999999997</v>
      </c>
      <c r="W114" s="54">
        <v>7.8228999999999997</v>
      </c>
      <c r="X114" s="54">
        <v>3.5169999999999999</v>
      </c>
      <c r="Y114" s="54">
        <v>0</v>
      </c>
      <c r="Z114" s="54">
        <v>7.0926999999999998</v>
      </c>
      <c r="AA114" s="54">
        <v>9.4</v>
      </c>
      <c r="AB114" s="54">
        <v>7.0509000000000004</v>
      </c>
      <c r="AC114" s="54">
        <v>6.2835999999999999</v>
      </c>
      <c r="AD114" s="54">
        <v>6.5723000000000003</v>
      </c>
      <c r="AE114" s="54">
        <v>7.3818000000000001</v>
      </c>
      <c r="AF114" s="171"/>
    </row>
    <row r="115" spans="1:32" ht="13.8" hidden="1" outlineLevel="1" collapsed="1">
      <c r="A115" s="12">
        <v>43709</v>
      </c>
      <c r="B115" s="54">
        <v>16.735499999999998</v>
      </c>
      <c r="C115" s="54">
        <v>20.7395</v>
      </c>
      <c r="D115" s="54">
        <v>11.9221</v>
      </c>
      <c r="E115" s="54">
        <v>18.277200000000001</v>
      </c>
      <c r="F115" s="54">
        <v>10.436</v>
      </c>
      <c r="G115" s="54">
        <v>7.9055999999999997</v>
      </c>
      <c r="H115" s="54">
        <v>20.700199999999999</v>
      </c>
      <c r="I115" s="54">
        <v>20.767900000000001</v>
      </c>
      <c r="J115" s="54">
        <v>20.459900000000001</v>
      </c>
      <c r="K115" s="54">
        <v>21.053599999999999</v>
      </c>
      <c r="L115" s="54">
        <v>18.028600000000001</v>
      </c>
      <c r="M115" s="54">
        <v>0</v>
      </c>
      <c r="N115" s="54">
        <v>7.5663999999999998</v>
      </c>
      <c r="O115" s="54">
        <v>9.4</v>
      </c>
      <c r="P115" s="54">
        <v>7.5580999999999996</v>
      </c>
      <c r="Q115" s="54">
        <v>7.4737</v>
      </c>
      <c r="R115" s="54">
        <v>6.2441000000000004</v>
      </c>
      <c r="S115" s="54">
        <v>7.9055999999999997</v>
      </c>
      <c r="T115" s="54">
        <v>9.5</v>
      </c>
      <c r="U115" s="54">
        <v>0</v>
      </c>
      <c r="V115" s="54">
        <v>9.5</v>
      </c>
      <c r="W115" s="54">
        <v>9.5</v>
      </c>
      <c r="X115" s="54">
        <v>0</v>
      </c>
      <c r="Y115" s="54">
        <v>0</v>
      </c>
      <c r="Z115" s="54">
        <v>7.4696999999999996</v>
      </c>
      <c r="AA115" s="54">
        <v>9.4</v>
      </c>
      <c r="AB115" s="54">
        <v>7.4604999999999997</v>
      </c>
      <c r="AC115" s="54">
        <v>5.7922000000000002</v>
      </c>
      <c r="AD115" s="54">
        <v>6.2441000000000004</v>
      </c>
      <c r="AE115" s="54">
        <v>7.9055999999999997</v>
      </c>
      <c r="AF115" s="171"/>
    </row>
    <row r="116" spans="1:32" ht="13.8" hidden="1" outlineLevel="1" collapsed="1">
      <c r="A116" s="12">
        <v>43739</v>
      </c>
      <c r="B116" s="54">
        <v>18.6037</v>
      </c>
      <c r="C116" s="54">
        <v>20.695499999999999</v>
      </c>
      <c r="D116" s="54">
        <v>16.340199999999999</v>
      </c>
      <c r="E116" s="54">
        <v>18.648199999999999</v>
      </c>
      <c r="F116" s="54">
        <v>15.567299999999999</v>
      </c>
      <c r="G116" s="54">
        <v>7.8135000000000003</v>
      </c>
      <c r="H116" s="54">
        <v>20.700700000000001</v>
      </c>
      <c r="I116" s="54">
        <v>20.796399999999998</v>
      </c>
      <c r="J116" s="54">
        <v>20.5532</v>
      </c>
      <c r="K116" s="54">
        <v>21.1693</v>
      </c>
      <c r="L116" s="54">
        <v>19.6114</v>
      </c>
      <c r="M116" s="54">
        <v>0</v>
      </c>
      <c r="N116" s="54">
        <v>7.3735999999999997</v>
      </c>
      <c r="O116" s="54">
        <v>14.7997</v>
      </c>
      <c r="P116" s="54">
        <v>6.9363999999999999</v>
      </c>
      <c r="Q116" s="54">
        <v>6.5397999999999996</v>
      </c>
      <c r="R116" s="54">
        <v>6.4935999999999998</v>
      </c>
      <c r="S116" s="54">
        <v>7.8135000000000003</v>
      </c>
      <c r="T116" s="54">
        <v>2.0106000000000002</v>
      </c>
      <c r="U116" s="54">
        <v>11</v>
      </c>
      <c r="V116" s="54">
        <v>2.0099999999999998</v>
      </c>
      <c r="W116" s="54">
        <v>0</v>
      </c>
      <c r="X116" s="54">
        <v>2.0099999999999998</v>
      </c>
      <c r="Y116" s="54">
        <v>0</v>
      </c>
      <c r="Z116" s="54">
        <v>7.6893000000000002</v>
      </c>
      <c r="AA116" s="54">
        <v>14.8</v>
      </c>
      <c r="AB116" s="54">
        <v>7.2445000000000004</v>
      </c>
      <c r="AC116" s="54">
        <v>6.5397999999999996</v>
      </c>
      <c r="AD116" s="54">
        <v>7.2826000000000004</v>
      </c>
      <c r="AE116" s="54">
        <v>7.8135000000000003</v>
      </c>
      <c r="AF116" s="171"/>
    </row>
    <row r="117" spans="1:32" ht="13.8" hidden="1" outlineLevel="1" collapsed="1">
      <c r="A117" s="12">
        <v>43770</v>
      </c>
      <c r="B117" s="54">
        <v>18.9453</v>
      </c>
      <c r="C117" s="54">
        <v>20.701899999999998</v>
      </c>
      <c r="D117" s="54">
        <v>16.450099999999999</v>
      </c>
      <c r="E117" s="54">
        <v>19.1661</v>
      </c>
      <c r="F117" s="54">
        <v>15.0352</v>
      </c>
      <c r="G117" s="54">
        <v>6</v>
      </c>
      <c r="H117" s="54">
        <v>20.303000000000001</v>
      </c>
      <c r="I117" s="54">
        <v>20.7331</v>
      </c>
      <c r="J117" s="54">
        <v>19.499300000000002</v>
      </c>
      <c r="K117" s="54">
        <v>19.9697</v>
      </c>
      <c r="L117" s="54">
        <v>18.8277</v>
      </c>
      <c r="M117" s="54">
        <v>0</v>
      </c>
      <c r="N117" s="54">
        <v>7.2256</v>
      </c>
      <c r="O117" s="54">
        <v>14.8</v>
      </c>
      <c r="P117" s="54">
        <v>6.9931999999999999</v>
      </c>
      <c r="Q117" s="54">
        <v>8.9011999999999993</v>
      </c>
      <c r="R117" s="54">
        <v>6.9644000000000004</v>
      </c>
      <c r="S117" s="54">
        <v>6</v>
      </c>
      <c r="T117" s="54">
        <v>9.5</v>
      </c>
      <c r="U117" s="54">
        <v>0</v>
      </c>
      <c r="V117" s="54">
        <v>9.5</v>
      </c>
      <c r="W117" s="54">
        <v>9.5</v>
      </c>
      <c r="X117" s="54">
        <v>0</v>
      </c>
      <c r="Y117" s="54">
        <v>0</v>
      </c>
      <c r="Z117" s="54">
        <v>6.9859999999999998</v>
      </c>
      <c r="AA117" s="54">
        <v>14.8</v>
      </c>
      <c r="AB117" s="54">
        <v>6.7201000000000004</v>
      </c>
      <c r="AC117" s="54">
        <v>7.5824999999999996</v>
      </c>
      <c r="AD117" s="54">
        <v>6.9644000000000004</v>
      </c>
      <c r="AE117" s="54">
        <v>6</v>
      </c>
      <c r="AF117" s="171"/>
    </row>
    <row r="118" spans="1:32" ht="13.8" hidden="1" outlineLevel="1" collapsed="1">
      <c r="A118" s="12">
        <v>43800</v>
      </c>
      <c r="B118" s="54">
        <v>18.250800000000002</v>
      </c>
      <c r="C118" s="54">
        <v>20.7514</v>
      </c>
      <c r="D118" s="54">
        <v>14.4717</v>
      </c>
      <c r="E118" s="54">
        <v>19.808399999999999</v>
      </c>
      <c r="F118" s="54">
        <v>11.2395</v>
      </c>
      <c r="G118" s="54">
        <v>6</v>
      </c>
      <c r="H118" s="54">
        <v>20.360499999999998</v>
      </c>
      <c r="I118" s="54">
        <v>20.7636</v>
      </c>
      <c r="J118" s="54">
        <v>19.334900000000001</v>
      </c>
      <c r="K118" s="54">
        <v>19.920200000000001</v>
      </c>
      <c r="L118" s="54">
        <v>18.258400000000002</v>
      </c>
      <c r="M118" s="54">
        <v>0</v>
      </c>
      <c r="N118" s="54">
        <v>7.4477000000000002</v>
      </c>
      <c r="O118" s="54">
        <v>14.8</v>
      </c>
      <c r="P118" s="54">
        <v>7.3917000000000002</v>
      </c>
      <c r="Q118" s="54">
        <v>9</v>
      </c>
      <c r="R118" s="54">
        <v>7.4387999999999996</v>
      </c>
      <c r="S118" s="54">
        <v>6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7.4477000000000002</v>
      </c>
      <c r="AA118" s="54">
        <v>14.8</v>
      </c>
      <c r="AB118" s="54">
        <v>7.3917000000000002</v>
      </c>
      <c r="AC118" s="54">
        <v>9</v>
      </c>
      <c r="AD118" s="54">
        <v>7.4387999999999996</v>
      </c>
      <c r="AE118" s="54">
        <v>6</v>
      </c>
      <c r="AF118" s="171"/>
    </row>
    <row r="119" spans="1:32" ht="13.8" hidden="1" outlineLevel="1" collapsed="1">
      <c r="A119" s="12">
        <v>43831</v>
      </c>
      <c r="B119" s="54">
        <v>19.712</v>
      </c>
      <c r="C119" s="54">
        <v>20.782900000000001</v>
      </c>
      <c r="D119" s="54">
        <v>17.060500000000001</v>
      </c>
      <c r="E119" s="54">
        <v>18.0154</v>
      </c>
      <c r="F119" s="54">
        <v>14.9054</v>
      </c>
      <c r="G119" s="54">
        <v>0</v>
      </c>
      <c r="H119" s="54">
        <v>20.264900000000001</v>
      </c>
      <c r="I119" s="54">
        <v>20.783999999999999</v>
      </c>
      <c r="J119" s="54">
        <v>18.7591</v>
      </c>
      <c r="K119" s="54">
        <v>18.494499999999999</v>
      </c>
      <c r="L119" s="54">
        <v>19.6953</v>
      </c>
      <c r="M119" s="54">
        <v>0</v>
      </c>
      <c r="N119" s="54">
        <v>7.2034000000000002</v>
      </c>
      <c r="O119" s="54">
        <v>15.8</v>
      </c>
      <c r="P119" s="54">
        <v>7.1719999999999997</v>
      </c>
      <c r="Q119" s="54">
        <v>6.4385000000000003</v>
      </c>
      <c r="R119" s="54">
        <v>7.3417000000000003</v>
      </c>
      <c r="S119" s="54">
        <v>0</v>
      </c>
      <c r="T119" s="54">
        <v>5.4965999999999999</v>
      </c>
      <c r="U119" s="54">
        <v>0</v>
      </c>
      <c r="V119" s="54">
        <v>5.4965999999999999</v>
      </c>
      <c r="W119" s="54">
        <v>4.05</v>
      </c>
      <c r="X119" s="54">
        <v>5.8</v>
      </c>
      <c r="Y119" s="54">
        <v>0</v>
      </c>
      <c r="Z119" s="54">
        <v>7.2630999999999997</v>
      </c>
      <c r="AA119" s="54">
        <v>15.8</v>
      </c>
      <c r="AB119" s="54">
        <v>7.2308000000000003</v>
      </c>
      <c r="AC119" s="54">
        <v>6.5156000000000001</v>
      </c>
      <c r="AD119" s="54">
        <v>7.3967999999999998</v>
      </c>
      <c r="AE119" s="54">
        <v>0</v>
      </c>
      <c r="AF119" s="171"/>
    </row>
    <row r="120" spans="1:32" ht="13.8" hidden="1" outlineLevel="1" collapsed="1">
      <c r="A120" s="12">
        <v>43862</v>
      </c>
      <c r="B120" s="54">
        <v>19.0427</v>
      </c>
      <c r="C120" s="54">
        <v>20.5046</v>
      </c>
      <c r="D120" s="54">
        <v>17.0059</v>
      </c>
      <c r="E120" s="54">
        <v>17.150099999999998</v>
      </c>
      <c r="F120" s="54">
        <v>16.755400000000002</v>
      </c>
      <c r="G120" s="54">
        <v>0</v>
      </c>
      <c r="H120" s="54">
        <v>19.442599999999999</v>
      </c>
      <c r="I120" s="54">
        <v>20.5989</v>
      </c>
      <c r="J120" s="54">
        <v>17.742999999999999</v>
      </c>
      <c r="K120" s="54">
        <v>17.735900000000001</v>
      </c>
      <c r="L120" s="54">
        <v>17.7562</v>
      </c>
      <c r="M120" s="54">
        <v>0</v>
      </c>
      <c r="N120" s="54">
        <v>9.6845999999999997</v>
      </c>
      <c r="O120" s="54">
        <v>15.8</v>
      </c>
      <c r="P120" s="54">
        <v>7.3146000000000004</v>
      </c>
      <c r="Q120" s="54">
        <v>6.3747999999999996</v>
      </c>
      <c r="R120" s="54">
        <v>8.1244999999999994</v>
      </c>
      <c r="S120" s="54" t="s">
        <v>126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9.6845999999999997</v>
      </c>
      <c r="AA120" s="54">
        <v>15.8</v>
      </c>
      <c r="AB120" s="54">
        <v>7.3146000000000004</v>
      </c>
      <c r="AC120" s="54">
        <v>6.3747999999999996</v>
      </c>
      <c r="AD120" s="54">
        <v>8.1244999999999994</v>
      </c>
      <c r="AE120" s="54">
        <v>0</v>
      </c>
      <c r="AF120" s="171"/>
    </row>
    <row r="121" spans="1:32" ht="13.8" hidden="1" outlineLevel="1" collapsed="1">
      <c r="A121" s="12">
        <v>43891</v>
      </c>
      <c r="B121" s="54">
        <v>17.478400000000001</v>
      </c>
      <c r="C121" s="54">
        <v>19.853300000000001</v>
      </c>
      <c r="D121" s="54">
        <v>13.525600000000001</v>
      </c>
      <c r="E121" s="54">
        <v>14.0441</v>
      </c>
      <c r="F121" s="54">
        <v>10.142799999999999</v>
      </c>
      <c r="G121" s="54">
        <v>0</v>
      </c>
      <c r="H121" s="54">
        <v>19.198799999999999</v>
      </c>
      <c r="I121" s="54">
        <v>19.995799999999999</v>
      </c>
      <c r="J121" s="54">
        <v>17.151199999999999</v>
      </c>
      <c r="K121" s="54">
        <v>17.308</v>
      </c>
      <c r="L121" s="54">
        <v>15.5532</v>
      </c>
      <c r="M121" s="54">
        <v>0</v>
      </c>
      <c r="N121" s="54">
        <v>7.3936000000000002</v>
      </c>
      <c r="O121" s="54">
        <v>10.8605</v>
      </c>
      <c r="P121" s="54">
        <v>7.1452</v>
      </c>
      <c r="Q121" s="54">
        <v>7.4276999999999997</v>
      </c>
      <c r="R121" s="54">
        <v>6.0791000000000004</v>
      </c>
      <c r="S121" s="54">
        <v>0</v>
      </c>
      <c r="T121" s="54">
        <v>4.5</v>
      </c>
      <c r="U121" s="54">
        <v>0</v>
      </c>
      <c r="V121" s="54">
        <v>4.5</v>
      </c>
      <c r="W121" s="54">
        <v>0</v>
      </c>
      <c r="X121" s="54">
        <v>4.5</v>
      </c>
      <c r="Y121" s="54">
        <v>0</v>
      </c>
      <c r="Z121" s="54">
        <v>7.4919000000000002</v>
      </c>
      <c r="AA121" s="54">
        <v>10.8605</v>
      </c>
      <c r="AB121" s="54">
        <v>7.2417999999999996</v>
      </c>
      <c r="AC121" s="54">
        <v>7.4276999999999997</v>
      </c>
      <c r="AD121" s="54">
        <v>6.3982000000000001</v>
      </c>
      <c r="AE121" s="54">
        <v>0</v>
      </c>
      <c r="AF121" s="171"/>
    </row>
    <row r="122" spans="1:32" ht="13.8" hidden="1" outlineLevel="1" collapsed="1">
      <c r="A122" s="12">
        <v>43922</v>
      </c>
      <c r="B122" s="54">
        <v>15.718400000000001</v>
      </c>
      <c r="C122" s="54">
        <v>19.114899999999999</v>
      </c>
      <c r="D122" s="54">
        <v>11.750400000000001</v>
      </c>
      <c r="E122" s="54">
        <v>16.165400000000002</v>
      </c>
      <c r="F122" s="54">
        <v>8.407</v>
      </c>
      <c r="G122" s="54">
        <v>5.4</v>
      </c>
      <c r="H122" s="54">
        <v>18.6159</v>
      </c>
      <c r="I122" s="54">
        <v>19.2028</v>
      </c>
      <c r="J122" s="54">
        <v>17.249600000000001</v>
      </c>
      <c r="K122" s="54">
        <v>17.0671</v>
      </c>
      <c r="L122" s="54">
        <v>23.621600000000001</v>
      </c>
      <c r="M122" s="54">
        <v>0</v>
      </c>
      <c r="N122" s="54">
        <v>6.4333999999999998</v>
      </c>
      <c r="O122" s="54">
        <v>10.823499999999999</v>
      </c>
      <c r="P122" s="54">
        <v>6.3266</v>
      </c>
      <c r="Q122" s="54">
        <v>6.1159999999999997</v>
      </c>
      <c r="R122" s="54">
        <v>7.4276</v>
      </c>
      <c r="S122" s="54">
        <v>5.4</v>
      </c>
      <c r="T122" s="54">
        <v>4.5</v>
      </c>
      <c r="U122" s="54">
        <v>0</v>
      </c>
      <c r="V122" s="54">
        <v>4.5</v>
      </c>
      <c r="W122" s="54">
        <v>0</v>
      </c>
      <c r="X122" s="54">
        <v>4.5</v>
      </c>
      <c r="Y122" s="54">
        <v>0</v>
      </c>
      <c r="Z122" s="54">
        <v>6.4352999999999998</v>
      </c>
      <c r="AA122" s="54">
        <v>10.823499999999999</v>
      </c>
      <c r="AB122" s="54">
        <v>6.3284000000000002</v>
      </c>
      <c r="AC122" s="54">
        <v>6.1159999999999997</v>
      </c>
      <c r="AD122" s="54">
        <v>7.4345999999999997</v>
      </c>
      <c r="AE122" s="54">
        <v>5.4</v>
      </c>
      <c r="AF122" s="171"/>
    </row>
    <row r="123" spans="1:32" ht="13.8" hidden="1" outlineLevel="1" collapsed="1">
      <c r="A123" s="12">
        <v>43952</v>
      </c>
      <c r="B123" s="54">
        <v>16.698799999999999</v>
      </c>
      <c r="C123" s="54">
        <v>18.859300000000001</v>
      </c>
      <c r="D123" s="54">
        <v>14.232699999999999</v>
      </c>
      <c r="E123" s="54">
        <v>14.6189</v>
      </c>
      <c r="F123" s="54">
        <v>13.5063</v>
      </c>
      <c r="G123" s="54">
        <v>0</v>
      </c>
      <c r="H123" s="54">
        <v>17.580300000000001</v>
      </c>
      <c r="I123" s="54">
        <v>19.055199999999999</v>
      </c>
      <c r="J123" s="54">
        <v>15.5875</v>
      </c>
      <c r="K123" s="54">
        <v>14.9177</v>
      </c>
      <c r="L123" s="54">
        <v>17.571000000000002</v>
      </c>
      <c r="M123" s="54">
        <v>0</v>
      </c>
      <c r="N123" s="54">
        <v>8.1530000000000005</v>
      </c>
      <c r="O123" s="54">
        <v>10.4094</v>
      </c>
      <c r="P123" s="54">
        <v>7.8183999999999996</v>
      </c>
      <c r="Q123" s="54">
        <v>9.4476999999999993</v>
      </c>
      <c r="R123" s="54">
        <v>7.3994</v>
      </c>
      <c r="S123" s="54">
        <v>0</v>
      </c>
      <c r="T123" s="54">
        <v>8.2617999999999991</v>
      </c>
      <c r="U123" s="54">
        <v>0</v>
      </c>
      <c r="V123" s="54">
        <v>8.2617999999999991</v>
      </c>
      <c r="W123" s="54">
        <v>9.5</v>
      </c>
      <c r="X123" s="54">
        <v>7.8526999999999996</v>
      </c>
      <c r="Y123" s="54">
        <v>0</v>
      </c>
      <c r="Z123" s="54">
        <v>7.9577999999999998</v>
      </c>
      <c r="AA123" s="54">
        <v>10.4094</v>
      </c>
      <c r="AB123" s="54">
        <v>6.5734000000000004</v>
      </c>
      <c r="AC123" s="54">
        <v>9</v>
      </c>
      <c r="AD123" s="54">
        <v>6.3581000000000003</v>
      </c>
      <c r="AE123" s="54">
        <v>0</v>
      </c>
      <c r="AF123" s="171"/>
    </row>
    <row r="124" spans="1:32" ht="13.8" hidden="1" outlineLevel="1" collapsed="1">
      <c r="A124" s="12">
        <v>43983</v>
      </c>
      <c r="B124" s="54">
        <v>17.026599999999998</v>
      </c>
      <c r="C124" s="54">
        <v>19.087800000000001</v>
      </c>
      <c r="D124" s="54">
        <v>13.7241</v>
      </c>
      <c r="E124" s="54">
        <v>13.7971</v>
      </c>
      <c r="F124" s="54">
        <v>13.598699999999999</v>
      </c>
      <c r="G124" s="54">
        <v>0</v>
      </c>
      <c r="H124" s="54">
        <v>18.511500000000002</v>
      </c>
      <c r="I124" s="54">
        <v>19.161100000000001</v>
      </c>
      <c r="J124" s="54">
        <v>16.837800000000001</v>
      </c>
      <c r="K124" s="54">
        <v>15.5601</v>
      </c>
      <c r="L124" s="54">
        <v>19.876999999999999</v>
      </c>
      <c r="M124" s="54">
        <v>0</v>
      </c>
      <c r="N124" s="54">
        <v>8.8082999999999991</v>
      </c>
      <c r="O124" s="54">
        <v>11.029199999999999</v>
      </c>
      <c r="P124" s="54">
        <v>8.7247000000000003</v>
      </c>
      <c r="Q124" s="54">
        <v>9.9392999999999994</v>
      </c>
      <c r="R124" s="54">
        <v>7.4268999999999998</v>
      </c>
      <c r="S124" s="54" t="s">
        <v>126</v>
      </c>
      <c r="T124" s="54">
        <v>2.0099999999999998</v>
      </c>
      <c r="U124" s="54">
        <v>0</v>
      </c>
      <c r="V124" s="54">
        <v>2.0099999999999998</v>
      </c>
      <c r="W124" s="54">
        <v>0</v>
      </c>
      <c r="X124" s="54">
        <v>2.0099999999999998</v>
      </c>
      <c r="Y124" s="54">
        <v>0</v>
      </c>
      <c r="Z124" s="54">
        <v>8.9933999999999994</v>
      </c>
      <c r="AA124" s="54">
        <v>11.029199999999999</v>
      </c>
      <c r="AB124" s="54">
        <v>8.9146000000000001</v>
      </c>
      <c r="AC124" s="54">
        <v>9.9392999999999994</v>
      </c>
      <c r="AD124" s="54">
        <v>7.7535999999999996</v>
      </c>
      <c r="AE124" s="54">
        <v>0</v>
      </c>
      <c r="AF124" s="171"/>
    </row>
    <row r="125" spans="1:32" ht="13.8" hidden="1" outlineLevel="1" collapsed="1">
      <c r="A125" s="12">
        <v>44013</v>
      </c>
      <c r="B125" s="54">
        <v>15.2136</v>
      </c>
      <c r="C125" s="54">
        <v>17.885200000000001</v>
      </c>
      <c r="D125" s="54">
        <v>12.1837</v>
      </c>
      <c r="E125" s="54">
        <v>13.5435</v>
      </c>
      <c r="F125" s="54">
        <v>10.870799999999999</v>
      </c>
      <c r="G125" s="54">
        <v>0</v>
      </c>
      <c r="H125" s="54">
        <v>16.695900000000002</v>
      </c>
      <c r="I125" s="54">
        <v>18.128699999999998</v>
      </c>
      <c r="J125" s="54">
        <v>14.457599999999999</v>
      </c>
      <c r="K125" s="54">
        <v>13.873100000000001</v>
      </c>
      <c r="L125" s="54">
        <v>15.613799999999999</v>
      </c>
      <c r="M125" s="54">
        <v>0</v>
      </c>
      <c r="N125" s="54">
        <v>7.3148999999999997</v>
      </c>
      <c r="O125" s="54">
        <v>10.9605</v>
      </c>
      <c r="P125" s="54">
        <v>6.8446999999999996</v>
      </c>
      <c r="Q125" s="54">
        <v>7.4973999999999998</v>
      </c>
      <c r="R125" s="54">
        <v>6.7840999999999996</v>
      </c>
      <c r="S125" s="54">
        <v>0</v>
      </c>
      <c r="T125" s="54">
        <v>7</v>
      </c>
      <c r="U125" s="54">
        <v>0</v>
      </c>
      <c r="V125" s="54">
        <v>7</v>
      </c>
      <c r="W125" s="54">
        <v>0</v>
      </c>
      <c r="X125" s="54">
        <v>7</v>
      </c>
      <c r="Y125" s="54">
        <v>0</v>
      </c>
      <c r="Z125" s="54">
        <v>7.4204999999999997</v>
      </c>
      <c r="AA125" s="54">
        <v>10.9605</v>
      </c>
      <c r="AB125" s="54">
        <v>6.7832999999999997</v>
      </c>
      <c r="AC125" s="54">
        <v>7.4973999999999998</v>
      </c>
      <c r="AD125" s="54">
        <v>6.6871999999999998</v>
      </c>
      <c r="AE125" s="54">
        <v>0</v>
      </c>
      <c r="AF125" s="171"/>
    </row>
    <row r="126" spans="1:32" ht="13.8" hidden="1" outlineLevel="1" collapsed="1">
      <c r="A126" s="12">
        <v>44044</v>
      </c>
      <c r="B126" s="54">
        <v>14.575699999999999</v>
      </c>
      <c r="C126" s="54">
        <v>17.508600000000001</v>
      </c>
      <c r="D126" s="54">
        <v>10.580399999999999</v>
      </c>
      <c r="E126" s="54">
        <v>12.6958</v>
      </c>
      <c r="F126" s="54">
        <v>7.8791000000000002</v>
      </c>
      <c r="G126" s="54">
        <v>0</v>
      </c>
      <c r="H126" s="54">
        <v>16.2575</v>
      </c>
      <c r="I126" s="54">
        <v>17.5977</v>
      </c>
      <c r="J126" s="54">
        <v>13.337999999999999</v>
      </c>
      <c r="K126" s="54">
        <v>13.155900000000001</v>
      </c>
      <c r="L126" s="54">
        <v>14.2418</v>
      </c>
      <c r="M126" s="54">
        <v>0</v>
      </c>
      <c r="N126" s="54">
        <v>6.3079000000000001</v>
      </c>
      <c r="O126" s="54">
        <v>10.4069</v>
      </c>
      <c r="P126" s="54">
        <v>6.1268000000000002</v>
      </c>
      <c r="Q126" s="54">
        <v>7.6448999999999998</v>
      </c>
      <c r="R126" s="54">
        <v>5.915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6.3079000000000001</v>
      </c>
      <c r="AA126" s="54">
        <v>10.4069</v>
      </c>
      <c r="AB126" s="54">
        <v>6.1268000000000002</v>
      </c>
      <c r="AC126" s="54">
        <v>7.6448999999999998</v>
      </c>
      <c r="AD126" s="54">
        <v>5.915</v>
      </c>
      <c r="AE126" s="54">
        <v>0</v>
      </c>
      <c r="AF126" s="171"/>
    </row>
    <row r="127" spans="1:32" ht="13.8" hidden="1" outlineLevel="1" collapsed="1">
      <c r="A127" s="12">
        <v>44075</v>
      </c>
      <c r="B127" s="54">
        <v>14.6165</v>
      </c>
      <c r="C127" s="54">
        <v>16.910299999999999</v>
      </c>
      <c r="D127" s="54">
        <v>11.8453</v>
      </c>
      <c r="E127" s="54">
        <v>11.6028</v>
      </c>
      <c r="F127" s="54">
        <v>12.583399999999999</v>
      </c>
      <c r="G127" s="54">
        <v>0</v>
      </c>
      <c r="H127" s="54">
        <v>16.297599999999999</v>
      </c>
      <c r="I127" s="54">
        <v>17.074999999999999</v>
      </c>
      <c r="J127" s="54">
        <v>14.8712</v>
      </c>
      <c r="K127" s="54">
        <v>14.804500000000001</v>
      </c>
      <c r="L127" s="54">
        <v>15.0375</v>
      </c>
      <c r="M127" s="54">
        <v>0</v>
      </c>
      <c r="N127" s="54">
        <v>6.4638</v>
      </c>
      <c r="O127" s="54">
        <v>8.5153999999999996</v>
      </c>
      <c r="P127" s="54">
        <v>6.3291000000000004</v>
      </c>
      <c r="Q127" s="54">
        <v>6.5480999999999998</v>
      </c>
      <c r="R127" s="54">
        <v>5.3041</v>
      </c>
      <c r="S127" s="54">
        <v>0</v>
      </c>
      <c r="T127" s="54">
        <v>7.98</v>
      </c>
      <c r="U127" s="54">
        <v>0</v>
      </c>
      <c r="V127" s="54">
        <v>7.98</v>
      </c>
      <c r="W127" s="54">
        <v>7.98</v>
      </c>
      <c r="X127" s="54">
        <v>0</v>
      </c>
      <c r="Y127" s="54">
        <v>0</v>
      </c>
      <c r="Z127" s="54">
        <v>6.1658999999999997</v>
      </c>
      <c r="AA127" s="54">
        <v>8.5153999999999996</v>
      </c>
      <c r="AB127" s="54">
        <v>5.9790000000000001</v>
      </c>
      <c r="AC127" s="54">
        <v>6.1620999999999997</v>
      </c>
      <c r="AD127" s="54">
        <v>5.3041</v>
      </c>
      <c r="AE127" s="54">
        <v>0</v>
      </c>
      <c r="AF127" s="171"/>
    </row>
    <row r="128" spans="1:32" ht="13.8" hidden="1" outlineLevel="1" collapsed="1">
      <c r="A128" s="12">
        <v>44105</v>
      </c>
      <c r="B128" s="54">
        <v>13.6744</v>
      </c>
      <c r="C128" s="54">
        <v>16.230599999999999</v>
      </c>
      <c r="D128" s="54">
        <v>10.5235</v>
      </c>
      <c r="E128" s="54">
        <v>11.9453</v>
      </c>
      <c r="F128" s="54">
        <v>9.1462000000000003</v>
      </c>
      <c r="G128" s="54">
        <v>0</v>
      </c>
      <c r="H128" s="54">
        <v>14.636799999999999</v>
      </c>
      <c r="I128" s="54">
        <v>16.422599999999999</v>
      </c>
      <c r="J128" s="54">
        <v>11.7911</v>
      </c>
      <c r="K128" s="54">
        <v>12.9742</v>
      </c>
      <c r="L128" s="54">
        <v>10.3652</v>
      </c>
      <c r="M128" s="54">
        <v>0</v>
      </c>
      <c r="N128" s="54">
        <v>7.4397000000000002</v>
      </c>
      <c r="O128" s="54">
        <v>11.081300000000001</v>
      </c>
      <c r="P128" s="54">
        <v>6.8051000000000004</v>
      </c>
      <c r="Q128" s="54">
        <v>6.9798</v>
      </c>
      <c r="R128" s="54">
        <v>6.7182000000000004</v>
      </c>
      <c r="S128" s="54" t="s">
        <v>126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7.4397000000000002</v>
      </c>
      <c r="AA128" s="54">
        <v>11.081300000000001</v>
      </c>
      <c r="AB128" s="54">
        <v>6.8051000000000004</v>
      </c>
      <c r="AC128" s="54">
        <v>6.9798</v>
      </c>
      <c r="AD128" s="54">
        <v>6.7182000000000004</v>
      </c>
      <c r="AE128" s="54">
        <v>0</v>
      </c>
      <c r="AF128" s="171"/>
    </row>
    <row r="129" spans="1:32" ht="13.8" hidden="1" outlineLevel="1" collapsed="1">
      <c r="A129" s="12">
        <v>44136</v>
      </c>
      <c r="B129" s="54">
        <v>13.257199999999999</v>
      </c>
      <c r="C129" s="54">
        <v>15.6243</v>
      </c>
      <c r="D129" s="54">
        <v>10.459199999999999</v>
      </c>
      <c r="E129" s="54">
        <v>11.769500000000001</v>
      </c>
      <c r="F129" s="54">
        <v>8.5526</v>
      </c>
      <c r="G129" s="54">
        <v>11.4</v>
      </c>
      <c r="H129" s="54">
        <v>15.0219</v>
      </c>
      <c r="I129" s="54">
        <v>15.6594</v>
      </c>
      <c r="J129" s="54">
        <v>13.6905</v>
      </c>
      <c r="K129" s="54">
        <v>14.4145</v>
      </c>
      <c r="L129" s="54">
        <v>12.3118</v>
      </c>
      <c r="M129" s="54">
        <v>11.4</v>
      </c>
      <c r="N129" s="54">
        <v>6.3945999999999996</v>
      </c>
      <c r="O129" s="54">
        <v>10.6686</v>
      </c>
      <c r="P129" s="54">
        <v>6.3135000000000003</v>
      </c>
      <c r="Q129" s="54">
        <v>6.7455999999999996</v>
      </c>
      <c r="R129" s="54">
        <v>5.9554999999999998</v>
      </c>
      <c r="S129" s="54" t="s">
        <v>126</v>
      </c>
      <c r="T129" s="54">
        <v>6.35</v>
      </c>
      <c r="U129" s="54">
        <v>0</v>
      </c>
      <c r="V129" s="54">
        <v>6.35</v>
      </c>
      <c r="W129" s="54">
        <v>6.35</v>
      </c>
      <c r="X129" s="54">
        <v>0</v>
      </c>
      <c r="Y129" s="54">
        <v>0</v>
      </c>
      <c r="Z129" s="54">
        <v>6.4124999999999996</v>
      </c>
      <c r="AA129" s="54">
        <v>10.6686</v>
      </c>
      <c r="AB129" s="54">
        <v>6.2984</v>
      </c>
      <c r="AC129" s="54">
        <v>7.4629000000000003</v>
      </c>
      <c r="AD129" s="54">
        <v>5.9554999999999998</v>
      </c>
      <c r="AE129" s="54">
        <v>0</v>
      </c>
      <c r="AF129" s="171"/>
    </row>
    <row r="130" spans="1:32" ht="13.8" hidden="1" outlineLevel="1" collapsed="1">
      <c r="A130" s="12">
        <v>44166</v>
      </c>
      <c r="B130" s="54">
        <v>14.382899999999999</v>
      </c>
      <c r="C130" s="54">
        <v>15.272500000000001</v>
      </c>
      <c r="D130" s="54">
        <v>13.368499999999999</v>
      </c>
      <c r="E130" s="54">
        <v>14.3667</v>
      </c>
      <c r="F130" s="54">
        <v>9.2423000000000002</v>
      </c>
      <c r="G130" s="54">
        <v>0</v>
      </c>
      <c r="H130" s="54">
        <v>15.1061</v>
      </c>
      <c r="I130" s="54">
        <v>15.331200000000001</v>
      </c>
      <c r="J130" s="54">
        <v>14.8011</v>
      </c>
      <c r="K130" s="54">
        <v>14.976000000000001</v>
      </c>
      <c r="L130" s="54">
        <v>13.4436</v>
      </c>
      <c r="M130" s="54">
        <v>0</v>
      </c>
      <c r="N130" s="54">
        <v>6.8606999999999996</v>
      </c>
      <c r="O130" s="54">
        <v>11.388199999999999</v>
      </c>
      <c r="P130" s="54">
        <v>6.4108999999999998</v>
      </c>
      <c r="Q130" s="54">
        <v>8.0254999999999992</v>
      </c>
      <c r="R130" s="54">
        <v>5.2731000000000003</v>
      </c>
      <c r="S130" s="54">
        <v>0</v>
      </c>
      <c r="T130" s="54">
        <v>7.5007000000000001</v>
      </c>
      <c r="U130" s="54">
        <v>0</v>
      </c>
      <c r="V130" s="54">
        <v>7.5007000000000001</v>
      </c>
      <c r="W130" s="54">
        <v>7.98</v>
      </c>
      <c r="X130" s="54">
        <v>4.5</v>
      </c>
      <c r="Y130" s="54">
        <v>0</v>
      </c>
      <c r="Z130" s="54">
        <v>6.8122999999999996</v>
      </c>
      <c r="AA130" s="54">
        <v>11.388199999999999</v>
      </c>
      <c r="AB130" s="54">
        <v>6.3196000000000003</v>
      </c>
      <c r="AC130" s="54">
        <v>8.0343</v>
      </c>
      <c r="AD130" s="54">
        <v>5.2873999999999999</v>
      </c>
      <c r="AE130" s="54">
        <v>0</v>
      </c>
      <c r="AF130" s="171"/>
    </row>
    <row r="131" spans="1:32" ht="13.8" hidden="1" outlineLevel="1" collapsed="1">
      <c r="A131" s="12">
        <v>44197</v>
      </c>
      <c r="B131" s="54">
        <v>11.7781</v>
      </c>
      <c r="C131" s="54">
        <v>14.545299999999999</v>
      </c>
      <c r="D131" s="54">
        <v>9.0898000000000003</v>
      </c>
      <c r="E131" s="54">
        <v>12.915900000000001</v>
      </c>
      <c r="F131" s="54">
        <v>6.0544000000000002</v>
      </c>
      <c r="G131" s="54">
        <v>0</v>
      </c>
      <c r="H131" s="54">
        <v>12.273199999999999</v>
      </c>
      <c r="I131" s="54">
        <v>14.6351</v>
      </c>
      <c r="J131" s="54">
        <v>9.6723999999999997</v>
      </c>
      <c r="K131" s="54">
        <v>13.031000000000001</v>
      </c>
      <c r="L131" s="54">
        <v>6.2972000000000001</v>
      </c>
      <c r="M131" s="54">
        <v>0</v>
      </c>
      <c r="N131" s="54">
        <v>6.2164000000000001</v>
      </c>
      <c r="O131" s="54">
        <v>10.7974</v>
      </c>
      <c r="P131" s="54">
        <v>5.4638999999999998</v>
      </c>
      <c r="Q131" s="54">
        <v>8.1957000000000004</v>
      </c>
      <c r="R131" s="54">
        <v>5.2389000000000001</v>
      </c>
      <c r="S131" s="54">
        <v>0</v>
      </c>
      <c r="T131" s="54">
        <v>5.173</v>
      </c>
      <c r="U131" s="54">
        <v>0</v>
      </c>
      <c r="V131" s="54">
        <v>5.173</v>
      </c>
      <c r="W131" s="54">
        <v>7.98</v>
      </c>
      <c r="X131" s="54">
        <v>4.9713000000000003</v>
      </c>
      <c r="Y131" s="54">
        <v>0</v>
      </c>
      <c r="Z131" s="54">
        <v>7.6036000000000001</v>
      </c>
      <c r="AA131" s="54">
        <v>10.7974</v>
      </c>
      <c r="AB131" s="54">
        <v>6.04</v>
      </c>
      <c r="AC131" s="54">
        <v>8.5</v>
      </c>
      <c r="AD131" s="54">
        <v>5.7846000000000002</v>
      </c>
      <c r="AE131" s="54">
        <v>0</v>
      </c>
      <c r="AF131" s="171"/>
    </row>
    <row r="132" spans="1:32" ht="13.8" hidden="1" outlineLevel="1" collapsed="1">
      <c r="A132" s="12">
        <v>44228</v>
      </c>
      <c r="B132" s="54">
        <v>13.373200000000001</v>
      </c>
      <c r="C132" s="54">
        <v>14.4788</v>
      </c>
      <c r="D132" s="54">
        <v>11.9177</v>
      </c>
      <c r="E132" s="54">
        <v>11.8026</v>
      </c>
      <c r="F132" s="54">
        <v>12.364000000000001</v>
      </c>
      <c r="G132" s="54">
        <v>0</v>
      </c>
      <c r="H132" s="54">
        <v>13.682399999999999</v>
      </c>
      <c r="I132" s="54">
        <v>14.5556</v>
      </c>
      <c r="J132" s="54">
        <v>12.460699999999999</v>
      </c>
      <c r="K132" s="54">
        <v>11.8026</v>
      </c>
      <c r="L132" s="54">
        <v>16.591699999999999</v>
      </c>
      <c r="M132" s="54">
        <v>0</v>
      </c>
      <c r="N132" s="54">
        <v>6.8803999999999998</v>
      </c>
      <c r="O132" s="54">
        <v>10.808199999999999</v>
      </c>
      <c r="P132" s="54">
        <v>5.5282999999999998</v>
      </c>
      <c r="Q132" s="54" t="s">
        <v>126</v>
      </c>
      <c r="R132" s="54">
        <v>5.5282999999999998</v>
      </c>
      <c r="S132" s="54" t="s">
        <v>126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6.8803999999999998</v>
      </c>
      <c r="AA132" s="54">
        <v>10.808199999999999</v>
      </c>
      <c r="AB132" s="54">
        <v>5.5282999999999998</v>
      </c>
      <c r="AC132" s="54">
        <v>0</v>
      </c>
      <c r="AD132" s="54">
        <v>5.5282999999999998</v>
      </c>
      <c r="AE132" s="54">
        <v>0</v>
      </c>
      <c r="AF132" s="171"/>
    </row>
    <row r="133" spans="1:32" ht="13.8" hidden="1" outlineLevel="1" collapsed="1">
      <c r="A133" s="12">
        <v>44256</v>
      </c>
      <c r="B133" s="54">
        <v>12.1408</v>
      </c>
      <c r="C133" s="54">
        <v>14.6191</v>
      </c>
      <c r="D133" s="54">
        <v>9.6148000000000007</v>
      </c>
      <c r="E133" s="54">
        <v>12.0214</v>
      </c>
      <c r="F133" s="54">
        <v>6.5702999999999996</v>
      </c>
      <c r="G133" s="54">
        <v>0</v>
      </c>
      <c r="H133" s="54">
        <v>12.61</v>
      </c>
      <c r="I133" s="54">
        <v>14.7239</v>
      </c>
      <c r="J133" s="54">
        <v>10.2201</v>
      </c>
      <c r="K133" s="54">
        <v>12.084</v>
      </c>
      <c r="L133" s="54">
        <v>7.0750000000000002</v>
      </c>
      <c r="M133" s="54">
        <v>0</v>
      </c>
      <c r="N133" s="54">
        <v>6.3921999999999999</v>
      </c>
      <c r="O133" s="54">
        <v>10.990600000000001</v>
      </c>
      <c r="P133" s="54">
        <v>5.3289999999999997</v>
      </c>
      <c r="Q133" s="54">
        <v>7.8857999999999997</v>
      </c>
      <c r="R133" s="54">
        <v>5.1444999999999999</v>
      </c>
      <c r="S133" s="54">
        <v>0</v>
      </c>
      <c r="T133" s="54">
        <v>4.5</v>
      </c>
      <c r="U133" s="54">
        <v>0</v>
      </c>
      <c r="V133" s="54">
        <v>4.5</v>
      </c>
      <c r="W133" s="54">
        <v>0</v>
      </c>
      <c r="X133" s="54">
        <v>4.5</v>
      </c>
      <c r="Y133" s="54">
        <v>0</v>
      </c>
      <c r="Z133" s="54">
        <v>6.3964999999999996</v>
      </c>
      <c r="AA133" s="54">
        <v>10.990600000000001</v>
      </c>
      <c r="AB133" s="54">
        <v>5.3312999999999997</v>
      </c>
      <c r="AC133" s="54">
        <v>7.8857999999999997</v>
      </c>
      <c r="AD133" s="54">
        <v>5.1463999999999999</v>
      </c>
      <c r="AE133" s="54">
        <v>0</v>
      </c>
      <c r="AF133" s="171"/>
    </row>
    <row r="134" spans="1:32" ht="13.8" hidden="1" outlineLevel="1" collapsed="1">
      <c r="A134" s="12">
        <v>44287</v>
      </c>
      <c r="B134" s="54">
        <v>12.347200000000001</v>
      </c>
      <c r="C134" s="54">
        <v>14.143700000000001</v>
      </c>
      <c r="D134" s="54">
        <v>10.981</v>
      </c>
      <c r="E134" s="54">
        <v>12.0032</v>
      </c>
      <c r="F134" s="54">
        <v>11.9192</v>
      </c>
      <c r="G134" s="54">
        <v>5.28</v>
      </c>
      <c r="H134" s="54">
        <v>13.3904</v>
      </c>
      <c r="I134" s="54">
        <v>14.2599</v>
      </c>
      <c r="J134" s="54">
        <v>12.5639</v>
      </c>
      <c r="K134" s="54">
        <v>12.0947</v>
      </c>
      <c r="L134" s="54">
        <v>14.7454</v>
      </c>
      <c r="M134" s="54">
        <v>0</v>
      </c>
      <c r="N134" s="54">
        <v>5.6227</v>
      </c>
      <c r="O134" s="54">
        <v>9.2711000000000006</v>
      </c>
      <c r="P134" s="54">
        <v>5.3273999999999999</v>
      </c>
      <c r="Q134" s="54">
        <v>5.9223999999999997</v>
      </c>
      <c r="R134" s="54">
        <v>5.3498999999999999</v>
      </c>
      <c r="S134" s="54">
        <v>5.28</v>
      </c>
      <c r="T134" s="54">
        <v>4.8888999999999996</v>
      </c>
      <c r="U134" s="54">
        <v>0</v>
      </c>
      <c r="V134" s="54">
        <v>4.8888999999999996</v>
      </c>
      <c r="W134" s="54">
        <v>4.8888999999999996</v>
      </c>
      <c r="X134" s="54">
        <v>0</v>
      </c>
      <c r="Y134" s="54">
        <v>0</v>
      </c>
      <c r="Z134" s="54">
        <v>5.6448</v>
      </c>
      <c r="AA134" s="54">
        <v>9.2711000000000006</v>
      </c>
      <c r="AB134" s="54">
        <v>5.3417000000000003</v>
      </c>
      <c r="AC134" s="54">
        <v>8.5</v>
      </c>
      <c r="AD134" s="54">
        <v>5.3498999999999999</v>
      </c>
      <c r="AE134" s="54">
        <v>5.28</v>
      </c>
      <c r="AF134" s="171"/>
    </row>
    <row r="135" spans="1:32" ht="13.8" hidden="1" outlineLevel="1" collapsed="1">
      <c r="A135" s="12">
        <v>44317</v>
      </c>
      <c r="B135" s="54">
        <v>13.9505</v>
      </c>
      <c r="C135" s="54">
        <v>14.0985</v>
      </c>
      <c r="D135" s="54">
        <v>13.747199999999999</v>
      </c>
      <c r="E135" s="54">
        <v>15.063499999999999</v>
      </c>
      <c r="F135" s="54">
        <v>11.7563</v>
      </c>
      <c r="G135" s="54">
        <v>0</v>
      </c>
      <c r="H135" s="54">
        <v>14.467599999999999</v>
      </c>
      <c r="I135" s="54">
        <v>14.173</v>
      </c>
      <c r="J135" s="54">
        <v>14.9253</v>
      </c>
      <c r="K135" s="54">
        <v>15.6228</v>
      </c>
      <c r="L135" s="54">
        <v>13.667199999999999</v>
      </c>
      <c r="M135" s="54">
        <v>0</v>
      </c>
      <c r="N135" s="54">
        <v>7.0873999999999997</v>
      </c>
      <c r="O135" s="54">
        <v>10.803000000000001</v>
      </c>
      <c r="P135" s="54">
        <v>6.2576000000000001</v>
      </c>
      <c r="Q135" s="54">
        <v>8.32</v>
      </c>
      <c r="R135" s="54">
        <v>5.1989999999999998</v>
      </c>
      <c r="S135" s="54">
        <v>0</v>
      </c>
      <c r="T135" s="54">
        <v>7.6544999999999996</v>
      </c>
      <c r="U135" s="54">
        <v>0</v>
      </c>
      <c r="V135" s="54">
        <v>7.6544999999999996</v>
      </c>
      <c r="W135" s="54">
        <v>7.6544999999999996</v>
      </c>
      <c r="X135" s="54">
        <v>0</v>
      </c>
      <c r="Y135" s="54">
        <v>0</v>
      </c>
      <c r="Z135" s="54">
        <v>7.0136000000000003</v>
      </c>
      <c r="AA135" s="54">
        <v>10.803000000000001</v>
      </c>
      <c r="AB135" s="54">
        <v>6.0286999999999997</v>
      </c>
      <c r="AC135" s="54">
        <v>8.7926000000000002</v>
      </c>
      <c r="AD135" s="54">
        <v>5.1989999999999998</v>
      </c>
      <c r="AE135" s="54">
        <v>0</v>
      </c>
      <c r="AF135" s="171"/>
    </row>
    <row r="136" spans="1:32" ht="13.8" hidden="1" outlineLevel="1" collapsed="1">
      <c r="A136" s="12">
        <v>44348</v>
      </c>
      <c r="B136" s="54">
        <v>12.523300000000001</v>
      </c>
      <c r="C136" s="54">
        <v>14.2555</v>
      </c>
      <c r="D136" s="54">
        <v>10.760199999999999</v>
      </c>
      <c r="E136" s="54">
        <v>12.982900000000001</v>
      </c>
      <c r="F136" s="54">
        <v>9.4342000000000006</v>
      </c>
      <c r="G136" s="54">
        <v>0</v>
      </c>
      <c r="H136" s="54">
        <v>13.595599999999999</v>
      </c>
      <c r="I136" s="54">
        <v>14.3497</v>
      </c>
      <c r="J136" s="54">
        <v>12.607900000000001</v>
      </c>
      <c r="K136" s="54">
        <v>13.412100000000001</v>
      </c>
      <c r="L136" s="54">
        <v>11.9316</v>
      </c>
      <c r="M136" s="54">
        <v>0</v>
      </c>
      <c r="N136" s="54">
        <v>4.8905000000000003</v>
      </c>
      <c r="O136" s="54">
        <v>7.7647000000000004</v>
      </c>
      <c r="P136" s="54">
        <v>4.7115</v>
      </c>
      <c r="Q136" s="54">
        <v>6.6577000000000002</v>
      </c>
      <c r="R136" s="54">
        <v>4.4916999999999998</v>
      </c>
      <c r="S136" s="54" t="s">
        <v>126</v>
      </c>
      <c r="T136" s="54">
        <v>4.68</v>
      </c>
      <c r="U136" s="54">
        <v>0</v>
      </c>
      <c r="V136" s="54">
        <v>4.68</v>
      </c>
      <c r="W136" s="54">
        <v>0</v>
      </c>
      <c r="X136" s="54">
        <v>4.68</v>
      </c>
      <c r="Y136" s="54">
        <v>0</v>
      </c>
      <c r="Z136" s="54">
        <v>4.9414999999999996</v>
      </c>
      <c r="AA136" s="54">
        <v>7.7647000000000004</v>
      </c>
      <c r="AB136" s="54">
        <v>4.7196999999999996</v>
      </c>
      <c r="AC136" s="54">
        <v>6.6577000000000002</v>
      </c>
      <c r="AD136" s="54">
        <v>4.4352999999999998</v>
      </c>
      <c r="AE136" s="54">
        <v>0</v>
      </c>
      <c r="AF136" s="171"/>
    </row>
    <row r="137" spans="1:32" ht="13.8" hidden="1" outlineLevel="1" collapsed="1">
      <c r="A137" s="12">
        <v>44378</v>
      </c>
      <c r="B137" s="54">
        <v>12.477600000000001</v>
      </c>
      <c r="C137" s="54">
        <v>13.876799999999999</v>
      </c>
      <c r="D137" s="54">
        <v>11.357699999999999</v>
      </c>
      <c r="E137" s="54">
        <v>12.251300000000001</v>
      </c>
      <c r="F137" s="54">
        <v>10.4414</v>
      </c>
      <c r="G137" s="54">
        <v>7.0834000000000001</v>
      </c>
      <c r="H137" s="54">
        <v>13.327299999999999</v>
      </c>
      <c r="I137" s="54">
        <v>14.085599999999999</v>
      </c>
      <c r="J137" s="54">
        <v>12.6127</v>
      </c>
      <c r="K137" s="54">
        <v>12.888500000000001</v>
      </c>
      <c r="L137" s="54">
        <v>12.552099999999999</v>
      </c>
      <c r="M137" s="54">
        <v>7.0834000000000001</v>
      </c>
      <c r="N137" s="54">
        <v>6.2403000000000004</v>
      </c>
      <c r="O137" s="54">
        <v>8.8007000000000009</v>
      </c>
      <c r="P137" s="54">
        <v>5.8007999999999997</v>
      </c>
      <c r="Q137" s="54">
        <v>5.4577</v>
      </c>
      <c r="R137" s="54">
        <v>5.9177999999999997</v>
      </c>
      <c r="S137" s="54" t="s">
        <v>126</v>
      </c>
      <c r="T137" s="54">
        <v>7.98</v>
      </c>
      <c r="U137" s="54">
        <v>0</v>
      </c>
      <c r="V137" s="54">
        <v>7.98</v>
      </c>
      <c r="W137" s="54">
        <v>7.98</v>
      </c>
      <c r="X137" s="54">
        <v>0</v>
      </c>
      <c r="Y137" s="54">
        <v>0</v>
      </c>
      <c r="Z137" s="54">
        <v>6.1890999999999998</v>
      </c>
      <c r="AA137" s="54">
        <v>8.8007000000000009</v>
      </c>
      <c r="AB137" s="54">
        <v>5.7252000000000001</v>
      </c>
      <c r="AC137" s="54">
        <v>5.0751999999999997</v>
      </c>
      <c r="AD137" s="54">
        <v>5.9177999999999997</v>
      </c>
      <c r="AE137" s="54">
        <v>0</v>
      </c>
      <c r="AF137" s="171"/>
    </row>
    <row r="138" spans="1:32" ht="13.8" hidden="1" outlineLevel="1" collapsed="1">
      <c r="A138" s="12">
        <v>44409</v>
      </c>
      <c r="B138" s="54">
        <v>12.552300000000001</v>
      </c>
      <c r="C138" s="54">
        <v>13.639799999999999</v>
      </c>
      <c r="D138" s="54">
        <v>11.2658</v>
      </c>
      <c r="E138" s="54">
        <v>11.7835</v>
      </c>
      <c r="F138" s="54">
        <v>10.787100000000001</v>
      </c>
      <c r="G138" s="54">
        <v>11.83</v>
      </c>
      <c r="H138" s="54">
        <v>13.631600000000001</v>
      </c>
      <c r="I138" s="54">
        <v>13.848100000000001</v>
      </c>
      <c r="J138" s="54">
        <v>13.303800000000001</v>
      </c>
      <c r="K138" s="54">
        <v>12.929500000000001</v>
      </c>
      <c r="L138" s="54">
        <v>13.7376</v>
      </c>
      <c r="M138" s="54">
        <v>11.83</v>
      </c>
      <c r="N138" s="54">
        <v>5.5174000000000003</v>
      </c>
      <c r="O138" s="54">
        <v>8.1381999999999994</v>
      </c>
      <c r="P138" s="54">
        <v>5.0598000000000001</v>
      </c>
      <c r="Q138" s="54">
        <v>5.7111000000000001</v>
      </c>
      <c r="R138" s="54">
        <v>4.7693000000000003</v>
      </c>
      <c r="S138" s="54" t="s">
        <v>126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5.5174000000000003</v>
      </c>
      <c r="AA138" s="54">
        <v>8.1381999999999994</v>
      </c>
      <c r="AB138" s="54">
        <v>5.0598000000000001</v>
      </c>
      <c r="AC138" s="54">
        <v>5.7111000000000001</v>
      </c>
      <c r="AD138" s="54">
        <v>4.7693000000000003</v>
      </c>
      <c r="AE138" s="54">
        <v>0</v>
      </c>
      <c r="AF138" s="171"/>
    </row>
    <row r="139" spans="1:32" ht="13.8" hidden="1" outlineLevel="1" collapsed="1">
      <c r="A139" s="12">
        <v>44440</v>
      </c>
      <c r="B139" s="54">
        <v>13.14</v>
      </c>
      <c r="C139" s="54">
        <v>13.7689</v>
      </c>
      <c r="D139" s="54">
        <v>12.2331</v>
      </c>
      <c r="E139" s="54">
        <v>13.212</v>
      </c>
      <c r="F139" s="54">
        <v>10.8674</v>
      </c>
      <c r="G139" s="54">
        <v>0</v>
      </c>
      <c r="H139" s="54">
        <v>13.657299999999999</v>
      </c>
      <c r="I139" s="54">
        <v>13.880100000000001</v>
      </c>
      <c r="J139" s="54">
        <v>13.292899999999999</v>
      </c>
      <c r="K139" s="54">
        <v>13.608000000000001</v>
      </c>
      <c r="L139" s="54">
        <v>12.764699999999999</v>
      </c>
      <c r="M139" s="54">
        <v>0</v>
      </c>
      <c r="N139" s="54">
        <v>6.0164999999999997</v>
      </c>
      <c r="O139" s="54">
        <v>8.3810000000000002</v>
      </c>
      <c r="P139" s="54">
        <v>5.5103999999999997</v>
      </c>
      <c r="Q139" s="54">
        <v>8.0434999999999999</v>
      </c>
      <c r="R139" s="54">
        <v>4.4016000000000002</v>
      </c>
      <c r="S139" s="54" t="s">
        <v>126</v>
      </c>
      <c r="T139" s="54">
        <v>8.1050000000000004</v>
      </c>
      <c r="U139" s="54">
        <v>0</v>
      </c>
      <c r="V139" s="54">
        <v>8.1050000000000004</v>
      </c>
      <c r="W139" s="54">
        <v>8.1050000000000004</v>
      </c>
      <c r="X139" s="54">
        <v>0</v>
      </c>
      <c r="Y139" s="54">
        <v>0</v>
      </c>
      <c r="Z139" s="54">
        <v>5.4492000000000003</v>
      </c>
      <c r="AA139" s="54">
        <v>8.3810000000000002</v>
      </c>
      <c r="AB139" s="54">
        <v>4.6018999999999997</v>
      </c>
      <c r="AC139" s="54">
        <v>7.6901000000000002</v>
      </c>
      <c r="AD139" s="54">
        <v>4.4016000000000002</v>
      </c>
      <c r="AE139" s="54">
        <v>0</v>
      </c>
      <c r="AF139" s="171"/>
    </row>
    <row r="140" spans="1:32" ht="13.8" hidden="1" outlineLevel="1" collapsed="1">
      <c r="A140" s="12">
        <v>44470</v>
      </c>
      <c r="B140" s="54">
        <v>12.4069</v>
      </c>
      <c r="C140" s="54">
        <v>13.602600000000001</v>
      </c>
      <c r="D140" s="54">
        <v>11.328799999999999</v>
      </c>
      <c r="E140" s="54">
        <v>12.262499999999999</v>
      </c>
      <c r="F140" s="54">
        <v>10.3828</v>
      </c>
      <c r="G140" s="54">
        <v>2.62</v>
      </c>
      <c r="H140" s="54">
        <v>13.177899999999999</v>
      </c>
      <c r="I140" s="54">
        <v>13.7692</v>
      </c>
      <c r="J140" s="54">
        <v>12.557700000000001</v>
      </c>
      <c r="K140" s="54">
        <v>13.188499999999999</v>
      </c>
      <c r="L140" s="54">
        <v>13.047499999999999</v>
      </c>
      <c r="M140" s="54">
        <v>2.62</v>
      </c>
      <c r="N140" s="54">
        <v>5.7927</v>
      </c>
      <c r="O140" s="54">
        <v>8.7312999999999992</v>
      </c>
      <c r="P140" s="54">
        <v>5.2732999999999999</v>
      </c>
      <c r="Q140" s="54">
        <v>5.7809999999999997</v>
      </c>
      <c r="R140" s="54">
        <v>4.7282000000000002</v>
      </c>
      <c r="S140" s="54" t="s">
        <v>126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5.7927</v>
      </c>
      <c r="AA140" s="54">
        <v>8.7312999999999992</v>
      </c>
      <c r="AB140" s="54">
        <v>5.2732999999999999</v>
      </c>
      <c r="AC140" s="54">
        <v>5.7809999999999997</v>
      </c>
      <c r="AD140" s="54">
        <v>4.7282000000000002</v>
      </c>
      <c r="AE140" s="54">
        <v>0</v>
      </c>
      <c r="AF140" s="171"/>
    </row>
    <row r="141" spans="1:32" ht="13.8" hidden="1" outlineLevel="1" collapsed="1">
      <c r="A141" s="12">
        <v>44501</v>
      </c>
      <c r="B141" s="54">
        <v>12.7842</v>
      </c>
      <c r="C141" s="54">
        <v>13.3789</v>
      </c>
      <c r="D141" s="54">
        <v>11.588800000000001</v>
      </c>
      <c r="E141" s="54">
        <v>12.517899999999999</v>
      </c>
      <c r="F141" s="54">
        <v>10.287100000000001</v>
      </c>
      <c r="G141" s="54">
        <v>0</v>
      </c>
      <c r="H141" s="54">
        <v>13.264900000000001</v>
      </c>
      <c r="I141" s="54">
        <v>13.498100000000001</v>
      </c>
      <c r="J141" s="54">
        <v>12.722</v>
      </c>
      <c r="K141" s="54">
        <v>12.8301</v>
      </c>
      <c r="L141" s="54">
        <v>12.52</v>
      </c>
      <c r="M141" s="54">
        <v>0</v>
      </c>
      <c r="N141" s="54">
        <v>6.0381</v>
      </c>
      <c r="O141" s="54">
        <v>8.1051000000000002</v>
      </c>
      <c r="P141" s="54">
        <v>5.4486999999999997</v>
      </c>
      <c r="Q141" s="54">
        <v>7.4282000000000004</v>
      </c>
      <c r="R141" s="54">
        <v>4.9016999999999999</v>
      </c>
      <c r="S141" s="54" t="s">
        <v>126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6.0381</v>
      </c>
      <c r="AA141" s="54">
        <v>8.1051000000000002</v>
      </c>
      <c r="AB141" s="54">
        <v>5.4486999999999997</v>
      </c>
      <c r="AC141" s="54">
        <v>7.4282000000000004</v>
      </c>
      <c r="AD141" s="54">
        <v>4.9016999999999999</v>
      </c>
      <c r="AE141" s="54">
        <v>0</v>
      </c>
      <c r="AF141" s="171"/>
    </row>
    <row r="142" spans="1:32" ht="13.8" hidden="1" outlineLevel="1" collapsed="1">
      <c r="A142" s="12">
        <v>44531</v>
      </c>
      <c r="B142" s="54">
        <v>12.4779</v>
      </c>
      <c r="C142" s="54">
        <v>13.686199999999999</v>
      </c>
      <c r="D142" s="54">
        <v>11.268000000000001</v>
      </c>
      <c r="E142" s="54">
        <v>12.4496</v>
      </c>
      <c r="F142" s="54">
        <v>9.3693000000000008</v>
      </c>
      <c r="G142" s="54">
        <v>11.83</v>
      </c>
      <c r="H142" s="54">
        <v>13.2536</v>
      </c>
      <c r="I142" s="54">
        <v>13.833299999999999</v>
      </c>
      <c r="J142" s="54">
        <v>12.5548</v>
      </c>
      <c r="K142" s="54">
        <v>12.4726</v>
      </c>
      <c r="L142" s="54">
        <v>12.8178</v>
      </c>
      <c r="M142" s="54">
        <v>11.83</v>
      </c>
      <c r="N142" s="54">
        <v>6.1802999999999999</v>
      </c>
      <c r="O142" s="54">
        <v>8.4646000000000008</v>
      </c>
      <c r="P142" s="54">
        <v>5.8539000000000003</v>
      </c>
      <c r="Q142" s="54">
        <v>8.1859000000000002</v>
      </c>
      <c r="R142" s="54">
        <v>5.8132000000000001</v>
      </c>
      <c r="S142" s="54" t="s">
        <v>126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6.1802999999999999</v>
      </c>
      <c r="AA142" s="54">
        <v>8.4646000000000008</v>
      </c>
      <c r="AB142" s="54">
        <v>5.8539000000000003</v>
      </c>
      <c r="AC142" s="54">
        <v>8.1859000000000002</v>
      </c>
      <c r="AD142" s="54">
        <v>5.8132000000000001</v>
      </c>
      <c r="AE142" s="54">
        <v>0</v>
      </c>
      <c r="AF142" s="171"/>
    </row>
    <row r="143" spans="1:32" ht="13.8" hidden="1" outlineLevel="1" collapsed="1">
      <c r="A143" s="12">
        <v>44562</v>
      </c>
      <c r="B143" s="54">
        <v>13.1333</v>
      </c>
      <c r="C143" s="54">
        <v>13.536199999999999</v>
      </c>
      <c r="D143" s="54">
        <v>12.676500000000001</v>
      </c>
      <c r="E143" s="54">
        <v>13.1495</v>
      </c>
      <c r="F143" s="54">
        <v>12.1028</v>
      </c>
      <c r="G143" s="54">
        <v>11.83</v>
      </c>
      <c r="H143" s="54">
        <v>13.4375</v>
      </c>
      <c r="I143" s="54">
        <v>13.612399999999999</v>
      </c>
      <c r="J143" s="54">
        <v>13.228899999999999</v>
      </c>
      <c r="K143" s="54">
        <v>13.2235</v>
      </c>
      <c r="L143" s="54">
        <v>13.281700000000001</v>
      </c>
      <c r="M143" s="54">
        <v>11.83</v>
      </c>
      <c r="N143" s="54">
        <v>6.2531999999999996</v>
      </c>
      <c r="O143" s="54">
        <v>9.7676999999999996</v>
      </c>
      <c r="P143" s="54">
        <v>5.0885999999999996</v>
      </c>
      <c r="Q143" s="54">
        <v>5.4263000000000003</v>
      </c>
      <c r="R143" s="54">
        <v>5.0603999999999996</v>
      </c>
      <c r="S143" s="54" t="s">
        <v>126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6.2531999999999996</v>
      </c>
      <c r="AA143" s="54">
        <v>9.7676999999999996</v>
      </c>
      <c r="AB143" s="54">
        <v>5.0885999999999996</v>
      </c>
      <c r="AC143" s="54">
        <v>5.4263000000000003</v>
      </c>
      <c r="AD143" s="54">
        <v>5.0603999999999996</v>
      </c>
      <c r="AE143" s="54">
        <v>0</v>
      </c>
      <c r="AF143" s="171"/>
    </row>
    <row r="144" spans="1:32" ht="13.8" hidden="1" outlineLevel="1" collapsed="1">
      <c r="A144" s="12">
        <v>44593</v>
      </c>
      <c r="B144" s="54">
        <v>13.3118</v>
      </c>
      <c r="C144" s="54">
        <v>14.434900000000001</v>
      </c>
      <c r="D144" s="54">
        <v>12.192299999999999</v>
      </c>
      <c r="E144" s="54">
        <v>13.494</v>
      </c>
      <c r="F144" s="54">
        <v>9.2380999999999993</v>
      </c>
      <c r="G144" s="54">
        <v>11.83</v>
      </c>
      <c r="H144" s="54">
        <v>14.1854</v>
      </c>
      <c r="I144" s="54">
        <v>14.5642</v>
      </c>
      <c r="J144" s="54">
        <v>13.7317</v>
      </c>
      <c r="K144" s="54">
        <v>13.595700000000001</v>
      </c>
      <c r="L144" s="54">
        <v>14.4771</v>
      </c>
      <c r="M144" s="54">
        <v>11.83</v>
      </c>
      <c r="N144" s="54">
        <v>5.5149999999999997</v>
      </c>
      <c r="O144" s="54">
        <v>7.4638</v>
      </c>
      <c r="P144" s="54">
        <v>5.3217999999999996</v>
      </c>
      <c r="Q144" s="54">
        <v>4.9542999999999999</v>
      </c>
      <c r="R144" s="54">
        <v>5.3390000000000004</v>
      </c>
      <c r="S144" s="54" t="s">
        <v>126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5.5149999999999997</v>
      </c>
      <c r="AA144" s="54">
        <v>7.4638</v>
      </c>
      <c r="AB144" s="54">
        <v>5.3217999999999996</v>
      </c>
      <c r="AC144" s="54">
        <v>4.9542999999999999</v>
      </c>
      <c r="AD144" s="54">
        <v>5.3390000000000004</v>
      </c>
      <c r="AE144" s="54">
        <v>0</v>
      </c>
      <c r="AF144" s="171"/>
    </row>
    <row r="145" spans="1:32" ht="13.8" hidden="1" outlineLevel="1" collapsed="1">
      <c r="A145" s="12">
        <v>44621</v>
      </c>
      <c r="B145" s="54">
        <v>12.847300000000001</v>
      </c>
      <c r="C145" s="54">
        <v>13.498100000000001</v>
      </c>
      <c r="D145" s="54">
        <v>10.107699999999999</v>
      </c>
      <c r="E145" s="54">
        <v>14.6548</v>
      </c>
      <c r="F145" s="54">
        <v>6.4772999999999996</v>
      </c>
      <c r="G145" s="54">
        <v>0</v>
      </c>
      <c r="H145" s="54">
        <v>13.8643</v>
      </c>
      <c r="I145" s="54">
        <v>13.7682</v>
      </c>
      <c r="J145" s="54">
        <v>14.660600000000001</v>
      </c>
      <c r="K145" s="54">
        <v>14.6548</v>
      </c>
      <c r="L145" s="54">
        <v>14.722799999999999</v>
      </c>
      <c r="M145" s="54">
        <v>0</v>
      </c>
      <c r="N145" s="54">
        <v>6.3087999999999997</v>
      </c>
      <c r="O145" s="54">
        <v>7.6688999999999998</v>
      </c>
      <c r="P145" s="54">
        <v>5.8160999999999996</v>
      </c>
      <c r="Q145" s="54" t="s">
        <v>126</v>
      </c>
      <c r="R145" s="54">
        <v>5.8160999999999996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6.3087999999999997</v>
      </c>
      <c r="AA145" s="54">
        <v>7.6688999999999998</v>
      </c>
      <c r="AB145" s="54">
        <v>5.8160999999999996</v>
      </c>
      <c r="AC145" s="54">
        <v>0</v>
      </c>
      <c r="AD145" s="54">
        <v>5.8160999999999996</v>
      </c>
      <c r="AE145" s="54">
        <v>0</v>
      </c>
      <c r="AF145" s="171"/>
    </row>
    <row r="146" spans="1:32" ht="13.8" hidden="1" outlineLevel="1" collapsed="1">
      <c r="A146" s="12">
        <v>44652</v>
      </c>
      <c r="B146" s="54">
        <v>14.038</v>
      </c>
      <c r="C146" s="54">
        <v>14.1434</v>
      </c>
      <c r="D146" s="54">
        <v>13.8858</v>
      </c>
      <c r="E146" s="54">
        <v>14.9171</v>
      </c>
      <c r="F146" s="54">
        <v>12.231299999999999</v>
      </c>
      <c r="G146" s="54">
        <v>0</v>
      </c>
      <c r="H146" s="54">
        <v>14.419600000000001</v>
      </c>
      <c r="I146" s="54">
        <v>14.4397</v>
      </c>
      <c r="J146" s="54">
        <v>14.390599999999999</v>
      </c>
      <c r="K146" s="54">
        <v>14.9171</v>
      </c>
      <c r="L146" s="54">
        <v>13.4299</v>
      </c>
      <c r="M146" s="54">
        <v>0</v>
      </c>
      <c r="N146" s="54">
        <v>6.4276999999999997</v>
      </c>
      <c r="O146" s="54">
        <v>8.3564000000000007</v>
      </c>
      <c r="P146" s="54">
        <v>3.5</v>
      </c>
      <c r="Q146" s="54" t="s">
        <v>126</v>
      </c>
      <c r="R146" s="54">
        <v>3.5</v>
      </c>
      <c r="S146" s="54" t="s">
        <v>126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6.4276999999999997</v>
      </c>
      <c r="AD146" s="54">
        <v>8.3564000000000007</v>
      </c>
      <c r="AE146" s="54">
        <v>3.5</v>
      </c>
      <c r="AF146" s="171"/>
    </row>
    <row r="147" spans="1:32" ht="13.8" hidden="1" outlineLevel="1" collapsed="1">
      <c r="A147" s="12">
        <v>44682</v>
      </c>
      <c r="B147" s="54">
        <v>13.3467</v>
      </c>
      <c r="C147" s="54">
        <v>13.94</v>
      </c>
      <c r="D147" s="54">
        <v>12.7212</v>
      </c>
      <c r="E147" s="54">
        <v>13.153600000000001</v>
      </c>
      <c r="F147" s="54">
        <v>11.8642</v>
      </c>
      <c r="G147" s="54">
        <v>11.83</v>
      </c>
      <c r="H147" s="54">
        <v>13.5671</v>
      </c>
      <c r="I147" s="54">
        <v>14.0905</v>
      </c>
      <c r="J147" s="54">
        <v>13.0093</v>
      </c>
      <c r="K147" s="54">
        <v>13.1586</v>
      </c>
      <c r="L147" s="54">
        <v>12.704599999999999</v>
      </c>
      <c r="M147" s="54">
        <v>11.83</v>
      </c>
      <c r="N147" s="54">
        <v>5.4561000000000002</v>
      </c>
      <c r="O147" s="54">
        <v>7.2641999999999998</v>
      </c>
      <c r="P147" s="54">
        <v>4.1660000000000004</v>
      </c>
      <c r="Q147" s="54">
        <v>4.1100000000000003</v>
      </c>
      <c r="R147" s="54">
        <v>4.1665999999999999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5.4561000000000002</v>
      </c>
      <c r="AA147" s="54">
        <v>7.2641999999999998</v>
      </c>
      <c r="AB147" s="54">
        <v>4.1660000000000004</v>
      </c>
      <c r="AC147" s="54">
        <v>4.1100000000000003</v>
      </c>
      <c r="AD147" s="54">
        <v>4.1665999999999999</v>
      </c>
      <c r="AE147" s="54">
        <v>0</v>
      </c>
      <c r="AF147" s="171"/>
    </row>
    <row r="148" spans="1:32" ht="13.8" hidden="1" outlineLevel="1" collapsed="1">
      <c r="A148" s="12">
        <v>44713</v>
      </c>
      <c r="B148" s="54">
        <v>13.3644</v>
      </c>
      <c r="C148" s="54">
        <v>14.5212</v>
      </c>
      <c r="D148" s="54">
        <v>12.383599999999999</v>
      </c>
      <c r="E148" s="54">
        <v>13.695600000000001</v>
      </c>
      <c r="F148" s="54">
        <v>10.726599999999999</v>
      </c>
      <c r="G148" s="54">
        <v>11.83</v>
      </c>
      <c r="H148" s="54">
        <v>14.562900000000001</v>
      </c>
      <c r="I148" s="54">
        <v>14.742599999999999</v>
      </c>
      <c r="J148" s="54">
        <v>14.374000000000001</v>
      </c>
      <c r="K148" s="54">
        <v>15.078799999999999</v>
      </c>
      <c r="L148" s="54">
        <v>13.3177</v>
      </c>
      <c r="M148" s="54">
        <v>11.83</v>
      </c>
      <c r="N148" s="54">
        <v>5.2927</v>
      </c>
      <c r="O148" s="54">
        <v>6.6332000000000004</v>
      </c>
      <c r="P148" s="54">
        <v>5.1489000000000003</v>
      </c>
      <c r="Q148" s="54">
        <v>5.37</v>
      </c>
      <c r="R148" s="54">
        <v>5.0208000000000004</v>
      </c>
      <c r="S148" s="54" t="s">
        <v>126</v>
      </c>
      <c r="T148" s="54">
        <v>4.67</v>
      </c>
      <c r="U148" s="54">
        <v>0</v>
      </c>
      <c r="V148" s="54">
        <v>4.67</v>
      </c>
      <c r="W148" s="54">
        <v>0</v>
      </c>
      <c r="X148" s="54">
        <v>4.67</v>
      </c>
      <c r="Y148" s="54">
        <v>0</v>
      </c>
      <c r="Z148" s="54">
        <v>5.4349999999999996</v>
      </c>
      <c r="AA148" s="54">
        <v>6.6332000000000004</v>
      </c>
      <c r="AB148" s="54">
        <v>5.2731000000000003</v>
      </c>
      <c r="AC148" s="54">
        <v>5.37</v>
      </c>
      <c r="AD148" s="54">
        <v>5.1898999999999997</v>
      </c>
      <c r="AE148" s="54">
        <v>0</v>
      </c>
      <c r="AF148" s="171"/>
    </row>
    <row r="149" spans="1:32" ht="13.8" hidden="1" outlineLevel="1" collapsed="1">
      <c r="A149" s="12">
        <v>44743</v>
      </c>
      <c r="B149" s="54">
        <v>15.236800000000001</v>
      </c>
      <c r="C149" s="54">
        <v>18.1661</v>
      </c>
      <c r="D149" s="54">
        <v>13.9877</v>
      </c>
      <c r="E149" s="54">
        <v>14.6457</v>
      </c>
      <c r="F149" s="54">
        <v>13.0184</v>
      </c>
      <c r="G149" s="54">
        <v>11.83</v>
      </c>
      <c r="H149" s="54">
        <v>15.7959</v>
      </c>
      <c r="I149" s="54">
        <v>18.5473</v>
      </c>
      <c r="J149" s="54">
        <v>14.5785</v>
      </c>
      <c r="K149" s="54">
        <v>14.835100000000001</v>
      </c>
      <c r="L149" s="54">
        <v>14.170500000000001</v>
      </c>
      <c r="M149" s="54">
        <v>11.83</v>
      </c>
      <c r="N149" s="54">
        <v>5.7403000000000004</v>
      </c>
      <c r="O149" s="54">
        <v>6.2257999999999996</v>
      </c>
      <c r="P149" s="54">
        <v>5.6433999999999997</v>
      </c>
      <c r="Q149" s="54">
        <v>5.0469999999999997</v>
      </c>
      <c r="R149" s="54">
        <v>5.7701000000000002</v>
      </c>
      <c r="S149" s="54" t="s">
        <v>126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5.7403000000000004</v>
      </c>
      <c r="AA149" s="54">
        <v>6.2257999999999996</v>
      </c>
      <c r="AB149" s="54">
        <v>5.6433999999999997</v>
      </c>
      <c r="AC149" s="54">
        <v>5.0469999999999997</v>
      </c>
      <c r="AD149" s="54">
        <v>5.7701000000000002</v>
      </c>
      <c r="AE149" s="54">
        <v>0</v>
      </c>
      <c r="AF149" s="171"/>
    </row>
    <row r="150" spans="1:32" ht="13.8" hidden="1" outlineLevel="1" collapsed="1">
      <c r="A150" s="12">
        <v>44774</v>
      </c>
      <c r="B150" s="54">
        <v>16.7501</v>
      </c>
      <c r="C150" s="54">
        <v>17.1768</v>
      </c>
      <c r="D150" s="54">
        <v>16.307200000000002</v>
      </c>
      <c r="E150" s="54">
        <v>16.200500000000002</v>
      </c>
      <c r="F150" s="54">
        <v>16.3659</v>
      </c>
      <c r="G150" s="54">
        <v>0</v>
      </c>
      <c r="H150" s="54">
        <v>17.533899999999999</v>
      </c>
      <c r="I150" s="54">
        <v>17.234300000000001</v>
      </c>
      <c r="J150" s="54">
        <v>17.89</v>
      </c>
      <c r="K150" s="54">
        <v>16.607500000000002</v>
      </c>
      <c r="L150" s="54">
        <v>18.722799999999999</v>
      </c>
      <c r="M150" s="54">
        <v>0</v>
      </c>
      <c r="N150" s="54">
        <v>5.9898999999999996</v>
      </c>
      <c r="O150" s="54">
        <v>7.7039</v>
      </c>
      <c r="P150" s="54">
        <v>5.9086999999999996</v>
      </c>
      <c r="Q150" s="54">
        <v>5.7</v>
      </c>
      <c r="R150" s="54">
        <v>5.9318999999999997</v>
      </c>
      <c r="S150" s="54" t="s">
        <v>126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5.9898999999999996</v>
      </c>
      <c r="AA150" s="54">
        <v>7.7039</v>
      </c>
      <c r="AB150" s="54">
        <v>5.9086999999999996</v>
      </c>
      <c r="AC150" s="54">
        <v>5.7</v>
      </c>
      <c r="AD150" s="54">
        <v>5.9318999999999997</v>
      </c>
      <c r="AE150" s="54">
        <v>0</v>
      </c>
      <c r="AF150" s="171"/>
    </row>
    <row r="151" spans="1:32" ht="13.8" hidden="1" outlineLevel="1" collapsed="1">
      <c r="A151" s="12">
        <v>44805</v>
      </c>
      <c r="B151" s="54">
        <v>16.7026</v>
      </c>
      <c r="C151" s="54">
        <v>18.048400000000001</v>
      </c>
      <c r="D151" s="54">
        <v>15.3894</v>
      </c>
      <c r="E151" s="54">
        <v>16.079799999999999</v>
      </c>
      <c r="F151" s="54">
        <v>13.895099999999999</v>
      </c>
      <c r="G151" s="54">
        <v>0</v>
      </c>
      <c r="H151" s="54">
        <v>17.988199999999999</v>
      </c>
      <c r="I151" s="54">
        <v>18.547899999999998</v>
      </c>
      <c r="J151" s="54">
        <v>17.361899999999999</v>
      </c>
      <c r="K151" s="54">
        <v>17.499099999999999</v>
      </c>
      <c r="L151" s="54">
        <v>16.990600000000001</v>
      </c>
      <c r="M151" s="54">
        <v>0</v>
      </c>
      <c r="N151" s="54">
        <v>5.7321</v>
      </c>
      <c r="O151" s="54">
        <v>6.9043000000000001</v>
      </c>
      <c r="P151" s="54">
        <v>5.4353999999999996</v>
      </c>
      <c r="Q151" s="54">
        <v>4.4710000000000001</v>
      </c>
      <c r="R151" s="54">
        <v>6.2262000000000004</v>
      </c>
      <c r="S151" s="54" t="s">
        <v>126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5.7321</v>
      </c>
      <c r="AA151" s="54">
        <v>6.9043000000000001</v>
      </c>
      <c r="AB151" s="54">
        <v>5.4353999999999996</v>
      </c>
      <c r="AC151" s="54">
        <v>4.4710000000000001</v>
      </c>
      <c r="AD151" s="54">
        <v>6.2262000000000004</v>
      </c>
      <c r="AE151" s="54">
        <v>0</v>
      </c>
      <c r="AF151" s="171"/>
    </row>
    <row r="152" spans="1:32" ht="13.8" hidden="1" outlineLevel="1" collapsed="1">
      <c r="A152" s="12">
        <v>44835</v>
      </c>
      <c r="B152" s="54">
        <v>17.466899999999999</v>
      </c>
      <c r="C152" s="54">
        <v>18.748999999999999</v>
      </c>
      <c r="D152" s="54">
        <v>16.064699999999998</v>
      </c>
      <c r="E152" s="54">
        <v>16.9985</v>
      </c>
      <c r="F152" s="54">
        <v>14.321400000000001</v>
      </c>
      <c r="G152" s="54">
        <v>0</v>
      </c>
      <c r="H152" s="54">
        <v>18.846800000000002</v>
      </c>
      <c r="I152" s="54">
        <v>19.203800000000001</v>
      </c>
      <c r="J152" s="54">
        <v>18.386600000000001</v>
      </c>
      <c r="K152" s="54">
        <v>18.737200000000001</v>
      </c>
      <c r="L152" s="54">
        <v>17.5928</v>
      </c>
      <c r="M152" s="54">
        <v>0</v>
      </c>
      <c r="N152" s="54">
        <v>6.0853000000000002</v>
      </c>
      <c r="O152" s="54">
        <v>7.4002999999999997</v>
      </c>
      <c r="P152" s="54">
        <v>5.7845000000000004</v>
      </c>
      <c r="Q152" s="54">
        <v>5.4753999999999996</v>
      </c>
      <c r="R152" s="54">
        <v>6.0513000000000003</v>
      </c>
      <c r="S152" s="54" t="s">
        <v>126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6.0853000000000002</v>
      </c>
      <c r="AA152" s="54">
        <v>7.4002999999999997</v>
      </c>
      <c r="AB152" s="54">
        <v>5.7845000000000004</v>
      </c>
      <c r="AC152" s="54">
        <v>5.4753999999999996</v>
      </c>
      <c r="AD152" s="54">
        <v>6.0513000000000003</v>
      </c>
      <c r="AE152" s="54">
        <v>0</v>
      </c>
      <c r="AF152" s="171"/>
    </row>
    <row r="153" spans="1:32" ht="13.8" hidden="1" outlineLevel="1" collapsed="1">
      <c r="A153" s="12">
        <v>44866</v>
      </c>
      <c r="B153" s="54">
        <v>17.517700000000001</v>
      </c>
      <c r="C153" s="54">
        <v>17.8779</v>
      </c>
      <c r="D153" s="54">
        <v>17.057600000000001</v>
      </c>
      <c r="E153" s="54">
        <v>18.908300000000001</v>
      </c>
      <c r="F153" s="54">
        <v>13.026999999999999</v>
      </c>
      <c r="G153" s="54">
        <v>0</v>
      </c>
      <c r="H153" s="54">
        <v>18.153300000000002</v>
      </c>
      <c r="I153" s="54">
        <v>18.011099999999999</v>
      </c>
      <c r="J153" s="54">
        <v>18.3538</v>
      </c>
      <c r="K153" s="54">
        <v>18.908300000000001</v>
      </c>
      <c r="L153" s="54">
        <v>16.527000000000001</v>
      </c>
      <c r="M153" s="54">
        <v>0</v>
      </c>
      <c r="N153" s="54">
        <v>6.4812000000000003</v>
      </c>
      <c r="O153" s="54">
        <v>8.2096</v>
      </c>
      <c r="P153" s="54">
        <v>6.2</v>
      </c>
      <c r="Q153" s="54" t="s">
        <v>126</v>
      </c>
      <c r="R153" s="54">
        <v>6.2</v>
      </c>
      <c r="S153" s="54" t="s">
        <v>126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6.4812000000000003</v>
      </c>
      <c r="AA153" s="54">
        <v>8.2096</v>
      </c>
      <c r="AB153" s="54">
        <v>6.2</v>
      </c>
      <c r="AC153" s="54">
        <v>0</v>
      </c>
      <c r="AD153" s="54">
        <v>6.2</v>
      </c>
      <c r="AE153" s="54">
        <v>0</v>
      </c>
      <c r="AF153" s="171"/>
    </row>
    <row r="154" spans="1:32" ht="13.8" hidden="1" outlineLevel="1" collapsed="1">
      <c r="A154" s="12">
        <v>44896</v>
      </c>
      <c r="B154" s="54">
        <v>16.972999999999999</v>
      </c>
      <c r="C154" s="54">
        <v>17.7606</v>
      </c>
      <c r="D154" s="54">
        <v>16.2912</v>
      </c>
      <c r="E154" s="54">
        <v>18.5794</v>
      </c>
      <c r="F154" s="54">
        <v>14.1129</v>
      </c>
      <c r="G154" s="54">
        <v>0</v>
      </c>
      <c r="H154" s="54">
        <v>18.3811</v>
      </c>
      <c r="I154" s="54">
        <v>18.308700000000002</v>
      </c>
      <c r="J154" s="54">
        <v>18.453499999999998</v>
      </c>
      <c r="K154" s="54">
        <v>18.8354</v>
      </c>
      <c r="L154" s="54">
        <v>17.926100000000002</v>
      </c>
      <c r="M154" s="54">
        <v>0</v>
      </c>
      <c r="N154" s="54">
        <v>6.0240999999999998</v>
      </c>
      <c r="O154" s="54">
        <v>6.0852000000000004</v>
      </c>
      <c r="P154" s="54">
        <v>6.0103999999999997</v>
      </c>
      <c r="Q154" s="54">
        <v>4.0705999999999998</v>
      </c>
      <c r="R154" s="54">
        <v>6.1096000000000004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6.0240999999999998</v>
      </c>
      <c r="AA154" s="54">
        <v>6.0852000000000004</v>
      </c>
      <c r="AB154" s="54">
        <v>6.0103999999999997</v>
      </c>
      <c r="AC154" s="54">
        <v>4.0705999999999998</v>
      </c>
      <c r="AD154" s="54">
        <v>6.1096000000000004</v>
      </c>
      <c r="AE154" s="54">
        <v>0</v>
      </c>
      <c r="AF154" s="171"/>
    </row>
    <row r="155" spans="1:32" ht="13.8" hidden="1" outlineLevel="1" collapsed="1">
      <c r="A155" s="12">
        <v>44927</v>
      </c>
      <c r="B155" s="54">
        <v>18.418600000000001</v>
      </c>
      <c r="C155" s="54">
        <v>19.277000000000001</v>
      </c>
      <c r="D155" s="54">
        <v>17.645499999999998</v>
      </c>
      <c r="E155" s="54">
        <v>19.056699999999999</v>
      </c>
      <c r="F155" s="54">
        <v>14.581799999999999</v>
      </c>
      <c r="G155" s="54">
        <v>0</v>
      </c>
      <c r="H155" s="54">
        <v>19.248899999999999</v>
      </c>
      <c r="I155" s="54">
        <v>19.866499999999998</v>
      </c>
      <c r="J155" s="54">
        <v>18.670000000000002</v>
      </c>
      <c r="K155" s="54">
        <v>19.056699999999999</v>
      </c>
      <c r="L155" s="54">
        <v>17.535</v>
      </c>
      <c r="M155" s="54">
        <v>0</v>
      </c>
      <c r="N155" s="54">
        <v>6.3628999999999998</v>
      </c>
      <c r="O155" s="54">
        <v>6.6951000000000001</v>
      </c>
      <c r="P155" s="54">
        <v>6.2</v>
      </c>
      <c r="Q155" s="54" t="s">
        <v>126</v>
      </c>
      <c r="R155" s="54">
        <v>6.2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6.3628999999999998</v>
      </c>
      <c r="AA155" s="54">
        <v>6.6951000000000001</v>
      </c>
      <c r="AB155" s="54">
        <v>6.2</v>
      </c>
      <c r="AC155" s="54">
        <v>0</v>
      </c>
      <c r="AD155" s="54">
        <v>6.2</v>
      </c>
      <c r="AE155" s="54">
        <v>0</v>
      </c>
      <c r="AF155" s="171"/>
    </row>
    <row r="156" spans="1:32" ht="13.8" hidden="1" outlineLevel="1" collapsed="1">
      <c r="A156" s="12">
        <v>44958</v>
      </c>
      <c r="B156" s="54">
        <v>16.467300000000002</v>
      </c>
      <c r="C156" s="54">
        <v>17.213699999999999</v>
      </c>
      <c r="D156" s="54">
        <v>15.3337</v>
      </c>
      <c r="E156" s="54">
        <v>16.874700000000001</v>
      </c>
      <c r="F156" s="54">
        <v>13.367699999999999</v>
      </c>
      <c r="G156" s="54">
        <v>0</v>
      </c>
      <c r="H156" s="54">
        <v>17.803999999999998</v>
      </c>
      <c r="I156" s="54">
        <v>17.923100000000002</v>
      </c>
      <c r="J156" s="54">
        <v>17.59</v>
      </c>
      <c r="K156" s="54">
        <v>17.031099999999999</v>
      </c>
      <c r="L156" s="54">
        <v>18.889399999999998</v>
      </c>
      <c r="M156" s="54">
        <v>0</v>
      </c>
      <c r="N156" s="54">
        <v>6.9283999999999999</v>
      </c>
      <c r="O156" s="54">
        <v>7.0476999999999999</v>
      </c>
      <c r="P156" s="54">
        <v>6.8723000000000001</v>
      </c>
      <c r="Q156" s="54">
        <v>6.75</v>
      </c>
      <c r="R156" s="54">
        <v>6.8775000000000004</v>
      </c>
      <c r="S156" s="54" t="s">
        <v>126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6.9283999999999999</v>
      </c>
      <c r="AA156" s="54">
        <v>7.0476999999999999</v>
      </c>
      <c r="AB156" s="54">
        <v>6.8723000000000001</v>
      </c>
      <c r="AC156" s="54">
        <v>6.75</v>
      </c>
      <c r="AD156" s="54">
        <v>6.8775000000000004</v>
      </c>
      <c r="AE156" s="54">
        <v>0</v>
      </c>
      <c r="AF156" s="171"/>
    </row>
    <row r="157" spans="1:32" ht="13.8" hidden="1" outlineLevel="1" collapsed="1">
      <c r="A157" s="12">
        <v>44986</v>
      </c>
      <c r="B157" s="54">
        <v>16.675000000000001</v>
      </c>
      <c r="C157" s="54">
        <v>17.051200000000001</v>
      </c>
      <c r="D157" s="54">
        <v>16.363600000000002</v>
      </c>
      <c r="E157" s="54">
        <v>16.736899999999999</v>
      </c>
      <c r="F157" s="54">
        <v>15.900600000000001</v>
      </c>
      <c r="G157" s="54">
        <v>0</v>
      </c>
      <c r="H157" s="54">
        <v>18.097899999999999</v>
      </c>
      <c r="I157" s="54">
        <v>17.999700000000001</v>
      </c>
      <c r="J157" s="54">
        <v>18.185500000000001</v>
      </c>
      <c r="K157" s="54">
        <v>17.413599999999999</v>
      </c>
      <c r="L157" s="54">
        <v>19.409099999999999</v>
      </c>
      <c r="M157" s="54">
        <v>0</v>
      </c>
      <c r="N157" s="54">
        <v>6.5118</v>
      </c>
      <c r="O157" s="54">
        <v>7.0934999999999997</v>
      </c>
      <c r="P157" s="54">
        <v>6.2373000000000003</v>
      </c>
      <c r="Q157" s="54">
        <v>6.3674999999999997</v>
      </c>
      <c r="R157" s="54">
        <v>6.2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6.5118</v>
      </c>
      <c r="AA157" s="54">
        <v>7.0934999999999997</v>
      </c>
      <c r="AB157" s="54">
        <v>6.2373000000000003</v>
      </c>
      <c r="AC157" s="54">
        <v>6.3674999999999997</v>
      </c>
      <c r="AD157" s="54">
        <v>6.2</v>
      </c>
      <c r="AE157" s="54">
        <v>0</v>
      </c>
      <c r="AF157" s="171"/>
    </row>
    <row r="158" spans="1:32" ht="13.8" hidden="1" outlineLevel="1" collapsed="1">
      <c r="A158" s="12">
        <v>45017</v>
      </c>
      <c r="B158" s="54">
        <v>16.831199999999999</v>
      </c>
      <c r="C158" s="54">
        <v>17.845099999999999</v>
      </c>
      <c r="D158" s="54">
        <v>15.9034</v>
      </c>
      <c r="E158" s="54">
        <v>17.791799999999999</v>
      </c>
      <c r="F158" s="54">
        <v>18.183299999999999</v>
      </c>
      <c r="G158" s="54">
        <v>5.28</v>
      </c>
      <c r="H158" s="54">
        <v>18.9129</v>
      </c>
      <c r="I158" s="54">
        <v>18.4785</v>
      </c>
      <c r="J158" s="54">
        <v>19.416899999999998</v>
      </c>
      <c r="K158" s="54">
        <v>18.436599999999999</v>
      </c>
      <c r="L158" s="54">
        <v>20.405999999999999</v>
      </c>
      <c r="M158" s="54">
        <v>0</v>
      </c>
      <c r="N158" s="54">
        <v>5.9160000000000004</v>
      </c>
      <c r="O158" s="54">
        <v>7.1600999999999999</v>
      </c>
      <c r="P158" s="54">
        <v>5.6665999999999999</v>
      </c>
      <c r="Q158" s="54">
        <v>6.75</v>
      </c>
      <c r="R158" s="54">
        <v>6.2464000000000004</v>
      </c>
      <c r="S158" s="54">
        <v>5.28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5.9160000000000004</v>
      </c>
      <c r="AA158" s="54">
        <v>7.1600999999999999</v>
      </c>
      <c r="AB158" s="54">
        <v>5.6665999999999999</v>
      </c>
      <c r="AC158" s="54">
        <v>6.75</v>
      </c>
      <c r="AD158" s="54">
        <v>6.2464000000000004</v>
      </c>
      <c r="AE158" s="54">
        <v>5.28</v>
      </c>
      <c r="AF158" s="171"/>
    </row>
    <row r="159" spans="1:32" ht="13.8" hidden="1" outlineLevel="1" collapsed="1">
      <c r="A159" s="12">
        <v>45047</v>
      </c>
      <c r="B159" s="54">
        <v>17.2636</v>
      </c>
      <c r="C159" s="54">
        <v>16.6586</v>
      </c>
      <c r="D159" s="54">
        <v>17.741299999999999</v>
      </c>
      <c r="E159" s="54">
        <v>17.700399999999998</v>
      </c>
      <c r="F159" s="54">
        <v>17.790900000000001</v>
      </c>
      <c r="G159" s="54">
        <v>0</v>
      </c>
      <c r="H159" s="54">
        <v>18.872800000000002</v>
      </c>
      <c r="I159" s="54">
        <v>17.6432</v>
      </c>
      <c r="J159" s="54">
        <v>19.918500000000002</v>
      </c>
      <c r="K159" s="54">
        <v>19.033799999999999</v>
      </c>
      <c r="L159" s="54">
        <v>21.165199999999999</v>
      </c>
      <c r="M159" s="54">
        <v>0</v>
      </c>
      <c r="N159" s="54">
        <v>6.5410000000000004</v>
      </c>
      <c r="O159" s="54">
        <v>7.1967999999999996</v>
      </c>
      <c r="P159" s="54">
        <v>6.2343000000000002</v>
      </c>
      <c r="Q159" s="54">
        <v>6.1345000000000001</v>
      </c>
      <c r="R159" s="54">
        <v>6.2895000000000003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6.5410000000000004</v>
      </c>
      <c r="AA159" s="54">
        <v>7.1967999999999996</v>
      </c>
      <c r="AB159" s="54">
        <v>6.2343000000000002</v>
      </c>
      <c r="AC159" s="54">
        <v>6.1345000000000001</v>
      </c>
      <c r="AD159" s="54">
        <v>6.2895000000000003</v>
      </c>
      <c r="AE159" s="54">
        <v>0</v>
      </c>
      <c r="AF159" s="171"/>
    </row>
    <row r="160" spans="1:32" ht="13.8" hidden="1" outlineLevel="1" collapsed="1">
      <c r="A160" s="12">
        <v>45078</v>
      </c>
      <c r="B160" s="54">
        <v>17.8264</v>
      </c>
      <c r="C160" s="54">
        <v>16.9087</v>
      </c>
      <c r="D160" s="54">
        <v>18.5459</v>
      </c>
      <c r="E160" s="54">
        <v>16.966200000000001</v>
      </c>
      <c r="F160" s="54">
        <v>19.5501</v>
      </c>
      <c r="G160" s="54">
        <v>0</v>
      </c>
      <c r="H160" s="54">
        <v>19.096399999999999</v>
      </c>
      <c r="I160" s="54">
        <v>17.7026</v>
      </c>
      <c r="J160" s="54">
        <v>20.2395</v>
      </c>
      <c r="K160" s="54">
        <v>17.971800000000002</v>
      </c>
      <c r="L160" s="54">
        <v>21.766999999999999</v>
      </c>
      <c r="M160" s="54">
        <v>0</v>
      </c>
      <c r="N160" s="54">
        <v>6.6326000000000001</v>
      </c>
      <c r="O160" s="54">
        <v>7.6620999999999997</v>
      </c>
      <c r="P160" s="54">
        <v>6.0998999999999999</v>
      </c>
      <c r="Q160" s="54">
        <v>6.5953999999999997</v>
      </c>
      <c r="R160" s="54">
        <v>5.9005999999999998</v>
      </c>
      <c r="S160" s="54" t="s">
        <v>126</v>
      </c>
      <c r="T160" s="54">
        <v>4.8099999999999996</v>
      </c>
      <c r="U160" s="54">
        <v>0</v>
      </c>
      <c r="V160" s="54">
        <v>4.8099999999999996</v>
      </c>
      <c r="W160" s="54">
        <v>0</v>
      </c>
      <c r="X160" s="54">
        <v>4.8099999999999996</v>
      </c>
      <c r="Y160" s="54">
        <v>0</v>
      </c>
      <c r="Z160" s="54">
        <v>6.8696000000000002</v>
      </c>
      <c r="AA160" s="54">
        <v>7.6620999999999997</v>
      </c>
      <c r="AB160" s="54">
        <v>6.3727</v>
      </c>
      <c r="AC160" s="54">
        <v>6.5953999999999997</v>
      </c>
      <c r="AD160" s="54">
        <v>6.2541000000000002</v>
      </c>
      <c r="AE160" s="54">
        <v>0</v>
      </c>
      <c r="AF160" s="171"/>
    </row>
    <row r="161" spans="1:32" ht="13.8" hidden="1" outlineLevel="1" collapsed="1">
      <c r="A161" s="12">
        <v>45108</v>
      </c>
      <c r="B161" s="54">
        <v>19.0883</v>
      </c>
      <c r="C161" s="54">
        <v>18.542999999999999</v>
      </c>
      <c r="D161" s="54">
        <v>19.456700000000001</v>
      </c>
      <c r="E161" s="54">
        <v>18.622499999999999</v>
      </c>
      <c r="F161" s="54">
        <v>20.194500000000001</v>
      </c>
      <c r="G161" s="54">
        <v>0</v>
      </c>
      <c r="H161" s="54">
        <v>20.140799999999999</v>
      </c>
      <c r="I161" s="54">
        <v>19.071400000000001</v>
      </c>
      <c r="J161" s="54">
        <v>20.9008</v>
      </c>
      <c r="K161" s="54">
        <v>19.3095</v>
      </c>
      <c r="L161" s="54">
        <v>22.430800000000001</v>
      </c>
      <c r="M161" s="54">
        <v>0</v>
      </c>
      <c r="N161" s="54">
        <v>6.0334000000000003</v>
      </c>
      <c r="O161" s="54">
        <v>7.6957000000000004</v>
      </c>
      <c r="P161" s="54">
        <v>5.4763000000000002</v>
      </c>
      <c r="Q161" s="54">
        <v>6.4367999999999999</v>
      </c>
      <c r="R161" s="54">
        <v>5.1254</v>
      </c>
      <c r="S161" s="54" t="s">
        <v>126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6.0334000000000003</v>
      </c>
      <c r="AA161" s="54">
        <v>7.6957000000000004</v>
      </c>
      <c r="AB161" s="54">
        <v>5.4763000000000002</v>
      </c>
      <c r="AC161" s="54">
        <v>6.4367999999999999</v>
      </c>
      <c r="AD161" s="54">
        <v>5.1254</v>
      </c>
      <c r="AE161" s="54">
        <v>0</v>
      </c>
      <c r="AF161" s="171"/>
    </row>
    <row r="162" spans="1:32" ht="13.8" hidden="1" outlineLevel="1" collapsed="1">
      <c r="A162" s="12">
        <v>45139</v>
      </c>
      <c r="B162" s="54">
        <v>18.785399999999999</v>
      </c>
      <c r="C162" s="54">
        <v>19.091100000000001</v>
      </c>
      <c r="D162" s="54">
        <v>18.301100000000002</v>
      </c>
      <c r="E162" s="54">
        <v>18.985900000000001</v>
      </c>
      <c r="F162" s="54">
        <v>17.392900000000001</v>
      </c>
      <c r="G162" s="54">
        <v>0</v>
      </c>
      <c r="H162" s="54">
        <v>20.081199999999999</v>
      </c>
      <c r="I162" s="54">
        <v>19.7624</v>
      </c>
      <c r="J162" s="54">
        <v>20.6556</v>
      </c>
      <c r="K162" s="54">
        <v>19.264500000000002</v>
      </c>
      <c r="L162" s="54">
        <v>23.478400000000001</v>
      </c>
      <c r="M162" s="54">
        <v>0</v>
      </c>
      <c r="N162" s="54">
        <v>6.7714999999999996</v>
      </c>
      <c r="O162" s="54">
        <v>7.1111000000000004</v>
      </c>
      <c r="P162" s="54">
        <v>6.6010999999999997</v>
      </c>
      <c r="Q162" s="54">
        <v>6.5155000000000003</v>
      </c>
      <c r="R162" s="54">
        <v>6.6079999999999997</v>
      </c>
      <c r="S162" s="54" t="s">
        <v>126</v>
      </c>
      <c r="T162" s="54">
        <v>7.0488999999999997</v>
      </c>
      <c r="U162" s="54">
        <v>0</v>
      </c>
      <c r="V162" s="54">
        <v>7.0488999999999997</v>
      </c>
      <c r="W162" s="54">
        <v>0</v>
      </c>
      <c r="X162" s="54">
        <v>7.0488999999999997</v>
      </c>
      <c r="Y162" s="54">
        <v>0</v>
      </c>
      <c r="Z162" s="54">
        <v>6.6547000000000001</v>
      </c>
      <c r="AA162" s="54">
        <v>7.1111000000000004</v>
      </c>
      <c r="AB162" s="54">
        <v>6.2423000000000002</v>
      </c>
      <c r="AC162" s="54">
        <v>6.5155000000000003</v>
      </c>
      <c r="AD162" s="54">
        <v>6.2</v>
      </c>
      <c r="AE162" s="54">
        <v>0</v>
      </c>
      <c r="AF162" s="171"/>
    </row>
    <row r="163" spans="1:32" ht="13.8" hidden="1" outlineLevel="1" collapsed="1">
      <c r="A163" s="12">
        <v>45170</v>
      </c>
      <c r="B163" s="54">
        <v>18.371200000000002</v>
      </c>
      <c r="C163" s="54">
        <v>18.1829</v>
      </c>
      <c r="D163" s="54">
        <v>18.540299999999998</v>
      </c>
      <c r="E163" s="54">
        <v>17.264399999999998</v>
      </c>
      <c r="F163" s="54">
        <v>21.284600000000001</v>
      </c>
      <c r="G163" s="54">
        <v>0</v>
      </c>
      <c r="H163" s="54">
        <v>19.888000000000002</v>
      </c>
      <c r="I163" s="54">
        <v>19.0671</v>
      </c>
      <c r="J163" s="54">
        <v>20.6767</v>
      </c>
      <c r="K163" s="54">
        <v>19.668500000000002</v>
      </c>
      <c r="L163" s="54">
        <v>22.672499999999999</v>
      </c>
      <c r="M163" s="54">
        <v>0</v>
      </c>
      <c r="N163" s="54">
        <v>5.5068999999999999</v>
      </c>
      <c r="O163" s="54">
        <v>7.0476000000000001</v>
      </c>
      <c r="P163" s="54">
        <v>4.7478999999999996</v>
      </c>
      <c r="Q163" s="54">
        <v>4.3864000000000001</v>
      </c>
      <c r="R163" s="54">
        <v>6.2</v>
      </c>
      <c r="S163" s="54" t="s">
        <v>126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5.5068999999999999</v>
      </c>
      <c r="AA163" s="54">
        <v>7.0476000000000001</v>
      </c>
      <c r="AB163" s="54">
        <v>4.7478999999999996</v>
      </c>
      <c r="AC163" s="54">
        <v>4.3864000000000001</v>
      </c>
      <c r="AD163" s="54">
        <v>6.2</v>
      </c>
      <c r="AE163" s="54">
        <v>0</v>
      </c>
      <c r="AF163" s="171"/>
    </row>
    <row r="164" spans="1:32" ht="13.8" hidden="1" outlineLevel="1" collapsed="1">
      <c r="A164" s="12">
        <v>45200</v>
      </c>
      <c r="B164" s="54">
        <v>17.661300000000001</v>
      </c>
      <c r="C164" s="54">
        <v>18.760000000000002</v>
      </c>
      <c r="D164" s="54">
        <v>16.9361</v>
      </c>
      <c r="E164" s="54">
        <v>17.404299999999999</v>
      </c>
      <c r="F164" s="54">
        <v>16.6342</v>
      </c>
      <c r="G164" s="54">
        <v>0</v>
      </c>
      <c r="H164" s="54">
        <v>20.328700000000001</v>
      </c>
      <c r="I164" s="54">
        <v>20.032800000000002</v>
      </c>
      <c r="J164" s="54">
        <v>20.562100000000001</v>
      </c>
      <c r="K164" s="54">
        <v>20.165400000000002</v>
      </c>
      <c r="L164" s="54">
        <v>20.8491</v>
      </c>
      <c r="M164" s="54">
        <v>0</v>
      </c>
      <c r="N164" s="54">
        <v>6.0557999999999996</v>
      </c>
      <c r="O164" s="54">
        <v>7.0846999999999998</v>
      </c>
      <c r="P164" s="54">
        <v>5.7836999999999996</v>
      </c>
      <c r="Q164" s="54">
        <v>5.7950999999999997</v>
      </c>
      <c r="R164" s="54">
        <v>5.7786999999999997</v>
      </c>
      <c r="S164" s="54" t="s">
        <v>126</v>
      </c>
      <c r="T164" s="54">
        <v>6.8651999999999997</v>
      </c>
      <c r="U164" s="54">
        <v>0</v>
      </c>
      <c r="V164" s="54">
        <v>6.8651999999999997</v>
      </c>
      <c r="W164" s="54">
        <v>6.8</v>
      </c>
      <c r="X164" s="54">
        <v>6.9</v>
      </c>
      <c r="Y164" s="54">
        <v>0</v>
      </c>
      <c r="Z164" s="54">
        <v>6.0149999999999997</v>
      </c>
      <c r="AA164" s="54">
        <v>7.0846999999999998</v>
      </c>
      <c r="AB164" s="54">
        <v>5.7138</v>
      </c>
      <c r="AC164" s="54">
        <v>5.7206999999999999</v>
      </c>
      <c r="AD164" s="54">
        <v>5.7107999999999999</v>
      </c>
      <c r="AE164" s="54">
        <v>0</v>
      </c>
      <c r="AF164" s="171"/>
    </row>
    <row r="165" spans="1:32" ht="13.8" hidden="1" outlineLevel="1" collapsed="1">
      <c r="A165" s="12">
        <v>45231</v>
      </c>
      <c r="B165" s="54">
        <v>18.092700000000001</v>
      </c>
      <c r="C165" s="54">
        <v>18.1342</v>
      </c>
      <c r="D165" s="54">
        <v>18.047000000000001</v>
      </c>
      <c r="E165" s="54">
        <v>16.790800000000001</v>
      </c>
      <c r="F165" s="54">
        <v>19.6313</v>
      </c>
      <c r="G165" s="54">
        <v>0</v>
      </c>
      <c r="H165" s="54">
        <v>19.495699999999999</v>
      </c>
      <c r="I165" s="54">
        <v>19.202999999999999</v>
      </c>
      <c r="J165" s="54">
        <v>19.837499999999999</v>
      </c>
      <c r="K165" s="54">
        <v>17.8718</v>
      </c>
      <c r="L165" s="54">
        <v>22.5822</v>
      </c>
      <c r="M165" s="54">
        <v>0</v>
      </c>
      <c r="N165" s="54">
        <v>6.9939999999999998</v>
      </c>
      <c r="O165" s="54">
        <v>7.0317999999999996</v>
      </c>
      <c r="P165" s="54">
        <v>6.9678000000000004</v>
      </c>
      <c r="Q165" s="54">
        <v>7.1319999999999997</v>
      </c>
      <c r="R165" s="54">
        <v>6.8567</v>
      </c>
      <c r="S165" s="54" t="s">
        <v>126</v>
      </c>
      <c r="T165" s="54">
        <v>6.85</v>
      </c>
      <c r="U165" s="54">
        <v>0</v>
      </c>
      <c r="V165" s="54">
        <v>6.85</v>
      </c>
      <c r="W165" s="54">
        <v>6.8</v>
      </c>
      <c r="X165" s="54">
        <v>6.9</v>
      </c>
      <c r="Y165" s="54">
        <v>0</v>
      </c>
      <c r="Z165" s="54">
        <v>7.0118</v>
      </c>
      <c r="AA165" s="54">
        <v>7.0317999999999996</v>
      </c>
      <c r="AB165" s="54">
        <v>6.9947999999999997</v>
      </c>
      <c r="AC165" s="54">
        <v>7.2316000000000003</v>
      </c>
      <c r="AD165" s="54">
        <v>6.8487</v>
      </c>
      <c r="AE165" s="54">
        <v>0</v>
      </c>
      <c r="AF165" s="171"/>
    </row>
    <row r="166" spans="1:32" ht="13.8" hidden="1" outlineLevel="1" collapsed="1">
      <c r="A166" s="12">
        <v>45261</v>
      </c>
      <c r="B166" s="54">
        <v>16.2347</v>
      </c>
      <c r="C166" s="54">
        <v>17.889199999999999</v>
      </c>
      <c r="D166" s="54">
        <v>14.9224</v>
      </c>
      <c r="E166" s="54">
        <v>19.385999999999999</v>
      </c>
      <c r="F166" s="54">
        <v>12.381399999999999</v>
      </c>
      <c r="G166" s="54">
        <v>0</v>
      </c>
      <c r="H166" s="54">
        <v>19.643599999999999</v>
      </c>
      <c r="I166" s="54">
        <v>18.552499999999998</v>
      </c>
      <c r="J166" s="54">
        <v>20.902999999999999</v>
      </c>
      <c r="K166" s="54">
        <v>20.275700000000001</v>
      </c>
      <c r="L166" s="54">
        <v>21.590299999999999</v>
      </c>
      <c r="M166" s="54">
        <v>0</v>
      </c>
      <c r="N166" s="54">
        <v>4.2506000000000004</v>
      </c>
      <c r="O166" s="54">
        <v>6.9118000000000004</v>
      </c>
      <c r="P166" s="54">
        <v>3.9087999999999998</v>
      </c>
      <c r="Q166" s="54">
        <v>6.8</v>
      </c>
      <c r="R166" s="54">
        <v>3.6977000000000002</v>
      </c>
      <c r="S166" s="54">
        <v>0</v>
      </c>
      <c r="T166" s="54">
        <v>6.8</v>
      </c>
      <c r="U166" s="54">
        <v>0</v>
      </c>
      <c r="V166" s="54">
        <v>6.8</v>
      </c>
      <c r="W166" s="54">
        <v>6.8</v>
      </c>
      <c r="X166" s="54">
        <v>6.8</v>
      </c>
      <c r="Y166" s="54">
        <v>0</v>
      </c>
      <c r="Z166" s="54">
        <v>4.0007000000000001</v>
      </c>
      <c r="AA166" s="54">
        <v>6.9118000000000004</v>
      </c>
      <c r="AB166" s="54">
        <v>3.585</v>
      </c>
      <c r="AC166" s="54">
        <v>0</v>
      </c>
      <c r="AD166" s="54">
        <v>3.585</v>
      </c>
      <c r="AE166" s="54">
        <v>0</v>
      </c>
      <c r="AF166" s="171"/>
    </row>
    <row r="167" spans="1:32" ht="13.8" hidden="1" outlineLevel="1" collapsed="1">
      <c r="A167" s="12">
        <v>45292</v>
      </c>
      <c r="B167" s="54">
        <v>19.303799999999999</v>
      </c>
      <c r="C167" s="54">
        <v>18.946100000000001</v>
      </c>
      <c r="D167" s="54">
        <v>19.566500000000001</v>
      </c>
      <c r="E167" s="54">
        <v>18.6267</v>
      </c>
      <c r="F167" s="54">
        <v>20.325600000000001</v>
      </c>
      <c r="G167" s="54">
        <v>0</v>
      </c>
      <c r="H167" s="54">
        <v>20.340900000000001</v>
      </c>
      <c r="I167" s="54">
        <v>19.046299999999999</v>
      </c>
      <c r="J167" s="54">
        <v>21.4178</v>
      </c>
      <c r="K167" s="54">
        <v>21.128900000000002</v>
      </c>
      <c r="L167" s="54">
        <v>21.626300000000001</v>
      </c>
      <c r="M167" s="54">
        <v>0</v>
      </c>
      <c r="N167" s="54">
        <v>6.6901999999999999</v>
      </c>
      <c r="O167" s="54">
        <v>8.3000000000000007</v>
      </c>
      <c r="P167" s="54">
        <v>6.6020000000000003</v>
      </c>
      <c r="Q167" s="54">
        <v>7.1515000000000004</v>
      </c>
      <c r="R167" s="54">
        <v>5.6243999999999996</v>
      </c>
      <c r="S167" s="54" t="s">
        <v>126</v>
      </c>
      <c r="T167" s="54">
        <v>6.8520000000000003</v>
      </c>
      <c r="U167" s="54">
        <v>0</v>
      </c>
      <c r="V167" s="54">
        <v>6.8520000000000003</v>
      </c>
      <c r="W167" s="54">
        <v>6.8</v>
      </c>
      <c r="X167" s="54">
        <v>6.8897000000000004</v>
      </c>
      <c r="Y167" s="54">
        <v>0</v>
      </c>
      <c r="Z167" s="54">
        <v>6.6615000000000002</v>
      </c>
      <c r="AA167" s="54">
        <v>8.3000000000000007</v>
      </c>
      <c r="AB167" s="54">
        <v>6.5547000000000004</v>
      </c>
      <c r="AC167" s="54">
        <v>7.1924000000000001</v>
      </c>
      <c r="AD167" s="54">
        <v>5.1889000000000003</v>
      </c>
      <c r="AE167" s="54">
        <v>0</v>
      </c>
      <c r="AF167" s="171"/>
    </row>
    <row r="168" spans="1:32" ht="13.8" hidden="1" outlineLevel="1" collapsed="1">
      <c r="A168" s="12">
        <v>45323</v>
      </c>
      <c r="B168" s="54">
        <v>19.093699999999998</v>
      </c>
      <c r="C168" s="54">
        <v>19.764600000000002</v>
      </c>
      <c r="D168" s="54">
        <v>18.353000000000002</v>
      </c>
      <c r="E168" s="54">
        <v>16.355399999999999</v>
      </c>
      <c r="F168" s="54">
        <v>21.304099999999998</v>
      </c>
      <c r="G168" s="54">
        <v>0</v>
      </c>
      <c r="H168" s="54">
        <v>20.068300000000001</v>
      </c>
      <c r="I168" s="54">
        <v>19.853400000000001</v>
      </c>
      <c r="J168" s="54">
        <v>20.344899999999999</v>
      </c>
      <c r="K168" s="54">
        <v>18.615100000000002</v>
      </c>
      <c r="L168" s="54">
        <v>22.5703</v>
      </c>
      <c r="M168" s="54">
        <v>0</v>
      </c>
      <c r="N168" s="54">
        <v>7.0179</v>
      </c>
      <c r="O168" s="54">
        <v>8.3000000000000007</v>
      </c>
      <c r="P168" s="54">
        <v>6.9447000000000001</v>
      </c>
      <c r="Q168" s="54">
        <v>7.1285999999999996</v>
      </c>
      <c r="R168" s="54">
        <v>6.2558999999999996</v>
      </c>
      <c r="S168" s="54" t="s">
        <v>126</v>
      </c>
      <c r="T168" s="54">
        <v>6.8</v>
      </c>
      <c r="U168" s="54">
        <v>0</v>
      </c>
      <c r="V168" s="54">
        <v>6.8</v>
      </c>
      <c r="W168" s="54">
        <v>6.8</v>
      </c>
      <c r="X168" s="54">
        <v>6.8</v>
      </c>
      <c r="Y168" s="54">
        <v>0</v>
      </c>
      <c r="Z168" s="54">
        <v>7.0705999999999998</v>
      </c>
      <c r="AA168" s="54">
        <v>8.3000000000000007</v>
      </c>
      <c r="AB168" s="54">
        <v>6.9821999999999997</v>
      </c>
      <c r="AC168" s="54">
        <v>7.1962999999999999</v>
      </c>
      <c r="AD168" s="54">
        <v>5.9804000000000004</v>
      </c>
      <c r="AE168" s="54">
        <v>0</v>
      </c>
      <c r="AF168" s="171"/>
    </row>
    <row r="169" spans="1:32" ht="13.8" collapsed="1">
      <c r="A169" s="12">
        <v>45352</v>
      </c>
      <c r="B169" s="54">
        <v>16.302700000000002</v>
      </c>
      <c r="C169" s="54">
        <v>18.685500000000001</v>
      </c>
      <c r="D169" s="54">
        <v>15.2539</v>
      </c>
      <c r="E169" s="54">
        <v>18.673999999999999</v>
      </c>
      <c r="F169" s="54">
        <v>15.892300000000001</v>
      </c>
      <c r="G169" s="54">
        <v>7.15</v>
      </c>
      <c r="H169" s="54">
        <v>18.3232</v>
      </c>
      <c r="I169" s="54">
        <v>18.7621</v>
      </c>
      <c r="J169" s="54">
        <v>18.072700000000001</v>
      </c>
      <c r="K169" s="54">
        <v>19.7638</v>
      </c>
      <c r="L169" s="54">
        <v>22.6449</v>
      </c>
      <c r="M169" s="54">
        <v>7.15</v>
      </c>
      <c r="N169" s="54">
        <v>6.0697000000000001</v>
      </c>
      <c r="O169" s="54">
        <v>8.3000000000000007</v>
      </c>
      <c r="P169" s="54">
        <v>6.0391000000000004</v>
      </c>
      <c r="Q169" s="54">
        <v>7.2</v>
      </c>
      <c r="R169" s="54">
        <v>5.8867000000000003</v>
      </c>
      <c r="S169" s="54">
        <v>0</v>
      </c>
      <c r="T169" s="54">
        <v>7.5022000000000002</v>
      </c>
      <c r="U169" s="54">
        <v>0</v>
      </c>
      <c r="V169" s="54">
        <v>7.5022000000000002</v>
      </c>
      <c r="W169" s="54">
        <v>6.8</v>
      </c>
      <c r="X169" s="54">
        <v>7.5921000000000003</v>
      </c>
      <c r="Y169" s="54">
        <v>0</v>
      </c>
      <c r="Z169" s="54">
        <v>5.8049999999999997</v>
      </c>
      <c r="AA169" s="54">
        <v>8.3000000000000007</v>
      </c>
      <c r="AB169" s="54">
        <v>5.7641999999999998</v>
      </c>
      <c r="AC169" s="54">
        <v>7.2732000000000001</v>
      </c>
      <c r="AD169" s="54">
        <v>5.5651999999999999</v>
      </c>
      <c r="AE169" s="54">
        <v>0</v>
      </c>
      <c r="AF169" s="171"/>
    </row>
    <row r="170" spans="1:32" ht="13.8">
      <c r="A170" s="12">
        <v>45383</v>
      </c>
      <c r="B170" s="54">
        <v>18.168299999999999</v>
      </c>
      <c r="C170" s="54">
        <v>20.011600000000001</v>
      </c>
      <c r="D170" s="54">
        <v>17.1066</v>
      </c>
      <c r="E170" s="54">
        <v>17.3002</v>
      </c>
      <c r="F170" s="54">
        <v>18.1265</v>
      </c>
      <c r="G170" s="54">
        <v>5.72</v>
      </c>
      <c r="H170" s="54">
        <v>20.876999999999999</v>
      </c>
      <c r="I170" s="54">
        <v>20.054300000000001</v>
      </c>
      <c r="J170" s="54">
        <v>21.539400000000001</v>
      </c>
      <c r="K170" s="54">
        <v>20.910799999999998</v>
      </c>
      <c r="L170" s="54">
        <v>21.924099999999999</v>
      </c>
      <c r="M170" s="54">
        <v>0</v>
      </c>
      <c r="N170" s="54">
        <v>6.1224999999999996</v>
      </c>
      <c r="O170" s="54">
        <v>8.3000000000000007</v>
      </c>
      <c r="P170" s="54">
        <v>6.1066000000000003</v>
      </c>
      <c r="Q170" s="54">
        <v>6.6250999999999998</v>
      </c>
      <c r="R170" s="54">
        <v>5.9249000000000001</v>
      </c>
      <c r="S170" s="54">
        <v>5.72</v>
      </c>
      <c r="T170" s="54">
        <v>7.3491999999999997</v>
      </c>
      <c r="U170" s="54">
        <v>0</v>
      </c>
      <c r="V170" s="54">
        <v>7.3491999999999997</v>
      </c>
      <c r="W170" s="54">
        <v>6.8</v>
      </c>
      <c r="X170" s="54">
        <v>7.7153999999999998</v>
      </c>
      <c r="Y170" s="54">
        <v>0</v>
      </c>
      <c r="Z170" s="54">
        <v>6.0312000000000001</v>
      </c>
      <c r="AA170" s="54">
        <v>8.3000000000000007</v>
      </c>
      <c r="AB170" s="54">
        <v>6.0133999999999999</v>
      </c>
      <c r="AC170" s="54">
        <v>6.6083999999999996</v>
      </c>
      <c r="AD170" s="54">
        <v>5.7534999999999998</v>
      </c>
      <c r="AE170" s="54">
        <v>5.72</v>
      </c>
      <c r="AF170" s="171"/>
    </row>
    <row r="171" spans="1:32" ht="13.8">
      <c r="A171" s="12">
        <v>45413</v>
      </c>
      <c r="B171" s="54">
        <v>18.499199999999998</v>
      </c>
      <c r="C171" s="54">
        <v>18.713000000000001</v>
      </c>
      <c r="D171" s="54">
        <v>18.305800000000001</v>
      </c>
      <c r="E171" s="54">
        <v>17.360700000000001</v>
      </c>
      <c r="F171" s="54">
        <v>19.465599999999998</v>
      </c>
      <c r="G171" s="54">
        <v>0</v>
      </c>
      <c r="H171" s="54">
        <v>19.4467</v>
      </c>
      <c r="I171" s="54">
        <v>18.764399999999998</v>
      </c>
      <c r="J171" s="54">
        <v>20.163399999999999</v>
      </c>
      <c r="K171" s="54">
        <v>18.959199999999999</v>
      </c>
      <c r="L171" s="54">
        <v>21.680099999999999</v>
      </c>
      <c r="M171" s="54">
        <v>0</v>
      </c>
      <c r="N171" s="54">
        <v>7.1882000000000001</v>
      </c>
      <c r="O171" s="54">
        <v>7.3933999999999997</v>
      </c>
      <c r="P171" s="54">
        <v>7.1822999999999997</v>
      </c>
      <c r="Q171" s="54">
        <v>6.9493</v>
      </c>
      <c r="R171" s="54">
        <v>7.4272999999999998</v>
      </c>
      <c r="S171" s="54" t="s">
        <v>126</v>
      </c>
      <c r="T171" s="54">
        <v>7.7279999999999998</v>
      </c>
      <c r="U171" s="54">
        <v>0</v>
      </c>
      <c r="V171" s="54">
        <v>7.7279999999999998</v>
      </c>
      <c r="W171" s="54">
        <v>6.8</v>
      </c>
      <c r="X171" s="54">
        <v>9.1501000000000001</v>
      </c>
      <c r="Y171" s="54">
        <v>0</v>
      </c>
      <c r="Z171" s="54">
        <v>6.9645000000000001</v>
      </c>
      <c r="AA171" s="54">
        <v>7.3933999999999997</v>
      </c>
      <c r="AB171" s="54">
        <v>6.9470000000000001</v>
      </c>
      <c r="AC171" s="54">
        <v>7.0317999999999996</v>
      </c>
      <c r="AD171" s="54">
        <v>6.8710000000000004</v>
      </c>
      <c r="AE171" s="54">
        <v>0</v>
      </c>
      <c r="AF171" s="171"/>
    </row>
    <row r="172" spans="1:32" ht="13.8">
      <c r="A172" s="12">
        <v>45444</v>
      </c>
      <c r="B172" s="54">
        <v>16.811</v>
      </c>
      <c r="C172" s="54">
        <v>17.941199999999998</v>
      </c>
      <c r="D172" s="54">
        <v>15.8177</v>
      </c>
      <c r="E172" s="54">
        <v>17.3368</v>
      </c>
      <c r="F172" s="54">
        <v>13.7361</v>
      </c>
      <c r="G172" s="54">
        <v>0</v>
      </c>
      <c r="H172" s="54">
        <v>18.53</v>
      </c>
      <c r="I172" s="54">
        <v>18.329799999999999</v>
      </c>
      <c r="J172" s="54">
        <v>18.753799999999998</v>
      </c>
      <c r="K172" s="54">
        <v>18.2562</v>
      </c>
      <c r="L172" s="54">
        <v>19.8765</v>
      </c>
      <c r="M172" s="54">
        <v>0</v>
      </c>
      <c r="N172" s="54">
        <v>6.5884</v>
      </c>
      <c r="O172" s="54">
        <v>6.9791999999999996</v>
      </c>
      <c r="P172" s="54">
        <v>6.5395000000000003</v>
      </c>
      <c r="Q172" s="54">
        <v>7.9810999999999996</v>
      </c>
      <c r="R172" s="54">
        <v>6.1441999999999997</v>
      </c>
      <c r="S172" s="54" t="s">
        <v>126</v>
      </c>
      <c r="T172" s="54">
        <v>12.440899999999999</v>
      </c>
      <c r="U172" s="54">
        <v>0</v>
      </c>
      <c r="V172" s="54">
        <v>12.440899999999999</v>
      </c>
      <c r="W172" s="54">
        <v>25.77</v>
      </c>
      <c r="X172" s="54">
        <v>6.8</v>
      </c>
      <c r="Y172" s="54">
        <v>0</v>
      </c>
      <c r="Z172" s="54">
        <v>6.3894000000000002</v>
      </c>
      <c r="AA172" s="54">
        <v>6.9791999999999996</v>
      </c>
      <c r="AB172" s="54">
        <v>6.3127000000000004</v>
      </c>
      <c r="AC172" s="54">
        <v>7.0225</v>
      </c>
      <c r="AD172" s="54">
        <v>6.1216999999999997</v>
      </c>
      <c r="AE172" s="54">
        <v>0</v>
      </c>
      <c r="AF172" s="171"/>
    </row>
    <row r="173" spans="1:32" ht="13.8">
      <c r="A173" s="12">
        <v>45474</v>
      </c>
      <c r="B173" s="54">
        <v>19.0288</v>
      </c>
      <c r="C173" s="54">
        <v>18.3109</v>
      </c>
      <c r="D173" s="54">
        <v>19.429300000000001</v>
      </c>
      <c r="E173" s="54">
        <v>17.118600000000001</v>
      </c>
      <c r="F173" s="54">
        <v>20.397400000000001</v>
      </c>
      <c r="G173" s="54">
        <v>0</v>
      </c>
      <c r="H173" s="54">
        <v>19.665400000000002</v>
      </c>
      <c r="I173" s="54">
        <v>18.472899999999999</v>
      </c>
      <c r="J173" s="54">
        <v>20.371700000000001</v>
      </c>
      <c r="K173" s="54">
        <v>19.124099999999999</v>
      </c>
      <c r="L173" s="54">
        <v>20.8215</v>
      </c>
      <c r="M173" s="54">
        <v>0</v>
      </c>
      <c r="N173" s="54">
        <v>7.1864999999999997</v>
      </c>
      <c r="O173" s="54">
        <v>7.1650999999999998</v>
      </c>
      <c r="P173" s="54">
        <v>7.1889000000000003</v>
      </c>
      <c r="Q173" s="54">
        <v>7.0933999999999999</v>
      </c>
      <c r="R173" s="54">
        <v>7.4</v>
      </c>
      <c r="S173" s="54" t="s">
        <v>126</v>
      </c>
      <c r="T173" s="54">
        <v>6.8</v>
      </c>
      <c r="U173" s="54">
        <v>0</v>
      </c>
      <c r="V173" s="54">
        <v>6.8</v>
      </c>
      <c r="W173" s="54">
        <v>6.8</v>
      </c>
      <c r="X173" s="54">
        <v>0</v>
      </c>
      <c r="Y173" s="54">
        <v>0</v>
      </c>
      <c r="Z173" s="54">
        <v>7.2038000000000002</v>
      </c>
      <c r="AA173" s="54">
        <v>7.1650999999999998</v>
      </c>
      <c r="AB173" s="54">
        <v>7.2084000000000001</v>
      </c>
      <c r="AC173" s="54">
        <v>7.1151999999999997</v>
      </c>
      <c r="AD173" s="54">
        <v>7.4</v>
      </c>
      <c r="AE173" s="54">
        <v>0</v>
      </c>
      <c r="AF173" s="171"/>
    </row>
    <row r="174" spans="1:32" ht="13.8">
      <c r="A174" s="12">
        <v>45505</v>
      </c>
      <c r="B174" s="54">
        <v>17.16</v>
      </c>
      <c r="C174" s="54">
        <v>17.571400000000001</v>
      </c>
      <c r="D174" s="54">
        <v>16.778300000000002</v>
      </c>
      <c r="E174" s="54">
        <v>17.0184</v>
      </c>
      <c r="F174" s="54">
        <v>16.2667</v>
      </c>
      <c r="G174" s="54">
        <v>17.9617</v>
      </c>
      <c r="H174" s="54">
        <v>18.003</v>
      </c>
      <c r="I174" s="54">
        <v>17.727599999999999</v>
      </c>
      <c r="J174" s="54">
        <v>18.291</v>
      </c>
      <c r="K174" s="54">
        <v>18.0276</v>
      </c>
      <c r="L174" s="54">
        <v>18.901199999999999</v>
      </c>
      <c r="M174" s="54">
        <v>17.9617</v>
      </c>
      <c r="N174" s="54">
        <v>7.0370999999999997</v>
      </c>
      <c r="O174" s="54">
        <v>9.6999999999999993</v>
      </c>
      <c r="P174" s="54">
        <v>6.6673999999999998</v>
      </c>
      <c r="Q174" s="54">
        <v>7.2530000000000001</v>
      </c>
      <c r="R174" s="54">
        <v>6.1391999999999998</v>
      </c>
      <c r="S174" s="54" t="s">
        <v>126</v>
      </c>
      <c r="T174" s="54">
        <v>7.1192000000000002</v>
      </c>
      <c r="U174" s="54">
        <v>0</v>
      </c>
      <c r="V174" s="54">
        <v>7.1192000000000002</v>
      </c>
      <c r="W174" s="54">
        <v>7.1192000000000002</v>
      </c>
      <c r="X174" s="54">
        <v>0</v>
      </c>
      <c r="Y174" s="54">
        <v>0</v>
      </c>
      <c r="Z174" s="54">
        <v>7.0255999999999998</v>
      </c>
      <c r="AA174" s="54">
        <v>9.6999999999999993</v>
      </c>
      <c r="AB174" s="54">
        <v>6.5945999999999998</v>
      </c>
      <c r="AC174" s="54">
        <v>7.3085000000000004</v>
      </c>
      <c r="AD174" s="54">
        <v>6.1391999999999998</v>
      </c>
      <c r="AE174" s="54">
        <v>0</v>
      </c>
      <c r="AF174" s="171"/>
    </row>
    <row r="175" spans="1:32" ht="13.8">
      <c r="A175" s="12">
        <v>45536</v>
      </c>
      <c r="B175" s="54">
        <v>17.3264</v>
      </c>
      <c r="C175" s="54">
        <v>18.087199999999999</v>
      </c>
      <c r="D175" s="54">
        <v>16.610099999999999</v>
      </c>
      <c r="E175" s="54">
        <v>15.9025</v>
      </c>
      <c r="F175" s="54">
        <v>17.087800000000001</v>
      </c>
      <c r="G175" s="54">
        <v>21.449300000000001</v>
      </c>
      <c r="H175" s="54">
        <v>18.731999999999999</v>
      </c>
      <c r="I175" s="54">
        <v>18.190200000000001</v>
      </c>
      <c r="J175" s="54">
        <v>19.3614</v>
      </c>
      <c r="K175" s="54">
        <v>18.190000000000001</v>
      </c>
      <c r="L175" s="54">
        <v>20.428999999999998</v>
      </c>
      <c r="M175" s="54">
        <v>21.449300000000001</v>
      </c>
      <c r="N175" s="54">
        <v>5.7790999999999997</v>
      </c>
      <c r="O175" s="54">
        <v>9.6999999999999993</v>
      </c>
      <c r="P175" s="54">
        <v>5.5544000000000002</v>
      </c>
      <c r="Q175" s="54">
        <v>5.1031000000000004</v>
      </c>
      <c r="R175" s="54">
        <v>5.8746</v>
      </c>
      <c r="S175" s="54" t="s">
        <v>126</v>
      </c>
      <c r="T175" s="54">
        <v>6.8</v>
      </c>
      <c r="U175" s="54">
        <v>0</v>
      </c>
      <c r="V175" s="54">
        <v>6.8</v>
      </c>
      <c r="W175" s="54">
        <v>6.8</v>
      </c>
      <c r="X175" s="54">
        <v>6.8</v>
      </c>
      <c r="Y175" s="54">
        <v>0</v>
      </c>
      <c r="Z175" s="54">
        <v>5.6546000000000003</v>
      </c>
      <c r="AA175" s="54">
        <v>9.6999999999999993</v>
      </c>
      <c r="AB175" s="54">
        <v>5.3925999999999998</v>
      </c>
      <c r="AC175" s="54">
        <v>4.6529999999999996</v>
      </c>
      <c r="AD175" s="54">
        <v>5.8281999999999998</v>
      </c>
      <c r="AE175" s="54">
        <v>0</v>
      </c>
      <c r="AF175" s="171"/>
    </row>
    <row r="176" spans="1:32" ht="13.8">
      <c r="A176" s="12">
        <v>45566</v>
      </c>
      <c r="B176" s="54">
        <v>17.815300000000001</v>
      </c>
      <c r="C176" s="54">
        <v>17.36</v>
      </c>
      <c r="D176" s="54">
        <v>18.1662</v>
      </c>
      <c r="E176" s="54">
        <v>16.1251</v>
      </c>
      <c r="F176" s="54">
        <v>19.402100000000001</v>
      </c>
      <c r="G176" s="54">
        <v>0</v>
      </c>
      <c r="H176" s="54">
        <v>18.261399999999998</v>
      </c>
      <c r="I176" s="54">
        <v>17.439699999999998</v>
      </c>
      <c r="J176" s="54">
        <v>18.929200000000002</v>
      </c>
      <c r="K176" s="54">
        <v>17.415900000000001</v>
      </c>
      <c r="L176" s="54">
        <v>19.764700000000001</v>
      </c>
      <c r="M176" s="54">
        <v>0</v>
      </c>
      <c r="N176" s="54">
        <v>6.8604000000000003</v>
      </c>
      <c r="O176" s="54">
        <v>9.6999999999999993</v>
      </c>
      <c r="P176" s="54">
        <v>6.4931000000000001</v>
      </c>
      <c r="Q176" s="54">
        <v>6.1634000000000002</v>
      </c>
      <c r="R176" s="54">
        <v>7.2816000000000001</v>
      </c>
      <c r="S176" s="54" t="s">
        <v>126</v>
      </c>
      <c r="T176" s="54">
        <v>6.8</v>
      </c>
      <c r="U176" s="54">
        <v>0</v>
      </c>
      <c r="V176" s="54">
        <v>6.8</v>
      </c>
      <c r="W176" s="54">
        <v>6.8</v>
      </c>
      <c r="X176" s="54">
        <v>6.8</v>
      </c>
      <c r="Y176" s="54">
        <v>0</v>
      </c>
      <c r="Z176" s="54">
        <v>6.8712</v>
      </c>
      <c r="AA176" s="54">
        <v>9.6999999999999993</v>
      </c>
      <c r="AB176" s="54">
        <v>6.4298000000000002</v>
      </c>
      <c r="AC176" s="54">
        <v>6.0420999999999996</v>
      </c>
      <c r="AD176" s="54">
        <v>7.4</v>
      </c>
      <c r="AE176" s="54">
        <v>0</v>
      </c>
      <c r="AF176" s="171"/>
    </row>
    <row r="177" spans="1:32" ht="13.8">
      <c r="A177" s="12">
        <v>45597</v>
      </c>
      <c r="B177" s="54">
        <v>16.6936</v>
      </c>
      <c r="C177" s="54">
        <v>17.011600000000001</v>
      </c>
      <c r="D177" s="54">
        <v>16.316400000000002</v>
      </c>
      <c r="E177" s="54">
        <v>16.3096</v>
      </c>
      <c r="F177" s="54">
        <v>16.3033</v>
      </c>
      <c r="G177" s="54">
        <v>16.5519</v>
      </c>
      <c r="H177" s="54">
        <v>17.215299999999999</v>
      </c>
      <c r="I177" s="54">
        <v>17.106400000000001</v>
      </c>
      <c r="J177" s="54">
        <v>17.356300000000001</v>
      </c>
      <c r="K177" s="54">
        <v>17.174800000000001</v>
      </c>
      <c r="L177" s="54">
        <v>17.6311</v>
      </c>
      <c r="M177" s="54">
        <v>16.5519</v>
      </c>
      <c r="N177" s="54">
        <v>6.8895</v>
      </c>
      <c r="O177" s="54">
        <v>9.6999999999999993</v>
      </c>
      <c r="P177" s="54">
        <v>6.4413</v>
      </c>
      <c r="Q177" s="54">
        <v>6.5494000000000003</v>
      </c>
      <c r="R177" s="54">
        <v>6.3635999999999999</v>
      </c>
      <c r="S177" s="54" t="s">
        <v>126</v>
      </c>
      <c r="T177" s="54">
        <v>6.8</v>
      </c>
      <c r="U177" s="54">
        <v>0</v>
      </c>
      <c r="V177" s="54">
        <v>6.8</v>
      </c>
      <c r="W177" s="54">
        <v>6.8</v>
      </c>
      <c r="X177" s="54">
        <v>0</v>
      </c>
      <c r="Y177" s="54">
        <v>0</v>
      </c>
      <c r="Z177" s="54">
        <v>6.8940000000000001</v>
      </c>
      <c r="AA177" s="54">
        <v>9.6999999999999993</v>
      </c>
      <c r="AB177" s="54">
        <v>6.4199000000000002</v>
      </c>
      <c r="AC177" s="54">
        <v>6.5103999999999997</v>
      </c>
      <c r="AD177" s="54">
        <v>6.3635999999999999</v>
      </c>
      <c r="AE177" s="54">
        <v>0</v>
      </c>
      <c r="AF177" s="171"/>
    </row>
    <row r="178" spans="1:32" ht="13.8">
      <c r="A178" s="12">
        <v>45627</v>
      </c>
      <c r="B178" s="54">
        <v>16.6875</v>
      </c>
      <c r="C178" s="54">
        <v>17.165600000000001</v>
      </c>
      <c r="D178" s="54">
        <v>16.089300000000001</v>
      </c>
      <c r="E178" s="54">
        <v>16.9117</v>
      </c>
      <c r="F178" s="54">
        <v>15.259499999999999</v>
      </c>
      <c r="G178" s="54">
        <v>0</v>
      </c>
      <c r="H178" s="54">
        <v>17.677099999999999</v>
      </c>
      <c r="I178" s="54">
        <v>17.165600000000001</v>
      </c>
      <c r="J178" s="54">
        <v>18.453199999999999</v>
      </c>
      <c r="K178" s="54">
        <v>18.236799999999999</v>
      </c>
      <c r="L178" s="54">
        <v>18.711099999999998</v>
      </c>
      <c r="M178" s="54">
        <v>0</v>
      </c>
      <c r="N178" s="54">
        <v>4.9539</v>
      </c>
      <c r="O178" s="54">
        <v>0</v>
      </c>
      <c r="P178" s="54">
        <v>4.9539</v>
      </c>
      <c r="Q178" s="54">
        <v>5.8406000000000002</v>
      </c>
      <c r="R178" s="54">
        <v>4.5617999999999999</v>
      </c>
      <c r="S178" s="54" t="s">
        <v>126</v>
      </c>
      <c r="T178" s="54">
        <v>6.8</v>
      </c>
      <c r="U178" s="54">
        <v>0</v>
      </c>
      <c r="V178" s="54">
        <v>6.8</v>
      </c>
      <c r="W178" s="54">
        <v>6.8</v>
      </c>
      <c r="X178" s="54">
        <v>0</v>
      </c>
      <c r="Y178" s="54">
        <v>0</v>
      </c>
      <c r="Z178" s="54">
        <v>4.8764000000000003</v>
      </c>
      <c r="AA178" s="54">
        <v>0</v>
      </c>
      <c r="AB178" s="54">
        <v>4.8764000000000003</v>
      </c>
      <c r="AC178" s="54">
        <v>5.6952999999999996</v>
      </c>
      <c r="AD178" s="54">
        <v>4.5617999999999999</v>
      </c>
      <c r="AE178" s="54">
        <v>0</v>
      </c>
      <c r="AF178" s="171"/>
    </row>
    <row r="179" spans="1:32" ht="13.8">
      <c r="A179" s="12">
        <v>45658</v>
      </c>
      <c r="B179" s="54">
        <v>18.2257</v>
      </c>
      <c r="C179" s="54">
        <v>16.630600000000001</v>
      </c>
      <c r="D179" s="54">
        <v>19.003900000000002</v>
      </c>
      <c r="E179" s="54">
        <v>17.191700000000001</v>
      </c>
      <c r="F179" s="54">
        <v>19.714200000000002</v>
      </c>
      <c r="G179" s="54">
        <v>18.059999999999999</v>
      </c>
      <c r="H179" s="54">
        <v>18.7453</v>
      </c>
      <c r="I179" s="54">
        <v>16.630600000000001</v>
      </c>
      <c r="J179" s="54">
        <v>19.840800000000002</v>
      </c>
      <c r="K179" s="54">
        <v>18.595099999999999</v>
      </c>
      <c r="L179" s="54">
        <v>20.312200000000001</v>
      </c>
      <c r="M179" s="54">
        <v>18.059999999999999</v>
      </c>
      <c r="N179" s="54">
        <v>5.4414999999999996</v>
      </c>
      <c r="O179" s="54">
        <v>0</v>
      </c>
      <c r="P179" s="54">
        <v>5.4414999999999996</v>
      </c>
      <c r="Q179" s="54">
        <v>5.7967000000000004</v>
      </c>
      <c r="R179" s="54">
        <v>5.0599999999999996</v>
      </c>
      <c r="S179" s="54" t="s">
        <v>126</v>
      </c>
      <c r="T179" s="54">
        <v>6.8</v>
      </c>
      <c r="U179" s="54">
        <v>0</v>
      </c>
      <c r="V179" s="54">
        <v>6.8</v>
      </c>
      <c r="W179" s="54">
        <v>6.8</v>
      </c>
      <c r="X179" s="54">
        <v>0</v>
      </c>
      <c r="Y179" s="54">
        <v>0</v>
      </c>
      <c r="Z179" s="54">
        <v>5.1912000000000003</v>
      </c>
      <c r="AA179" s="54">
        <v>0</v>
      </c>
      <c r="AB179" s="54">
        <v>5.1912000000000003</v>
      </c>
      <c r="AC179" s="54">
        <v>5.3657000000000004</v>
      </c>
      <c r="AD179" s="54">
        <v>5.0599999999999996</v>
      </c>
      <c r="AE179" s="54">
        <v>0</v>
      </c>
      <c r="AF179" s="171"/>
    </row>
    <row r="180" spans="1:32" ht="13.8">
      <c r="A180" s="12">
        <v>45689</v>
      </c>
      <c r="B180" s="54">
        <v>17.1282</v>
      </c>
      <c r="C180" s="54">
        <v>16.485900000000001</v>
      </c>
      <c r="D180" s="54">
        <v>18.110499999999998</v>
      </c>
      <c r="E180" s="54">
        <v>16.8156</v>
      </c>
      <c r="F180" s="54">
        <v>19.653400000000001</v>
      </c>
      <c r="G180" s="54">
        <v>0</v>
      </c>
      <c r="H180" s="54">
        <v>17.435300000000002</v>
      </c>
      <c r="I180" s="54">
        <v>16.485900000000001</v>
      </c>
      <c r="J180" s="54">
        <v>18.993200000000002</v>
      </c>
      <c r="K180" s="54">
        <v>18.2242</v>
      </c>
      <c r="L180" s="54">
        <v>19.813600000000001</v>
      </c>
      <c r="M180" s="54">
        <v>0</v>
      </c>
      <c r="N180" s="54">
        <v>6.0228999999999999</v>
      </c>
      <c r="O180" s="54">
        <v>0</v>
      </c>
      <c r="P180" s="54">
        <v>6.0228999999999999</v>
      </c>
      <c r="Q180" s="54">
        <v>6.0033000000000003</v>
      </c>
      <c r="R180" s="54">
        <v>6.25</v>
      </c>
      <c r="S180" s="54" t="s">
        <v>126</v>
      </c>
      <c r="T180" s="54">
        <v>6.8</v>
      </c>
      <c r="U180" s="54">
        <v>0</v>
      </c>
      <c r="V180" s="54">
        <v>6.8</v>
      </c>
      <c r="W180" s="54">
        <v>6.8</v>
      </c>
      <c r="X180" s="54">
        <v>0</v>
      </c>
      <c r="Y180" s="54">
        <v>0</v>
      </c>
      <c r="Z180" s="54">
        <v>5.6553000000000004</v>
      </c>
      <c r="AA180" s="54">
        <v>0</v>
      </c>
      <c r="AB180" s="54">
        <v>5.6553000000000004</v>
      </c>
      <c r="AC180" s="54">
        <v>5.5766999999999998</v>
      </c>
      <c r="AD180" s="54">
        <v>6.25</v>
      </c>
      <c r="AE180" s="54">
        <v>0</v>
      </c>
      <c r="AF180" s="171"/>
    </row>
    <row r="181" spans="1:32" ht="13.8">
      <c r="A181" s="12">
        <v>45717</v>
      </c>
      <c r="B181" s="54">
        <v>16.0869</v>
      </c>
      <c r="C181" s="54">
        <v>16.819400000000002</v>
      </c>
      <c r="D181" s="54">
        <v>15.242000000000001</v>
      </c>
      <c r="E181" s="54">
        <v>15.2235</v>
      </c>
      <c r="F181" s="54">
        <v>15.2562</v>
      </c>
      <c r="G181" s="54">
        <v>0</v>
      </c>
      <c r="H181" s="54">
        <v>17.4191</v>
      </c>
      <c r="I181" s="54">
        <v>16.819400000000002</v>
      </c>
      <c r="J181" s="54">
        <v>18.339300000000001</v>
      </c>
      <c r="K181" s="54">
        <v>18.968299999999999</v>
      </c>
      <c r="L181" s="54">
        <v>17.918399999999998</v>
      </c>
      <c r="M181" s="54">
        <v>0</v>
      </c>
      <c r="N181" s="54">
        <v>5.8746999999999998</v>
      </c>
      <c r="O181" s="54">
        <v>0</v>
      </c>
      <c r="P181" s="54">
        <v>5.8746999999999998</v>
      </c>
      <c r="Q181" s="54">
        <v>6.7244000000000002</v>
      </c>
      <c r="R181" s="54">
        <v>4.9002999999999997</v>
      </c>
      <c r="S181" s="54" t="s">
        <v>126</v>
      </c>
      <c r="T181" s="54">
        <v>6.8</v>
      </c>
      <c r="U181" s="54">
        <v>0</v>
      </c>
      <c r="V181" s="54">
        <v>6.8</v>
      </c>
      <c r="W181" s="54">
        <v>6.8</v>
      </c>
      <c r="X181" s="54">
        <v>0</v>
      </c>
      <c r="Y181" s="54">
        <v>0</v>
      </c>
      <c r="Z181" s="54">
        <v>5.8602999999999996</v>
      </c>
      <c r="AA181" s="54">
        <v>0</v>
      </c>
      <c r="AB181" s="54">
        <v>5.8602999999999996</v>
      </c>
      <c r="AC181" s="54">
        <v>6.7222</v>
      </c>
      <c r="AD181" s="54">
        <v>4.9002999999999997</v>
      </c>
      <c r="AE181" s="54">
        <v>0</v>
      </c>
      <c r="AF181" s="171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53" customWidth="1"/>
    <col min="2" max="2" width="9.109375" style="25"/>
    <col min="3" max="3" width="6.44140625" style="25" customWidth="1"/>
    <col min="4" max="4" width="7.109375" style="25" customWidth="1"/>
    <col min="5" max="9" width="6.44140625" style="25" customWidth="1"/>
    <col min="10" max="10" width="7.109375" style="25" customWidth="1"/>
    <col min="11" max="15" width="6.44140625" style="25" customWidth="1"/>
    <col min="16" max="16" width="7.109375" style="25" customWidth="1"/>
    <col min="17" max="19" width="6.44140625" style="25" customWidth="1"/>
    <col min="20" max="16384" width="9.109375" style="25"/>
  </cols>
  <sheetData>
    <row r="1" spans="1:19">
      <c r="A1" s="36" t="s">
        <v>157</v>
      </c>
    </row>
    <row r="2" spans="1:19" ht="5.25" customHeight="1"/>
    <row r="3" spans="1:19" ht="28.5" customHeight="1">
      <c r="A3" s="226" t="s">
        <v>108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2.75" customHeight="1">
      <c r="A4" s="26" t="s">
        <v>130</v>
      </c>
    </row>
    <row r="5" spans="1:19" ht="12.75" customHeight="1">
      <c r="A5" s="27" t="s">
        <v>53</v>
      </c>
    </row>
    <row r="6" spans="1:19" s="28" customFormat="1" ht="12.75" customHeight="1">
      <c r="A6" s="203" t="s">
        <v>0</v>
      </c>
      <c r="B6" s="256" t="s">
        <v>16</v>
      </c>
      <c r="C6" s="206" t="s">
        <v>2</v>
      </c>
      <c r="D6" s="206"/>
      <c r="E6" s="206"/>
      <c r="F6" s="206"/>
      <c r="G6" s="206"/>
      <c r="H6" s="208" t="s">
        <v>3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</row>
    <row r="7" spans="1:19" s="28" customFormat="1" ht="12.75" customHeight="1">
      <c r="A7" s="204"/>
      <c r="B7" s="257"/>
      <c r="C7" s="255" t="s">
        <v>69</v>
      </c>
      <c r="D7" s="255" t="s">
        <v>6</v>
      </c>
      <c r="E7" s="206" t="s">
        <v>7</v>
      </c>
      <c r="F7" s="207"/>
      <c r="G7" s="207"/>
      <c r="H7" s="206" t="s">
        <v>8</v>
      </c>
      <c r="I7" s="206"/>
      <c r="J7" s="206"/>
      <c r="K7" s="207"/>
      <c r="L7" s="207"/>
      <c r="M7" s="207"/>
      <c r="N7" s="206" t="s">
        <v>9</v>
      </c>
      <c r="O7" s="206"/>
      <c r="P7" s="206"/>
      <c r="Q7" s="207"/>
      <c r="R7" s="207"/>
      <c r="S7" s="207"/>
    </row>
    <row r="8" spans="1:19" s="28" customFormat="1" ht="88.5" customHeight="1">
      <c r="A8" s="205"/>
      <c r="B8" s="258"/>
      <c r="C8" s="255"/>
      <c r="D8" s="255"/>
      <c r="E8" s="29" t="s">
        <v>10</v>
      </c>
      <c r="F8" s="29" t="s">
        <v>11</v>
      </c>
      <c r="G8" s="29" t="s">
        <v>12</v>
      </c>
      <c r="H8" s="29" t="s">
        <v>13</v>
      </c>
      <c r="I8" s="29" t="s">
        <v>69</v>
      </c>
      <c r="J8" s="29" t="s">
        <v>6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69</v>
      </c>
      <c r="P8" s="29" t="s">
        <v>6</v>
      </c>
      <c r="Q8" s="29" t="s">
        <v>10</v>
      </c>
      <c r="R8" s="29" t="s">
        <v>11</v>
      </c>
      <c r="S8" s="29" t="s">
        <v>12</v>
      </c>
    </row>
    <row r="9" spans="1:19" s="28" customFormat="1" hidden="1">
      <c r="A9" s="134"/>
      <c r="B9" s="143"/>
      <c r="C9" s="142"/>
      <c r="D9" s="142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19" ht="15" hidden="1" customHeight="1" outlineLevel="1">
      <c r="A11" s="12">
        <v>40544</v>
      </c>
      <c r="B11" s="54">
        <v>25.764199999999999</v>
      </c>
      <c r="C11" s="54">
        <v>31.401199999999999</v>
      </c>
      <c r="D11" s="54">
        <v>19.209399999999999</v>
      </c>
      <c r="E11" s="54">
        <v>18.687899999999999</v>
      </c>
      <c r="F11" s="54">
        <v>22.442699999999999</v>
      </c>
      <c r="G11" s="54">
        <v>9.7344000000000008</v>
      </c>
      <c r="H11" s="54">
        <v>27.0778</v>
      </c>
      <c r="I11" s="54">
        <v>31.479800000000001</v>
      </c>
      <c r="J11" s="54">
        <v>21.162700000000001</v>
      </c>
      <c r="K11" s="54">
        <v>18.687899999999999</v>
      </c>
      <c r="L11" s="54">
        <v>22.633800000000001</v>
      </c>
      <c r="M11" s="54">
        <v>18.683199999999999</v>
      </c>
      <c r="N11" s="54">
        <v>8.6491000000000007</v>
      </c>
      <c r="O11" s="54">
        <v>23.316400000000002</v>
      </c>
      <c r="P11" s="54">
        <v>7.5004</v>
      </c>
      <c r="Q11" s="54">
        <v>18</v>
      </c>
      <c r="R11" s="54">
        <v>12.215</v>
      </c>
      <c r="S11" s="54">
        <v>7.1429999999999998</v>
      </c>
    </row>
    <row r="12" spans="1:19" ht="15" hidden="1" customHeight="1" outlineLevel="1">
      <c r="A12" s="12">
        <v>40575</v>
      </c>
      <c r="B12" s="54">
        <v>26.374500000000001</v>
      </c>
      <c r="C12" s="54">
        <v>31.600200000000001</v>
      </c>
      <c r="D12" s="54">
        <v>21.171500000000002</v>
      </c>
      <c r="E12" s="54">
        <v>22.5928</v>
      </c>
      <c r="F12" s="54">
        <v>23.767299999999999</v>
      </c>
      <c r="G12" s="54">
        <v>13.1731</v>
      </c>
      <c r="H12" s="54">
        <v>28.159099999999999</v>
      </c>
      <c r="I12" s="54">
        <v>31.776499999999999</v>
      </c>
      <c r="J12" s="54">
        <v>23.690100000000001</v>
      </c>
      <c r="K12" s="54">
        <v>23.231000000000002</v>
      </c>
      <c r="L12" s="54">
        <v>24.673400000000001</v>
      </c>
      <c r="M12" s="54">
        <v>18.5564</v>
      </c>
      <c r="N12" s="54">
        <v>12.0466</v>
      </c>
      <c r="O12" s="54">
        <v>19.9999</v>
      </c>
      <c r="P12" s="54">
        <v>11.4716</v>
      </c>
      <c r="Q12" s="54">
        <v>15.364000000000001</v>
      </c>
      <c r="R12" s="54">
        <v>8.7105999999999995</v>
      </c>
      <c r="S12" s="54">
        <v>11.245100000000001</v>
      </c>
    </row>
    <row r="13" spans="1:19" ht="15" hidden="1" customHeight="1" outlineLevel="1">
      <c r="A13" s="12">
        <v>40603</v>
      </c>
      <c r="B13" s="54">
        <v>29.6234</v>
      </c>
      <c r="C13" s="54">
        <v>31.431999999999999</v>
      </c>
      <c r="D13" s="54">
        <v>26.841200000000001</v>
      </c>
      <c r="E13" s="54">
        <v>24.8809</v>
      </c>
      <c r="F13" s="54">
        <v>29.2775</v>
      </c>
      <c r="G13" s="54">
        <v>17.900300000000001</v>
      </c>
      <c r="H13" s="54">
        <v>30.0182</v>
      </c>
      <c r="I13" s="54">
        <v>31.5261</v>
      </c>
      <c r="J13" s="54">
        <v>27.603999999999999</v>
      </c>
      <c r="K13" s="54">
        <v>24.8809</v>
      </c>
      <c r="L13" s="54">
        <v>29.723199999999999</v>
      </c>
      <c r="M13" s="54">
        <v>21.090299999999999</v>
      </c>
      <c r="N13" s="54">
        <v>13.2119</v>
      </c>
      <c r="O13" s="54">
        <v>20.020099999999999</v>
      </c>
      <c r="P13" s="54">
        <v>11.390499999999999</v>
      </c>
      <c r="Q13" s="54">
        <v>0</v>
      </c>
      <c r="R13" s="54">
        <v>12.5204</v>
      </c>
      <c r="S13" s="54">
        <v>10.824400000000001</v>
      </c>
    </row>
    <row r="14" spans="1:19" ht="15" hidden="1" customHeight="1" outlineLevel="1">
      <c r="A14" s="12">
        <v>40634</v>
      </c>
      <c r="B14" s="54">
        <v>30.904299999999999</v>
      </c>
      <c r="C14" s="54">
        <v>32.482700000000001</v>
      </c>
      <c r="D14" s="54">
        <v>27.515799999999999</v>
      </c>
      <c r="E14" s="54">
        <v>26.511399999999998</v>
      </c>
      <c r="F14" s="54">
        <v>31.511199999999999</v>
      </c>
      <c r="G14" s="54">
        <v>13.440099999999999</v>
      </c>
      <c r="H14" s="54">
        <v>31.498200000000001</v>
      </c>
      <c r="I14" s="54">
        <v>32.6721</v>
      </c>
      <c r="J14" s="54">
        <v>28.785799999999998</v>
      </c>
      <c r="K14" s="54">
        <v>27.114599999999999</v>
      </c>
      <c r="L14" s="54">
        <v>31.696899999999999</v>
      </c>
      <c r="M14" s="54">
        <v>15.6287</v>
      </c>
      <c r="N14" s="54">
        <v>15.9801</v>
      </c>
      <c r="O14" s="54">
        <v>20.923500000000001</v>
      </c>
      <c r="P14" s="54">
        <v>13.987299999999999</v>
      </c>
      <c r="Q14" s="54">
        <v>20.211200000000002</v>
      </c>
      <c r="R14" s="54">
        <v>14.174200000000001</v>
      </c>
      <c r="S14" s="54">
        <v>10.150399999999999</v>
      </c>
    </row>
    <row r="15" spans="1:19" ht="15" hidden="1" customHeight="1" outlineLevel="1">
      <c r="A15" s="12">
        <v>40664</v>
      </c>
      <c r="B15" s="54">
        <v>30.419699999999999</v>
      </c>
      <c r="C15" s="54">
        <v>32.677</v>
      </c>
      <c r="D15" s="54">
        <v>26.066500000000001</v>
      </c>
      <c r="E15" s="54">
        <v>28.363499999999998</v>
      </c>
      <c r="F15" s="54">
        <v>32.850499999999997</v>
      </c>
      <c r="G15" s="54">
        <v>12.4834</v>
      </c>
      <c r="H15" s="54">
        <v>31.4421</v>
      </c>
      <c r="I15" s="54">
        <v>32.8093</v>
      </c>
      <c r="J15" s="54">
        <v>28.451499999999999</v>
      </c>
      <c r="K15" s="54">
        <v>28.363499999999998</v>
      </c>
      <c r="L15" s="54">
        <v>32.945</v>
      </c>
      <c r="M15" s="54">
        <v>14.8073</v>
      </c>
      <c r="N15" s="54">
        <v>11.1433</v>
      </c>
      <c r="O15" s="54">
        <v>20.032399999999999</v>
      </c>
      <c r="P15" s="54">
        <v>9.7521000000000004</v>
      </c>
      <c r="Q15" s="54">
        <v>0</v>
      </c>
      <c r="R15" s="54">
        <v>14.1166</v>
      </c>
      <c r="S15" s="54">
        <v>9.6704000000000008</v>
      </c>
    </row>
    <row r="16" spans="1:19" ht="15" hidden="1" customHeight="1" outlineLevel="1">
      <c r="A16" s="12">
        <v>40695</v>
      </c>
      <c r="B16" s="54">
        <v>29.484000000000002</v>
      </c>
      <c r="C16" s="54">
        <v>33.03</v>
      </c>
      <c r="D16" s="54">
        <v>24.0593</v>
      </c>
      <c r="E16" s="54">
        <v>23.1355</v>
      </c>
      <c r="F16" s="54">
        <v>29.583100000000002</v>
      </c>
      <c r="G16" s="54">
        <v>14.659800000000001</v>
      </c>
      <c r="H16" s="54">
        <v>30.6858</v>
      </c>
      <c r="I16" s="54">
        <v>33.386600000000001</v>
      </c>
      <c r="J16" s="54">
        <v>26.115200000000002</v>
      </c>
      <c r="K16" s="54">
        <v>23.1355</v>
      </c>
      <c r="L16" s="54">
        <v>29.951699999999999</v>
      </c>
      <c r="M16" s="54">
        <v>20.543199999999999</v>
      </c>
      <c r="N16" s="54">
        <v>12.129200000000001</v>
      </c>
      <c r="O16" s="54">
        <v>20.5853</v>
      </c>
      <c r="P16" s="54">
        <v>9.157</v>
      </c>
      <c r="Q16" s="54">
        <v>0</v>
      </c>
      <c r="R16" s="54">
        <v>16.2897</v>
      </c>
      <c r="S16" s="54">
        <v>8.3818000000000001</v>
      </c>
    </row>
    <row r="17" spans="1:19" ht="15" hidden="1" customHeight="1" outlineLevel="1">
      <c r="A17" s="12">
        <v>40725</v>
      </c>
      <c r="B17" s="54">
        <v>28.102</v>
      </c>
      <c r="C17" s="54">
        <v>32.291400000000003</v>
      </c>
      <c r="D17" s="54">
        <v>22.870200000000001</v>
      </c>
      <c r="E17" s="54">
        <v>22.394300000000001</v>
      </c>
      <c r="F17" s="54">
        <v>26.0002</v>
      </c>
      <c r="G17" s="54">
        <v>15.2399</v>
      </c>
      <c r="H17" s="54">
        <v>29.196999999999999</v>
      </c>
      <c r="I17" s="54">
        <v>32.5655</v>
      </c>
      <c r="J17" s="54">
        <v>24.520199999999999</v>
      </c>
      <c r="K17" s="54">
        <v>22.394300000000001</v>
      </c>
      <c r="L17" s="54">
        <v>27.038900000000002</v>
      </c>
      <c r="M17" s="54">
        <v>18.563300000000002</v>
      </c>
      <c r="N17" s="54">
        <v>12.492100000000001</v>
      </c>
      <c r="O17" s="54">
        <v>20.008500000000002</v>
      </c>
      <c r="P17" s="54">
        <v>10.7866</v>
      </c>
      <c r="Q17" s="54">
        <v>0</v>
      </c>
      <c r="R17" s="54">
        <v>13.919700000000001</v>
      </c>
      <c r="S17" s="54">
        <v>8.9250000000000007</v>
      </c>
    </row>
    <row r="18" spans="1:19" ht="15" hidden="1" customHeight="1" outlineLevel="1">
      <c r="A18" s="12">
        <v>40756</v>
      </c>
      <c r="B18" s="54">
        <v>27.782399999999999</v>
      </c>
      <c r="C18" s="54">
        <v>31.442299999999999</v>
      </c>
      <c r="D18" s="54">
        <v>24.600300000000001</v>
      </c>
      <c r="E18" s="54">
        <v>24.174900000000001</v>
      </c>
      <c r="F18" s="54">
        <v>28.010999999999999</v>
      </c>
      <c r="G18" s="54">
        <v>16.985900000000001</v>
      </c>
      <c r="H18" s="54">
        <v>28.177800000000001</v>
      </c>
      <c r="I18" s="54">
        <v>31.495200000000001</v>
      </c>
      <c r="J18" s="54">
        <v>25.186800000000002</v>
      </c>
      <c r="K18" s="54">
        <v>24.174900000000001</v>
      </c>
      <c r="L18" s="54">
        <v>28.082100000000001</v>
      </c>
      <c r="M18" s="54">
        <v>18.3035</v>
      </c>
      <c r="N18" s="54">
        <v>11.625299999999999</v>
      </c>
      <c r="O18" s="54">
        <v>20.71</v>
      </c>
      <c r="P18" s="54">
        <v>10.665699999999999</v>
      </c>
      <c r="Q18" s="54">
        <v>0</v>
      </c>
      <c r="R18" s="54">
        <v>13.719200000000001</v>
      </c>
      <c r="S18" s="54">
        <v>10.452500000000001</v>
      </c>
    </row>
    <row r="19" spans="1:19" ht="15" hidden="1" customHeight="1" outlineLevel="1">
      <c r="A19" s="12">
        <v>40787</v>
      </c>
      <c r="B19" s="54">
        <v>26.514399999999998</v>
      </c>
      <c r="C19" s="54">
        <v>31.0761</v>
      </c>
      <c r="D19" s="54">
        <v>23.392499999999998</v>
      </c>
      <c r="E19" s="54">
        <v>24.381399999999999</v>
      </c>
      <c r="F19" s="54">
        <v>28.05</v>
      </c>
      <c r="G19" s="54">
        <v>16.203099999999999</v>
      </c>
      <c r="H19" s="54">
        <v>27.840900000000001</v>
      </c>
      <c r="I19" s="54">
        <v>31.185700000000001</v>
      </c>
      <c r="J19" s="54">
        <v>25.1464</v>
      </c>
      <c r="K19" s="54">
        <v>24.381399999999999</v>
      </c>
      <c r="L19" s="54">
        <v>29.966000000000001</v>
      </c>
      <c r="M19" s="54">
        <v>16.977699999999999</v>
      </c>
      <c r="N19" s="54">
        <v>14.3438</v>
      </c>
      <c r="O19" s="54">
        <v>20.033200000000001</v>
      </c>
      <c r="P19" s="54">
        <v>14.1029</v>
      </c>
      <c r="Q19" s="54">
        <v>0</v>
      </c>
      <c r="R19" s="54">
        <v>13.731</v>
      </c>
      <c r="S19" s="54">
        <v>14.320499999999999</v>
      </c>
    </row>
    <row r="20" spans="1:19" ht="15" hidden="1" customHeight="1" outlineLevel="1">
      <c r="A20" s="12">
        <v>40817</v>
      </c>
      <c r="B20" s="54">
        <v>23.959599999999998</v>
      </c>
      <c r="C20" s="54">
        <v>29.193100000000001</v>
      </c>
      <c r="D20" s="54">
        <v>21.033100000000001</v>
      </c>
      <c r="E20" s="54">
        <v>23.073699999999999</v>
      </c>
      <c r="F20" s="54">
        <v>27.415900000000001</v>
      </c>
      <c r="G20" s="54">
        <v>14.915800000000001</v>
      </c>
      <c r="H20" s="54">
        <v>26.1555</v>
      </c>
      <c r="I20" s="54">
        <v>29.2332</v>
      </c>
      <c r="J20" s="54">
        <v>23.914300000000001</v>
      </c>
      <c r="K20" s="54">
        <v>23.073699999999999</v>
      </c>
      <c r="L20" s="54">
        <v>27.456600000000002</v>
      </c>
      <c r="M20" s="54">
        <v>18.238199999999999</v>
      </c>
      <c r="N20" s="54">
        <v>11.924300000000001</v>
      </c>
      <c r="O20" s="54">
        <v>22.9573</v>
      </c>
      <c r="P20" s="54">
        <v>11.7578</v>
      </c>
      <c r="Q20" s="54">
        <v>0</v>
      </c>
      <c r="R20" s="54">
        <v>14.476599999999999</v>
      </c>
      <c r="S20" s="54">
        <v>11.743499999999999</v>
      </c>
    </row>
    <row r="21" spans="1:19" ht="15" hidden="1" customHeight="1" outlineLevel="1">
      <c r="A21" s="12">
        <v>40848</v>
      </c>
      <c r="B21" s="54">
        <v>25.203199999999999</v>
      </c>
      <c r="C21" s="54">
        <v>29.3371</v>
      </c>
      <c r="D21" s="54">
        <v>22.117799999999999</v>
      </c>
      <c r="E21" s="54">
        <v>22.642900000000001</v>
      </c>
      <c r="F21" s="54">
        <v>28.844899999999999</v>
      </c>
      <c r="G21" s="54">
        <v>14.441800000000001</v>
      </c>
      <c r="H21" s="54">
        <v>26.269400000000001</v>
      </c>
      <c r="I21" s="54">
        <v>29.380099999999999</v>
      </c>
      <c r="J21" s="54">
        <v>23.625399999999999</v>
      </c>
      <c r="K21" s="54">
        <v>22.642900000000001</v>
      </c>
      <c r="L21" s="54">
        <v>28.9146</v>
      </c>
      <c r="M21" s="54">
        <v>15.824400000000001</v>
      </c>
      <c r="N21" s="54">
        <v>11.9306</v>
      </c>
      <c r="O21" s="54">
        <v>20.6463</v>
      </c>
      <c r="P21" s="54">
        <v>11.677</v>
      </c>
      <c r="Q21" s="54">
        <v>0</v>
      </c>
      <c r="R21" s="54">
        <v>16.427199999999999</v>
      </c>
      <c r="S21" s="54">
        <v>11.5877</v>
      </c>
    </row>
    <row r="22" spans="1:19" ht="15" hidden="1" customHeight="1" outlineLevel="1">
      <c r="A22" s="12">
        <v>40878</v>
      </c>
      <c r="B22" s="54">
        <v>27.872499999999999</v>
      </c>
      <c r="C22" s="54">
        <v>30.834800000000001</v>
      </c>
      <c r="D22" s="54">
        <v>24.845199999999998</v>
      </c>
      <c r="E22" s="54">
        <v>24.326699999999999</v>
      </c>
      <c r="F22" s="54">
        <v>31.026199999999999</v>
      </c>
      <c r="G22" s="54">
        <v>15.5655</v>
      </c>
      <c r="H22" s="54">
        <v>28.393899999999999</v>
      </c>
      <c r="I22" s="54">
        <v>30.869800000000001</v>
      </c>
      <c r="J22" s="54">
        <v>25.750299999999999</v>
      </c>
      <c r="K22" s="54">
        <v>24.326699999999999</v>
      </c>
      <c r="L22" s="54">
        <v>31.1815</v>
      </c>
      <c r="M22" s="54">
        <v>17.049299999999999</v>
      </c>
      <c r="N22" s="54">
        <v>8.7210000000000001</v>
      </c>
      <c r="O22" s="54">
        <v>24.374099999999999</v>
      </c>
      <c r="P22" s="54">
        <v>6.9316000000000004</v>
      </c>
      <c r="Q22" s="54">
        <v>0</v>
      </c>
      <c r="R22" s="54">
        <v>12.747400000000001</v>
      </c>
      <c r="S22" s="54">
        <v>6.3849</v>
      </c>
    </row>
    <row r="23" spans="1:19" ht="15" hidden="1" customHeight="1" outlineLevel="1">
      <c r="A23" s="12">
        <v>40909</v>
      </c>
      <c r="B23" s="54">
        <v>30.503699999999998</v>
      </c>
      <c r="C23" s="54">
        <v>30.915500000000002</v>
      </c>
      <c r="D23" s="54">
        <v>29.813800000000001</v>
      </c>
      <c r="E23" s="54">
        <v>27.037099999999999</v>
      </c>
      <c r="F23" s="54">
        <v>37.771799999999999</v>
      </c>
      <c r="G23" s="54">
        <v>17.362500000000001</v>
      </c>
      <c r="H23" s="54">
        <v>30.775200000000002</v>
      </c>
      <c r="I23" s="54">
        <v>30.971900000000002</v>
      </c>
      <c r="J23" s="54">
        <v>30.438099999999999</v>
      </c>
      <c r="K23" s="54">
        <v>27.037099999999999</v>
      </c>
      <c r="L23" s="54">
        <v>37.849600000000002</v>
      </c>
      <c r="M23" s="54">
        <v>18.3947</v>
      </c>
      <c r="N23" s="54">
        <v>11.6624</v>
      </c>
      <c r="O23" s="54">
        <v>21.346399999999999</v>
      </c>
      <c r="P23" s="54">
        <v>8.2842000000000002</v>
      </c>
      <c r="Q23" s="54">
        <v>0</v>
      </c>
      <c r="R23" s="54">
        <v>10.835900000000001</v>
      </c>
      <c r="S23" s="54">
        <v>8.1472999999999995</v>
      </c>
    </row>
    <row r="24" spans="1:19" ht="15" hidden="1" customHeight="1" outlineLevel="1">
      <c r="A24" s="12">
        <v>40940</v>
      </c>
      <c r="B24" s="54">
        <v>27.325099999999999</v>
      </c>
      <c r="C24" s="54">
        <v>27.2349</v>
      </c>
      <c r="D24" s="54">
        <v>27.388999999999999</v>
      </c>
      <c r="E24" s="54">
        <v>24.339600000000001</v>
      </c>
      <c r="F24" s="54">
        <v>33.643000000000001</v>
      </c>
      <c r="G24" s="54">
        <v>17.721</v>
      </c>
      <c r="H24" s="54">
        <v>27.815200000000001</v>
      </c>
      <c r="I24" s="54">
        <v>27.2501</v>
      </c>
      <c r="J24" s="54">
        <v>28.235499999999998</v>
      </c>
      <c r="K24" s="54">
        <v>24.339600000000001</v>
      </c>
      <c r="L24" s="54">
        <v>34.035200000000003</v>
      </c>
      <c r="M24" s="54">
        <v>19.3919</v>
      </c>
      <c r="N24" s="54">
        <v>11.5932</v>
      </c>
      <c r="O24" s="54">
        <v>20.2729</v>
      </c>
      <c r="P24" s="54">
        <v>11.324299999999999</v>
      </c>
      <c r="Q24" s="54">
        <v>0</v>
      </c>
      <c r="R24" s="54">
        <v>12.139099999999999</v>
      </c>
      <c r="S24" s="54">
        <v>11.158099999999999</v>
      </c>
    </row>
    <row r="25" spans="1:19" ht="15" hidden="1" customHeight="1" outlineLevel="1">
      <c r="A25" s="12">
        <v>40969</v>
      </c>
      <c r="B25" s="54">
        <v>27.861699999999999</v>
      </c>
      <c r="C25" s="54">
        <v>30.150400000000001</v>
      </c>
      <c r="D25" s="54">
        <v>25.770800000000001</v>
      </c>
      <c r="E25" s="54">
        <v>25.448599999999999</v>
      </c>
      <c r="F25" s="54">
        <v>30.1325</v>
      </c>
      <c r="G25" s="54">
        <v>16.819199999999999</v>
      </c>
      <c r="H25" s="54">
        <v>28.908000000000001</v>
      </c>
      <c r="I25" s="54">
        <v>30.2257</v>
      </c>
      <c r="J25" s="54">
        <v>27.574400000000001</v>
      </c>
      <c r="K25" s="54">
        <v>25.448599999999999</v>
      </c>
      <c r="L25" s="54">
        <v>30.246600000000001</v>
      </c>
      <c r="M25" s="54">
        <v>22.125499999999999</v>
      </c>
      <c r="N25" s="54">
        <v>10.8299</v>
      </c>
      <c r="O25" s="54">
        <v>20.019100000000002</v>
      </c>
      <c r="P25" s="54">
        <v>10.234999999999999</v>
      </c>
      <c r="Q25" s="54">
        <v>0</v>
      </c>
      <c r="R25" s="54">
        <v>12.5665</v>
      </c>
      <c r="S25" s="54">
        <v>10.1623</v>
      </c>
    </row>
    <row r="26" spans="1:19" ht="15" hidden="1" customHeight="1" outlineLevel="1">
      <c r="A26" s="12">
        <v>41000</v>
      </c>
      <c r="B26" s="54">
        <v>28.2637</v>
      </c>
      <c r="C26" s="54">
        <v>29.066400000000002</v>
      </c>
      <c r="D26" s="54">
        <v>27.5093</v>
      </c>
      <c r="E26" s="54">
        <v>25.549199999999999</v>
      </c>
      <c r="F26" s="54">
        <v>31.032900000000001</v>
      </c>
      <c r="G26" s="54">
        <v>19.7273</v>
      </c>
      <c r="H26" s="54">
        <v>28.359300000000001</v>
      </c>
      <c r="I26" s="54">
        <v>29.1249</v>
      </c>
      <c r="J26" s="54">
        <v>27.638200000000001</v>
      </c>
      <c r="K26" s="54">
        <v>25.549199999999999</v>
      </c>
      <c r="L26" s="54">
        <v>31.074999999999999</v>
      </c>
      <c r="M26" s="54">
        <v>20.0273</v>
      </c>
      <c r="N26" s="54">
        <v>15.9664</v>
      </c>
      <c r="O26" s="54">
        <v>20.177499999999998</v>
      </c>
      <c r="P26" s="54">
        <v>13.0379</v>
      </c>
      <c r="Q26" s="54">
        <v>0</v>
      </c>
      <c r="R26" s="54">
        <v>13.104699999999999</v>
      </c>
      <c r="S26" s="54">
        <v>13.0266</v>
      </c>
    </row>
    <row r="27" spans="1:19" ht="15" hidden="1" customHeight="1" outlineLevel="1">
      <c r="A27" s="12">
        <v>41030</v>
      </c>
      <c r="B27" s="54">
        <v>27.956</v>
      </c>
      <c r="C27" s="54">
        <v>28.884699999999999</v>
      </c>
      <c r="D27" s="54">
        <v>27.058499999999999</v>
      </c>
      <c r="E27" s="54">
        <v>25.9834</v>
      </c>
      <c r="F27" s="54">
        <v>30.823799999999999</v>
      </c>
      <c r="G27" s="54">
        <v>20.051300000000001</v>
      </c>
      <c r="H27" s="54">
        <v>28.122599999999998</v>
      </c>
      <c r="I27" s="54">
        <v>28.915099999999999</v>
      </c>
      <c r="J27" s="54">
        <v>27.342700000000001</v>
      </c>
      <c r="K27" s="54">
        <v>25.9834</v>
      </c>
      <c r="L27" s="54">
        <v>30.849699999999999</v>
      </c>
      <c r="M27" s="54">
        <v>20.581399999999999</v>
      </c>
      <c r="N27" s="54">
        <v>15.210599999999999</v>
      </c>
      <c r="O27" s="54">
        <v>21.035499999999999</v>
      </c>
      <c r="P27" s="54">
        <v>14.203799999999999</v>
      </c>
      <c r="Q27" s="54">
        <v>0</v>
      </c>
      <c r="R27" s="54">
        <v>15.4778</v>
      </c>
      <c r="S27" s="54">
        <v>14.1488</v>
      </c>
    </row>
    <row r="28" spans="1:19" ht="15" hidden="1" customHeight="1" outlineLevel="1">
      <c r="A28" s="12">
        <v>41061</v>
      </c>
      <c r="B28" s="54">
        <v>26.510200000000001</v>
      </c>
      <c r="C28" s="54">
        <v>26.7483</v>
      </c>
      <c r="D28" s="54">
        <v>26.320799999999998</v>
      </c>
      <c r="E28" s="54">
        <v>26.432400000000001</v>
      </c>
      <c r="F28" s="54">
        <v>29.041499999999999</v>
      </c>
      <c r="G28" s="54">
        <v>19.9894</v>
      </c>
      <c r="H28" s="54">
        <v>26.9603</v>
      </c>
      <c r="I28" s="54">
        <v>26.7959</v>
      </c>
      <c r="J28" s="54">
        <v>27.0977</v>
      </c>
      <c r="K28" s="54">
        <v>26.432400000000001</v>
      </c>
      <c r="L28" s="54">
        <v>29.554600000000001</v>
      </c>
      <c r="M28" s="54">
        <v>21.284700000000001</v>
      </c>
      <c r="N28" s="54">
        <v>13.374700000000001</v>
      </c>
      <c r="O28" s="54">
        <v>20.124700000000001</v>
      </c>
      <c r="P28" s="54">
        <v>12.661199999999999</v>
      </c>
      <c r="Q28" s="54">
        <v>0</v>
      </c>
      <c r="R28" s="54">
        <v>11.598000000000001</v>
      </c>
      <c r="S28" s="54">
        <v>13.101000000000001</v>
      </c>
    </row>
    <row r="29" spans="1:19" ht="15" hidden="1" customHeight="1" outlineLevel="1">
      <c r="A29" s="12">
        <v>41091</v>
      </c>
      <c r="B29" s="54">
        <v>26.1632</v>
      </c>
      <c r="C29" s="54">
        <v>27.119900000000001</v>
      </c>
      <c r="D29" s="54">
        <v>25.473299999999998</v>
      </c>
      <c r="E29" s="54">
        <v>25.6968</v>
      </c>
      <c r="F29" s="54">
        <v>29.5746</v>
      </c>
      <c r="G29" s="54">
        <v>18.467099999999999</v>
      </c>
      <c r="H29" s="54">
        <v>26.831199999999999</v>
      </c>
      <c r="I29" s="54">
        <v>27.134499999999999</v>
      </c>
      <c r="J29" s="54">
        <v>26.594000000000001</v>
      </c>
      <c r="K29" s="54">
        <v>25.890799999999999</v>
      </c>
      <c r="L29" s="54">
        <v>29.709299999999999</v>
      </c>
      <c r="M29" s="54">
        <v>20.309100000000001</v>
      </c>
      <c r="N29" s="54">
        <v>13.3071</v>
      </c>
      <c r="O29" s="54">
        <v>23.803899999999999</v>
      </c>
      <c r="P29" s="54">
        <v>12.9024</v>
      </c>
      <c r="Q29" s="54">
        <v>14</v>
      </c>
      <c r="R29" s="54">
        <v>13.206300000000001</v>
      </c>
      <c r="S29" s="54">
        <v>12.839600000000001</v>
      </c>
    </row>
    <row r="30" spans="1:19" ht="15" hidden="1" customHeight="1" outlineLevel="1">
      <c r="A30" s="12">
        <v>41122</v>
      </c>
      <c r="B30" s="54">
        <v>26.763000000000002</v>
      </c>
      <c r="C30" s="54">
        <v>28.930900000000001</v>
      </c>
      <c r="D30" s="54">
        <v>24.945799999999998</v>
      </c>
      <c r="E30" s="54">
        <v>22.895399999999999</v>
      </c>
      <c r="F30" s="54">
        <v>29.228400000000001</v>
      </c>
      <c r="G30" s="54">
        <v>18.922599999999999</v>
      </c>
      <c r="H30" s="54">
        <v>26.957000000000001</v>
      </c>
      <c r="I30" s="54">
        <v>28.9434</v>
      </c>
      <c r="J30" s="54">
        <v>25.248000000000001</v>
      </c>
      <c r="K30" s="54">
        <v>22.895399999999999</v>
      </c>
      <c r="L30" s="54">
        <v>29.411999999999999</v>
      </c>
      <c r="M30" s="54">
        <v>19.535499999999999</v>
      </c>
      <c r="N30" s="54">
        <v>14.361499999999999</v>
      </c>
      <c r="O30" s="54">
        <v>20.219100000000001</v>
      </c>
      <c r="P30" s="54">
        <v>14.101000000000001</v>
      </c>
      <c r="Q30" s="54">
        <v>0</v>
      </c>
      <c r="R30" s="54">
        <v>19.309000000000001</v>
      </c>
      <c r="S30" s="54">
        <v>11.686199999999999</v>
      </c>
    </row>
    <row r="31" spans="1:19" ht="15" hidden="1" customHeight="1" outlineLevel="1">
      <c r="A31" s="12">
        <v>41153</v>
      </c>
      <c r="B31" s="54">
        <v>26.310700000000001</v>
      </c>
      <c r="C31" s="54">
        <v>28.892900000000001</v>
      </c>
      <c r="D31" s="54">
        <v>24.201499999999999</v>
      </c>
      <c r="E31" s="54">
        <v>24.9468</v>
      </c>
      <c r="F31" s="54">
        <v>29.910499999999999</v>
      </c>
      <c r="G31" s="54">
        <v>15.5341</v>
      </c>
      <c r="H31" s="54">
        <v>27.0732</v>
      </c>
      <c r="I31" s="54">
        <v>28.907699999999998</v>
      </c>
      <c r="J31" s="54">
        <v>25.4482</v>
      </c>
      <c r="K31" s="54">
        <v>24.9468</v>
      </c>
      <c r="L31" s="54">
        <v>30.375699999999998</v>
      </c>
      <c r="M31" s="54">
        <v>17.159199999999998</v>
      </c>
      <c r="N31" s="54">
        <v>9.9298000000000002</v>
      </c>
      <c r="O31" s="54">
        <v>20.368099999999998</v>
      </c>
      <c r="P31" s="54">
        <v>9.7431000000000001</v>
      </c>
      <c r="Q31" s="54">
        <v>0</v>
      </c>
      <c r="R31" s="54">
        <v>12.581799999999999</v>
      </c>
      <c r="S31" s="54">
        <v>9.2218999999999998</v>
      </c>
    </row>
    <row r="32" spans="1:19" ht="15" hidden="1" customHeight="1" outlineLevel="1">
      <c r="A32" s="12">
        <v>41183</v>
      </c>
      <c r="B32" s="54">
        <v>25.515599999999999</v>
      </c>
      <c r="C32" s="54">
        <v>27.748799999999999</v>
      </c>
      <c r="D32" s="54">
        <v>23.841799999999999</v>
      </c>
      <c r="E32" s="54">
        <v>22.497499999999999</v>
      </c>
      <c r="F32" s="54">
        <v>29.999600000000001</v>
      </c>
      <c r="G32" s="54">
        <v>16.270800000000001</v>
      </c>
      <c r="H32" s="54">
        <v>26.139700000000001</v>
      </c>
      <c r="I32" s="54">
        <v>27.7485</v>
      </c>
      <c r="J32" s="54">
        <v>24.8127</v>
      </c>
      <c r="K32" s="54">
        <v>22.497499999999999</v>
      </c>
      <c r="L32" s="54">
        <v>30.017800000000001</v>
      </c>
      <c r="M32" s="54">
        <v>17.1479</v>
      </c>
      <c r="N32" s="54">
        <v>14.196099999999999</v>
      </c>
      <c r="O32" s="54">
        <v>40.723999999999997</v>
      </c>
      <c r="P32" s="54">
        <v>14.1912</v>
      </c>
      <c r="Q32" s="54">
        <v>0</v>
      </c>
      <c r="R32" s="54">
        <v>16.339700000000001</v>
      </c>
      <c r="S32" s="54">
        <v>14.1776</v>
      </c>
    </row>
    <row r="33" spans="1:19" ht="15" hidden="1" customHeight="1" outlineLevel="1">
      <c r="A33" s="12">
        <v>41214</v>
      </c>
      <c r="B33" s="54">
        <v>27.163599999999999</v>
      </c>
      <c r="C33" s="54">
        <v>28.3231</v>
      </c>
      <c r="D33" s="54">
        <v>26.066099999999999</v>
      </c>
      <c r="E33" s="54">
        <v>22.8126</v>
      </c>
      <c r="F33" s="54">
        <v>30.6295</v>
      </c>
      <c r="G33" s="54">
        <v>19.360299999999999</v>
      </c>
      <c r="H33" s="54">
        <v>27.2803</v>
      </c>
      <c r="I33" s="54">
        <v>28.2942</v>
      </c>
      <c r="J33" s="54">
        <v>26.308</v>
      </c>
      <c r="K33" s="54">
        <v>22.8126</v>
      </c>
      <c r="L33" s="54">
        <v>30.6295</v>
      </c>
      <c r="M33" s="54">
        <v>20.0243</v>
      </c>
      <c r="N33" s="54">
        <v>15.871499999999999</v>
      </c>
      <c r="O33" s="54">
        <v>36.358199999999997</v>
      </c>
      <c r="P33" s="54">
        <v>11.6623</v>
      </c>
      <c r="Q33" s="54">
        <v>0</v>
      </c>
      <c r="R33" s="54">
        <v>0</v>
      </c>
      <c r="S33" s="54">
        <v>11.6623</v>
      </c>
    </row>
    <row r="34" spans="1:19" ht="15" hidden="1" customHeight="1" outlineLevel="1">
      <c r="A34" s="12">
        <v>41244</v>
      </c>
      <c r="B34" s="54">
        <v>26.480499999999999</v>
      </c>
      <c r="C34" s="54">
        <v>29.2606</v>
      </c>
      <c r="D34" s="54">
        <v>24.094999999999999</v>
      </c>
      <c r="E34" s="54">
        <v>21.5258</v>
      </c>
      <c r="F34" s="54">
        <v>30.4206</v>
      </c>
      <c r="G34" s="54">
        <v>14.3363</v>
      </c>
      <c r="H34" s="54">
        <v>27.849799999999998</v>
      </c>
      <c r="I34" s="54">
        <v>29.260400000000001</v>
      </c>
      <c r="J34" s="54">
        <v>26.443200000000001</v>
      </c>
      <c r="K34" s="54">
        <v>21.5258</v>
      </c>
      <c r="L34" s="54">
        <v>30.968499999999999</v>
      </c>
      <c r="M34" s="54">
        <v>20.994599999999998</v>
      </c>
      <c r="N34" s="54">
        <v>9.6126000000000005</v>
      </c>
      <c r="O34" s="54">
        <v>34.825200000000002</v>
      </c>
      <c r="P34" s="54">
        <v>9.6073000000000004</v>
      </c>
      <c r="Q34" s="54">
        <v>0</v>
      </c>
      <c r="R34" s="54">
        <v>10</v>
      </c>
      <c r="S34" s="54">
        <v>9.5698000000000008</v>
      </c>
    </row>
    <row r="35" spans="1:19" ht="15" hidden="1" customHeight="1" outlineLevel="1">
      <c r="A35" s="12">
        <v>41275</v>
      </c>
      <c r="B35" s="54">
        <v>28.502600000000001</v>
      </c>
      <c r="C35" s="54">
        <v>28.515999999999998</v>
      </c>
      <c r="D35" s="54">
        <v>28.479600000000001</v>
      </c>
      <c r="E35" s="54">
        <v>25.8672</v>
      </c>
      <c r="F35" s="54">
        <v>32.097700000000003</v>
      </c>
      <c r="G35" s="54">
        <v>17.853200000000001</v>
      </c>
      <c r="H35" s="54">
        <v>28.979600000000001</v>
      </c>
      <c r="I35" s="54">
        <v>28.515899999999998</v>
      </c>
      <c r="J35" s="54">
        <v>29.852399999999999</v>
      </c>
      <c r="K35" s="54">
        <v>25.8672</v>
      </c>
      <c r="L35" s="54">
        <v>32.097700000000003</v>
      </c>
      <c r="M35" s="54">
        <v>23.534800000000001</v>
      </c>
      <c r="N35" s="54">
        <v>13.543100000000001</v>
      </c>
      <c r="O35" s="54">
        <v>33.002800000000001</v>
      </c>
      <c r="P35" s="54">
        <v>13.535500000000001</v>
      </c>
      <c r="Q35" s="54">
        <v>0</v>
      </c>
      <c r="R35" s="54">
        <v>0</v>
      </c>
      <c r="S35" s="54">
        <v>13.535500000000001</v>
      </c>
    </row>
    <row r="36" spans="1:19" ht="15" hidden="1" customHeight="1" outlineLevel="1">
      <c r="A36" s="12">
        <v>41306</v>
      </c>
      <c r="B36" s="54">
        <v>27.451699999999999</v>
      </c>
      <c r="C36" s="54">
        <v>28.4206</v>
      </c>
      <c r="D36" s="54">
        <v>26.4773</v>
      </c>
      <c r="E36" s="54">
        <v>22.1389</v>
      </c>
      <c r="F36" s="54">
        <v>32.215800000000002</v>
      </c>
      <c r="G36" s="54">
        <v>20.413900000000002</v>
      </c>
      <c r="H36" s="54">
        <v>27.576899999999998</v>
      </c>
      <c r="I36" s="54">
        <v>28.418399999999998</v>
      </c>
      <c r="J36" s="54">
        <v>26.716999999999999</v>
      </c>
      <c r="K36" s="54">
        <v>22.1389</v>
      </c>
      <c r="L36" s="54">
        <v>32.215800000000002</v>
      </c>
      <c r="M36" s="54">
        <v>22.7469</v>
      </c>
      <c r="N36" s="54">
        <v>12.178699999999999</v>
      </c>
      <c r="O36" s="54">
        <v>36.206400000000002</v>
      </c>
      <c r="P36" s="54">
        <v>11.7547</v>
      </c>
      <c r="Q36" s="54">
        <v>0</v>
      </c>
      <c r="R36" s="54">
        <v>0</v>
      </c>
      <c r="S36" s="54">
        <v>11.7547</v>
      </c>
    </row>
    <row r="37" spans="1:19" ht="15" hidden="1" customHeight="1" outlineLevel="1">
      <c r="A37" s="12">
        <v>41334</v>
      </c>
      <c r="B37" s="54">
        <v>27.561699999999998</v>
      </c>
      <c r="C37" s="54">
        <v>28.106400000000001</v>
      </c>
      <c r="D37" s="54">
        <v>26.874300000000002</v>
      </c>
      <c r="E37" s="54">
        <v>22.811399999999999</v>
      </c>
      <c r="F37" s="54">
        <v>29.96</v>
      </c>
      <c r="G37" s="54">
        <v>21.351199999999999</v>
      </c>
      <c r="H37" s="54">
        <v>27.749500000000001</v>
      </c>
      <c r="I37" s="54">
        <v>28.1007</v>
      </c>
      <c r="J37" s="54">
        <v>27.292999999999999</v>
      </c>
      <c r="K37" s="54">
        <v>23.767900000000001</v>
      </c>
      <c r="L37" s="54">
        <v>30.114799999999999</v>
      </c>
      <c r="M37" s="54">
        <v>21.476900000000001</v>
      </c>
      <c r="N37" s="54">
        <v>13.876099999999999</v>
      </c>
      <c r="O37" s="54">
        <v>36.419899999999998</v>
      </c>
      <c r="P37" s="54">
        <v>13.2202</v>
      </c>
      <c r="Q37" s="54">
        <v>13.5</v>
      </c>
      <c r="R37" s="54">
        <v>13.5021</v>
      </c>
      <c r="S37" s="54">
        <v>7.5723000000000003</v>
      </c>
    </row>
    <row r="38" spans="1:19" ht="15" hidden="1" customHeight="1" outlineLevel="1">
      <c r="A38" s="12">
        <v>41365</v>
      </c>
      <c r="B38" s="54">
        <v>26.113600000000002</v>
      </c>
      <c r="C38" s="54">
        <v>28.1526</v>
      </c>
      <c r="D38" s="54">
        <v>24.1861</v>
      </c>
      <c r="E38" s="54">
        <v>19.801100000000002</v>
      </c>
      <c r="F38" s="54">
        <v>31.141200000000001</v>
      </c>
      <c r="G38" s="54">
        <v>17.200199999999999</v>
      </c>
      <c r="H38" s="54">
        <v>26.568000000000001</v>
      </c>
      <c r="I38" s="54">
        <v>28.1526</v>
      </c>
      <c r="J38" s="54">
        <v>24.988800000000001</v>
      </c>
      <c r="K38" s="54">
        <v>19.865600000000001</v>
      </c>
      <c r="L38" s="54">
        <v>31.141200000000001</v>
      </c>
      <c r="M38" s="54">
        <v>20.6709</v>
      </c>
      <c r="N38" s="54">
        <v>9.3760999999999992</v>
      </c>
      <c r="O38" s="54">
        <v>25.651199999999999</v>
      </c>
      <c r="P38" s="54">
        <v>9.3747000000000007</v>
      </c>
      <c r="Q38" s="54">
        <v>13.5</v>
      </c>
      <c r="R38" s="54">
        <v>0</v>
      </c>
      <c r="S38" s="54">
        <v>9.0040999999999993</v>
      </c>
    </row>
    <row r="39" spans="1:19" ht="15" hidden="1" customHeight="1" outlineLevel="1">
      <c r="A39" s="12">
        <v>41395</v>
      </c>
      <c r="B39" s="54">
        <v>27.210100000000001</v>
      </c>
      <c r="C39" s="54">
        <v>27.854600000000001</v>
      </c>
      <c r="D39" s="54">
        <v>26.458300000000001</v>
      </c>
      <c r="E39" s="54">
        <v>21.261399999999998</v>
      </c>
      <c r="F39" s="54">
        <v>31.6297</v>
      </c>
      <c r="G39" s="54">
        <v>20.255199999999999</v>
      </c>
      <c r="H39" s="54">
        <v>27.2241</v>
      </c>
      <c r="I39" s="54">
        <v>27.854399999999998</v>
      </c>
      <c r="J39" s="54">
        <v>26.487200000000001</v>
      </c>
      <c r="K39" s="54">
        <v>21.261399999999998</v>
      </c>
      <c r="L39" s="54">
        <v>31.6297</v>
      </c>
      <c r="M39" s="54">
        <v>20.423400000000001</v>
      </c>
      <c r="N39" s="54">
        <v>13.5229</v>
      </c>
      <c r="O39" s="54">
        <v>34.585999999999999</v>
      </c>
      <c r="P39" s="54">
        <v>13.142799999999999</v>
      </c>
      <c r="Q39" s="54">
        <v>0</v>
      </c>
      <c r="R39" s="54">
        <v>0</v>
      </c>
      <c r="S39" s="54">
        <v>13.142799999999999</v>
      </c>
    </row>
    <row r="40" spans="1:19" ht="15" hidden="1" customHeight="1" outlineLevel="1">
      <c r="A40" s="12">
        <v>41426</v>
      </c>
      <c r="B40" s="54">
        <v>26.5823</v>
      </c>
      <c r="C40" s="54">
        <v>24.950199999999999</v>
      </c>
      <c r="D40" s="54">
        <v>28.0472</v>
      </c>
      <c r="E40" s="54">
        <v>25.052099999999999</v>
      </c>
      <c r="F40" s="54">
        <v>31.401700000000002</v>
      </c>
      <c r="G40" s="54">
        <v>21.459299999999999</v>
      </c>
      <c r="H40" s="54">
        <v>26.609100000000002</v>
      </c>
      <c r="I40" s="54">
        <v>24.950199999999999</v>
      </c>
      <c r="J40" s="54">
        <v>28.102699999999999</v>
      </c>
      <c r="K40" s="54">
        <v>25.052099999999999</v>
      </c>
      <c r="L40" s="54">
        <v>31.401700000000002</v>
      </c>
      <c r="M40" s="54">
        <v>21.6478</v>
      </c>
      <c r="N40" s="54">
        <v>10.825200000000001</v>
      </c>
      <c r="O40" s="54">
        <v>11.478999999999999</v>
      </c>
      <c r="P40" s="54">
        <v>10.8245</v>
      </c>
      <c r="Q40" s="54">
        <v>0</v>
      </c>
      <c r="R40" s="54">
        <v>0</v>
      </c>
      <c r="S40" s="54">
        <v>10.8245</v>
      </c>
    </row>
    <row r="41" spans="1:19" ht="15" hidden="1" customHeight="1" outlineLevel="1">
      <c r="A41" s="12">
        <v>41456</v>
      </c>
      <c r="B41" s="54">
        <v>26.156199999999998</v>
      </c>
      <c r="C41" s="54">
        <v>25.258299999999998</v>
      </c>
      <c r="D41" s="54">
        <v>26.811499999999999</v>
      </c>
      <c r="E41" s="54">
        <v>23.859400000000001</v>
      </c>
      <c r="F41" s="54">
        <v>29.711300000000001</v>
      </c>
      <c r="G41" s="54">
        <v>20.881499999999999</v>
      </c>
      <c r="H41" s="54">
        <v>26.260899999999999</v>
      </c>
      <c r="I41" s="54">
        <v>25.308900000000001</v>
      </c>
      <c r="J41" s="54">
        <v>26.96</v>
      </c>
      <c r="K41" s="54">
        <v>24.223500000000001</v>
      </c>
      <c r="L41" s="54">
        <v>29.711300000000001</v>
      </c>
      <c r="M41" s="54">
        <v>21.005299999999998</v>
      </c>
      <c r="N41" s="54">
        <v>13.8384</v>
      </c>
      <c r="O41" s="54">
        <v>14.707800000000001</v>
      </c>
      <c r="P41" s="54">
        <v>13.5656</v>
      </c>
      <c r="Q41" s="54">
        <v>13.5</v>
      </c>
      <c r="R41" s="54">
        <v>0</v>
      </c>
      <c r="S41" s="54">
        <v>13.754300000000001</v>
      </c>
    </row>
    <row r="42" spans="1:19" ht="15" hidden="1" customHeight="1" outlineLevel="1">
      <c r="A42" s="12">
        <v>41487</v>
      </c>
      <c r="B42" s="54">
        <v>26.3352</v>
      </c>
      <c r="C42" s="54">
        <v>24.867799999999999</v>
      </c>
      <c r="D42" s="54">
        <v>27.567299999999999</v>
      </c>
      <c r="E42" s="54">
        <v>25.043700000000001</v>
      </c>
      <c r="F42" s="54">
        <v>29.647400000000001</v>
      </c>
      <c r="G42" s="54">
        <v>22.440100000000001</v>
      </c>
      <c r="H42" s="54">
        <v>26.339099999999998</v>
      </c>
      <c r="I42" s="54">
        <v>24.861999999999998</v>
      </c>
      <c r="J42" s="54">
        <v>27.579799999999999</v>
      </c>
      <c r="K42" s="54">
        <v>25.043700000000001</v>
      </c>
      <c r="L42" s="54">
        <v>29.647400000000001</v>
      </c>
      <c r="M42" s="54">
        <v>22.4909</v>
      </c>
      <c r="N42" s="54">
        <v>21.062799999999999</v>
      </c>
      <c r="O42" s="54">
        <v>34.284399999999998</v>
      </c>
      <c r="P42" s="54">
        <v>13.142799999999999</v>
      </c>
      <c r="Q42" s="54">
        <v>0</v>
      </c>
      <c r="R42" s="54">
        <v>0</v>
      </c>
      <c r="S42" s="54">
        <v>13.142799999999999</v>
      </c>
    </row>
    <row r="43" spans="1:19" ht="15" hidden="1" customHeight="1" outlineLevel="1">
      <c r="A43" s="12">
        <v>41518</v>
      </c>
      <c r="B43" s="54">
        <v>25.842600000000001</v>
      </c>
      <c r="C43" s="54">
        <v>24.4727</v>
      </c>
      <c r="D43" s="54">
        <v>26.914100000000001</v>
      </c>
      <c r="E43" s="54">
        <v>23.328399999999998</v>
      </c>
      <c r="F43" s="54">
        <v>30.0078</v>
      </c>
      <c r="G43" s="54">
        <v>18.527699999999999</v>
      </c>
      <c r="H43" s="54">
        <v>25.854900000000001</v>
      </c>
      <c r="I43" s="54">
        <v>24.472799999999999</v>
      </c>
      <c r="J43" s="54">
        <v>26.937999999999999</v>
      </c>
      <c r="K43" s="54">
        <v>23.328399999999998</v>
      </c>
      <c r="L43" s="54">
        <v>30.0352</v>
      </c>
      <c r="M43" s="54">
        <v>18.550899999999999</v>
      </c>
      <c r="N43" s="54">
        <v>13.1661</v>
      </c>
      <c r="O43" s="54">
        <v>12.9857</v>
      </c>
      <c r="P43" s="54">
        <v>13.1663</v>
      </c>
      <c r="Q43" s="54">
        <v>0</v>
      </c>
      <c r="R43" s="54">
        <v>13.1815</v>
      </c>
      <c r="S43" s="54">
        <v>13.142799999999999</v>
      </c>
    </row>
    <row r="44" spans="1:19" ht="15" hidden="1" customHeight="1" outlineLevel="1">
      <c r="A44" s="12">
        <v>41548</v>
      </c>
      <c r="B44" s="54">
        <v>26.265899999999998</v>
      </c>
      <c r="C44" s="54">
        <v>25.144600000000001</v>
      </c>
      <c r="D44" s="54">
        <v>27.5092</v>
      </c>
      <c r="E44" s="54">
        <v>25.0077</v>
      </c>
      <c r="F44" s="54">
        <v>30.430900000000001</v>
      </c>
      <c r="G44" s="54">
        <v>19.910399999999999</v>
      </c>
      <c r="H44" s="54">
        <v>26.3308</v>
      </c>
      <c r="I44" s="54">
        <v>25.144500000000001</v>
      </c>
      <c r="J44" s="54">
        <v>27.657599999999999</v>
      </c>
      <c r="K44" s="54">
        <v>25.613900000000001</v>
      </c>
      <c r="L44" s="54">
        <v>30.430900000000001</v>
      </c>
      <c r="M44" s="54">
        <v>19.923400000000001</v>
      </c>
      <c r="N44" s="54">
        <v>10.5686</v>
      </c>
      <c r="O44" s="54">
        <v>31.966100000000001</v>
      </c>
      <c r="P44" s="54">
        <v>10.5183</v>
      </c>
      <c r="Q44" s="54">
        <v>10.2727</v>
      </c>
      <c r="R44" s="54">
        <v>0</v>
      </c>
      <c r="S44" s="54">
        <v>15</v>
      </c>
    </row>
    <row r="45" spans="1:19" ht="15" hidden="1" customHeight="1" outlineLevel="1">
      <c r="A45" s="12">
        <v>41579</v>
      </c>
      <c r="B45" s="54">
        <v>26.400200000000002</v>
      </c>
      <c r="C45" s="54">
        <v>25.336600000000001</v>
      </c>
      <c r="D45" s="54">
        <v>27.576599999999999</v>
      </c>
      <c r="E45" s="54">
        <v>24.492599999999999</v>
      </c>
      <c r="F45" s="54">
        <v>29.800799999999999</v>
      </c>
      <c r="G45" s="54">
        <v>19.9725</v>
      </c>
      <c r="H45" s="54">
        <v>26.4145</v>
      </c>
      <c r="I45" s="54">
        <v>25.336600000000001</v>
      </c>
      <c r="J45" s="54">
        <v>27.6097</v>
      </c>
      <c r="K45" s="54">
        <v>24.492599999999999</v>
      </c>
      <c r="L45" s="54">
        <v>29.8567</v>
      </c>
      <c r="M45" s="54">
        <v>19.9725</v>
      </c>
      <c r="N45" s="54">
        <v>14.0525</v>
      </c>
      <c r="O45" s="54">
        <v>27.589200000000002</v>
      </c>
      <c r="P45" s="54">
        <v>14</v>
      </c>
      <c r="Q45" s="54">
        <v>0</v>
      </c>
      <c r="R45" s="54">
        <v>14</v>
      </c>
      <c r="S45" s="54">
        <v>0</v>
      </c>
    </row>
    <row r="46" spans="1:19" ht="15" hidden="1" customHeight="1" outlineLevel="1">
      <c r="A46" s="12">
        <v>41609</v>
      </c>
      <c r="B46" s="54">
        <v>26.278700000000001</v>
      </c>
      <c r="C46" s="54">
        <v>25.4573</v>
      </c>
      <c r="D46" s="54">
        <v>27.043900000000001</v>
      </c>
      <c r="E46" s="54">
        <v>24.855599999999999</v>
      </c>
      <c r="F46" s="54">
        <v>29.212199999999999</v>
      </c>
      <c r="G46" s="54">
        <v>20.143899999999999</v>
      </c>
      <c r="H46" s="54">
        <v>26.288900000000002</v>
      </c>
      <c r="I46" s="54">
        <v>25.4573</v>
      </c>
      <c r="J46" s="54">
        <v>27.065000000000001</v>
      </c>
      <c r="K46" s="54">
        <v>24.855599999999999</v>
      </c>
      <c r="L46" s="54">
        <v>29.212199999999999</v>
      </c>
      <c r="M46" s="54">
        <v>20.2332</v>
      </c>
      <c r="N46" s="54">
        <v>15.055099999999999</v>
      </c>
      <c r="O46" s="54">
        <v>28.762599999999999</v>
      </c>
      <c r="P46" s="54">
        <v>14.996499999999999</v>
      </c>
      <c r="Q46" s="54">
        <v>0</v>
      </c>
      <c r="R46" s="54">
        <v>0</v>
      </c>
      <c r="S46" s="54">
        <v>14.996499999999999</v>
      </c>
    </row>
    <row r="47" spans="1:19" ht="15" hidden="1" customHeight="1" outlineLevel="1">
      <c r="A47" s="12">
        <v>41640</v>
      </c>
      <c r="B47" s="54">
        <v>26.928899999999999</v>
      </c>
      <c r="C47" s="54">
        <v>25.3614</v>
      </c>
      <c r="D47" s="54">
        <v>29.15</v>
      </c>
      <c r="E47" s="54">
        <v>27.449400000000001</v>
      </c>
      <c r="F47" s="54">
        <v>30.824000000000002</v>
      </c>
      <c r="G47" s="54">
        <v>22.085999999999999</v>
      </c>
      <c r="H47" s="54">
        <v>26.914400000000001</v>
      </c>
      <c r="I47" s="54">
        <v>25.332000000000001</v>
      </c>
      <c r="J47" s="54">
        <v>29.15</v>
      </c>
      <c r="K47" s="54">
        <v>27.449400000000001</v>
      </c>
      <c r="L47" s="54">
        <v>30.824000000000002</v>
      </c>
      <c r="M47" s="54">
        <v>22.085999999999999</v>
      </c>
      <c r="N47" s="54">
        <v>35.187600000000003</v>
      </c>
      <c r="O47" s="54">
        <v>35.187600000000003</v>
      </c>
      <c r="P47" s="54">
        <v>0</v>
      </c>
      <c r="Q47" s="54">
        <v>0</v>
      </c>
      <c r="R47" s="54">
        <v>0</v>
      </c>
      <c r="S47" s="54">
        <v>0</v>
      </c>
    </row>
    <row r="48" spans="1:19" ht="15" hidden="1" customHeight="1" outlineLevel="1">
      <c r="A48" s="12">
        <v>41671</v>
      </c>
      <c r="B48" s="54">
        <v>26.282699999999998</v>
      </c>
      <c r="C48" s="54">
        <v>25.8537</v>
      </c>
      <c r="D48" s="54">
        <v>26.485399999999998</v>
      </c>
      <c r="E48" s="54">
        <v>24.879100000000001</v>
      </c>
      <c r="F48" s="54">
        <v>30.304500000000001</v>
      </c>
      <c r="G48" s="54">
        <v>19.614999999999998</v>
      </c>
      <c r="H48" s="54">
        <v>26.288900000000002</v>
      </c>
      <c r="I48" s="54">
        <v>25.866499999999998</v>
      </c>
      <c r="J48" s="54">
        <v>26.488199999999999</v>
      </c>
      <c r="K48" s="54">
        <v>24.879100000000001</v>
      </c>
      <c r="L48" s="54">
        <v>30.304500000000001</v>
      </c>
      <c r="M48" s="54">
        <v>19.636099999999999</v>
      </c>
      <c r="N48" s="54">
        <v>13.011799999999999</v>
      </c>
      <c r="O48" s="54">
        <v>12.9221</v>
      </c>
      <c r="P48" s="54">
        <v>13.2095</v>
      </c>
      <c r="Q48" s="54">
        <v>0</v>
      </c>
      <c r="R48" s="54">
        <v>0</v>
      </c>
      <c r="S48" s="54">
        <v>13.2095</v>
      </c>
    </row>
    <row r="49" spans="1:19" ht="15" hidden="1" customHeight="1" outlineLevel="1">
      <c r="A49" s="12">
        <v>41699</v>
      </c>
      <c r="B49" s="54">
        <v>22.622399999999999</v>
      </c>
      <c r="C49" s="54">
        <v>25.240200000000002</v>
      </c>
      <c r="D49" s="54">
        <v>20.798500000000001</v>
      </c>
      <c r="E49" s="54">
        <v>19.8459</v>
      </c>
      <c r="F49" s="54">
        <v>21.2315</v>
      </c>
      <c r="G49" s="54">
        <v>23.3611</v>
      </c>
      <c r="H49" s="54">
        <v>22.624099999999999</v>
      </c>
      <c r="I49" s="54">
        <v>25.240100000000002</v>
      </c>
      <c r="J49" s="54">
        <v>20.800899999999999</v>
      </c>
      <c r="K49" s="54">
        <v>19.8459</v>
      </c>
      <c r="L49" s="54">
        <v>21.2315</v>
      </c>
      <c r="M49" s="54">
        <v>23.453299999999999</v>
      </c>
      <c r="N49" s="54">
        <v>12.5669</v>
      </c>
      <c r="O49" s="54">
        <v>30.428999999999998</v>
      </c>
      <c r="P49" s="54">
        <v>12.1389</v>
      </c>
      <c r="Q49" s="54">
        <v>0</v>
      </c>
      <c r="R49" s="54">
        <v>0</v>
      </c>
      <c r="S49" s="54">
        <v>12.1389</v>
      </c>
    </row>
    <row r="50" spans="1:19" ht="15" hidden="1" customHeight="1" outlineLevel="1">
      <c r="A50" s="12">
        <v>41730</v>
      </c>
      <c r="B50" s="54">
        <v>22.2515</v>
      </c>
      <c r="C50" s="54">
        <v>25.1938</v>
      </c>
      <c r="D50" s="54">
        <v>20.963799999999999</v>
      </c>
      <c r="E50" s="54">
        <v>19.649699999999999</v>
      </c>
      <c r="F50" s="54">
        <v>21.418199999999999</v>
      </c>
      <c r="G50" s="54">
        <v>30.213200000000001</v>
      </c>
      <c r="H50" s="54">
        <v>22.2654</v>
      </c>
      <c r="I50" s="54">
        <v>25.190100000000001</v>
      </c>
      <c r="J50" s="54">
        <v>20.982800000000001</v>
      </c>
      <c r="K50" s="54">
        <v>19.649699999999999</v>
      </c>
      <c r="L50" s="54">
        <v>21.418199999999999</v>
      </c>
      <c r="M50" s="54">
        <v>32.373699999999999</v>
      </c>
      <c r="N50" s="54">
        <v>14.579499999999999</v>
      </c>
      <c r="O50" s="54">
        <v>34.605800000000002</v>
      </c>
      <c r="P50" s="54">
        <v>13.142899999999999</v>
      </c>
      <c r="Q50" s="54">
        <v>0</v>
      </c>
      <c r="R50" s="54">
        <v>0</v>
      </c>
      <c r="S50" s="54">
        <v>13.142899999999999</v>
      </c>
    </row>
    <row r="51" spans="1:19" ht="15" hidden="1" customHeight="1" outlineLevel="1">
      <c r="A51" s="12">
        <v>41760</v>
      </c>
      <c r="B51" s="54">
        <v>22.6313</v>
      </c>
      <c r="C51" s="54">
        <v>25.704599999999999</v>
      </c>
      <c r="D51" s="54">
        <v>21.408200000000001</v>
      </c>
      <c r="E51" s="54">
        <v>19.1356</v>
      </c>
      <c r="F51" s="54">
        <v>22.514800000000001</v>
      </c>
      <c r="G51" s="54">
        <v>29.807700000000001</v>
      </c>
      <c r="H51" s="54">
        <v>22.820499999999999</v>
      </c>
      <c r="I51" s="54">
        <v>25.7042</v>
      </c>
      <c r="J51" s="54">
        <v>21.644100000000002</v>
      </c>
      <c r="K51" s="54">
        <v>19.649999999999999</v>
      </c>
      <c r="L51" s="54">
        <v>22.514800000000001</v>
      </c>
      <c r="M51" s="54">
        <v>29.962599999999998</v>
      </c>
      <c r="N51" s="54">
        <v>12.028600000000001</v>
      </c>
      <c r="O51" s="54">
        <v>33.193199999999997</v>
      </c>
      <c r="P51" s="54">
        <v>12.0113</v>
      </c>
      <c r="Q51" s="54">
        <v>12</v>
      </c>
      <c r="R51" s="54">
        <v>0</v>
      </c>
      <c r="S51" s="54">
        <v>13.805199999999999</v>
      </c>
    </row>
    <row r="52" spans="1:19" ht="15" hidden="1" customHeight="1" outlineLevel="1">
      <c r="A52" s="12">
        <v>41791</v>
      </c>
      <c r="B52" s="54">
        <v>22.6599</v>
      </c>
      <c r="C52" s="54">
        <v>25.299700000000001</v>
      </c>
      <c r="D52" s="54">
        <v>21.658300000000001</v>
      </c>
      <c r="E52" s="54">
        <v>18.7761</v>
      </c>
      <c r="F52" s="54">
        <v>23.1633</v>
      </c>
      <c r="G52" s="54">
        <v>26.6816</v>
      </c>
      <c r="H52" s="54">
        <v>22.920100000000001</v>
      </c>
      <c r="I52" s="54">
        <v>25.299800000000001</v>
      </c>
      <c r="J52" s="54">
        <v>21.994900000000001</v>
      </c>
      <c r="K52" s="54">
        <v>19.54</v>
      </c>
      <c r="L52" s="54">
        <v>23.1633</v>
      </c>
      <c r="M52" s="54">
        <v>26.6816</v>
      </c>
      <c r="N52" s="54">
        <v>7.9996</v>
      </c>
      <c r="O52" s="54">
        <v>2.7995999999999999</v>
      </c>
      <c r="P52" s="54">
        <v>8</v>
      </c>
      <c r="Q52" s="54">
        <v>8</v>
      </c>
      <c r="R52" s="54">
        <v>0</v>
      </c>
      <c r="S52" s="54">
        <v>0</v>
      </c>
    </row>
    <row r="53" spans="1:19" ht="15" hidden="1" customHeight="1" outlineLevel="1">
      <c r="A53" s="12">
        <v>41821</v>
      </c>
      <c r="B53" s="54">
        <v>23.3294</v>
      </c>
      <c r="C53" s="54">
        <v>25.078800000000001</v>
      </c>
      <c r="D53" s="54">
        <v>22.537500000000001</v>
      </c>
      <c r="E53" s="54">
        <v>20.517499999999998</v>
      </c>
      <c r="F53" s="54">
        <v>23.612400000000001</v>
      </c>
      <c r="G53" s="54">
        <v>24.194700000000001</v>
      </c>
      <c r="H53" s="54">
        <v>23.331399999999999</v>
      </c>
      <c r="I53" s="54">
        <v>25.0825</v>
      </c>
      <c r="J53" s="54">
        <v>22.539000000000001</v>
      </c>
      <c r="K53" s="54">
        <v>20.517499999999998</v>
      </c>
      <c r="L53" s="54">
        <v>23.612400000000001</v>
      </c>
      <c r="M53" s="54">
        <v>24.283999999999999</v>
      </c>
      <c r="N53" s="54">
        <v>13.5495</v>
      </c>
      <c r="O53" s="54">
        <v>14.5275</v>
      </c>
      <c r="P53" s="54">
        <v>12.5</v>
      </c>
      <c r="Q53" s="54">
        <v>0</v>
      </c>
      <c r="R53" s="54">
        <v>0</v>
      </c>
      <c r="S53" s="54">
        <v>12.5</v>
      </c>
    </row>
    <row r="54" spans="1:19" hidden="1" outlineLevel="1" collapsed="1">
      <c r="A54" s="12">
        <v>41852</v>
      </c>
      <c r="B54" s="54">
        <v>22.805199999999999</v>
      </c>
      <c r="C54" s="54">
        <v>24.580100000000002</v>
      </c>
      <c r="D54" s="54">
        <v>22.085699999999999</v>
      </c>
      <c r="E54" s="54">
        <v>19.645800000000001</v>
      </c>
      <c r="F54" s="54">
        <v>23.312799999999999</v>
      </c>
      <c r="G54" s="54">
        <v>23.620200000000001</v>
      </c>
      <c r="H54" s="54">
        <v>22.8752</v>
      </c>
      <c r="I54" s="54">
        <v>24.580200000000001</v>
      </c>
      <c r="J54" s="54">
        <v>22.176400000000001</v>
      </c>
      <c r="K54" s="54">
        <v>19.797000000000001</v>
      </c>
      <c r="L54" s="54">
        <v>23.312799999999999</v>
      </c>
      <c r="M54" s="54">
        <v>24.447600000000001</v>
      </c>
      <c r="N54" s="54">
        <v>13.791</v>
      </c>
      <c r="O54" s="54">
        <v>19.134599999999999</v>
      </c>
      <c r="P54" s="54">
        <v>13.788600000000001</v>
      </c>
      <c r="Q54" s="54">
        <v>14.0672</v>
      </c>
      <c r="R54" s="54">
        <v>0</v>
      </c>
      <c r="S54" s="54">
        <v>12.5</v>
      </c>
    </row>
    <row r="55" spans="1:19" hidden="1" outlineLevel="1" collapsed="1">
      <c r="A55" s="12">
        <v>41883</v>
      </c>
      <c r="B55" s="54">
        <v>22.5977</v>
      </c>
      <c r="C55" s="54">
        <v>23.0319</v>
      </c>
      <c r="D55" s="54">
        <v>22.42</v>
      </c>
      <c r="E55" s="54">
        <v>19.842300000000002</v>
      </c>
      <c r="F55" s="54">
        <v>23.748799999999999</v>
      </c>
      <c r="G55" s="54">
        <v>27.004799999999999</v>
      </c>
      <c r="H55" s="54">
        <v>22.594200000000001</v>
      </c>
      <c r="I55" s="54">
        <v>23.020499999999998</v>
      </c>
      <c r="J55" s="54">
        <v>22.42</v>
      </c>
      <c r="K55" s="54">
        <v>19.842300000000002</v>
      </c>
      <c r="L55" s="54">
        <v>23.748799999999999</v>
      </c>
      <c r="M55" s="54">
        <v>27.004799999999999</v>
      </c>
      <c r="N55" s="54">
        <v>35.8947</v>
      </c>
      <c r="O55" s="54">
        <v>35.8947</v>
      </c>
      <c r="P55" s="54">
        <v>0</v>
      </c>
      <c r="Q55" s="54">
        <v>0</v>
      </c>
      <c r="R55" s="54">
        <v>0</v>
      </c>
      <c r="S55" s="54">
        <v>0</v>
      </c>
    </row>
    <row r="56" spans="1:19" hidden="1" outlineLevel="1" collapsed="1">
      <c r="A56" s="12">
        <v>41913</v>
      </c>
      <c r="B56" s="54">
        <v>22.7149</v>
      </c>
      <c r="C56" s="54">
        <v>23.7697</v>
      </c>
      <c r="D56" s="54">
        <v>22.274100000000001</v>
      </c>
      <c r="E56" s="54">
        <v>20.088799999999999</v>
      </c>
      <c r="F56" s="54">
        <v>23.427800000000001</v>
      </c>
      <c r="G56" s="54">
        <v>22.803599999999999</v>
      </c>
      <c r="H56" s="54">
        <v>22.715</v>
      </c>
      <c r="I56" s="54">
        <v>23.770099999999999</v>
      </c>
      <c r="J56" s="54">
        <v>22.274100000000001</v>
      </c>
      <c r="K56" s="54">
        <v>20.088799999999999</v>
      </c>
      <c r="L56" s="54">
        <v>23.427800000000001</v>
      </c>
      <c r="M56" s="54">
        <v>22.803599999999999</v>
      </c>
      <c r="N56" s="54">
        <v>20.538599999999999</v>
      </c>
      <c r="O56" s="54">
        <v>20.538599999999999</v>
      </c>
      <c r="P56" s="54">
        <v>0</v>
      </c>
      <c r="Q56" s="54">
        <v>0</v>
      </c>
      <c r="R56" s="54">
        <v>0</v>
      </c>
      <c r="S56" s="54">
        <v>0</v>
      </c>
    </row>
    <row r="57" spans="1:19" hidden="1" outlineLevel="1" collapsed="1">
      <c r="A57" s="12">
        <v>41944</v>
      </c>
      <c r="B57" s="54">
        <v>22.2135</v>
      </c>
      <c r="C57" s="54">
        <v>23.849499999999999</v>
      </c>
      <c r="D57" s="54">
        <v>21.5641</v>
      </c>
      <c r="E57" s="54">
        <v>19.616099999999999</v>
      </c>
      <c r="F57" s="54">
        <v>22.5669</v>
      </c>
      <c r="G57" s="54">
        <v>21.506</v>
      </c>
      <c r="H57" s="54">
        <v>22.213999999999999</v>
      </c>
      <c r="I57" s="54">
        <v>23.8523</v>
      </c>
      <c r="J57" s="54">
        <v>21.5641</v>
      </c>
      <c r="K57" s="54">
        <v>19.616099999999999</v>
      </c>
      <c r="L57" s="54">
        <v>22.5669</v>
      </c>
      <c r="M57" s="54">
        <v>21.506</v>
      </c>
      <c r="N57" s="54">
        <v>19.449300000000001</v>
      </c>
      <c r="O57" s="54">
        <v>19.449300000000001</v>
      </c>
      <c r="P57" s="54">
        <v>0</v>
      </c>
      <c r="Q57" s="54">
        <v>0</v>
      </c>
      <c r="R57" s="54">
        <v>0</v>
      </c>
      <c r="S57" s="54">
        <v>0</v>
      </c>
    </row>
    <row r="58" spans="1:19" hidden="1" outlineLevel="1" collapsed="1">
      <c r="A58" s="12">
        <v>41974</v>
      </c>
      <c r="B58" s="54">
        <v>23.8688</v>
      </c>
      <c r="C58" s="54">
        <v>23.684799999999999</v>
      </c>
      <c r="D58" s="54">
        <v>23.942599999999999</v>
      </c>
      <c r="E58" s="54">
        <v>21.225999999999999</v>
      </c>
      <c r="F58" s="54">
        <v>25.773499999999999</v>
      </c>
      <c r="G58" s="54">
        <v>18.034300000000002</v>
      </c>
      <c r="H58" s="54">
        <v>23.8887</v>
      </c>
      <c r="I58" s="54">
        <v>23.632000000000001</v>
      </c>
      <c r="J58" s="54">
        <v>23.991700000000002</v>
      </c>
      <c r="K58" s="54">
        <v>21.225999999999999</v>
      </c>
      <c r="L58" s="54">
        <v>25.773499999999999</v>
      </c>
      <c r="M58" s="54">
        <v>18.520199999999999</v>
      </c>
      <c r="N58" s="54">
        <v>18.346599999999999</v>
      </c>
      <c r="O58" s="54">
        <v>37.982300000000002</v>
      </c>
      <c r="P58" s="54">
        <v>10.2164</v>
      </c>
      <c r="Q58" s="54">
        <v>0</v>
      </c>
      <c r="R58" s="54">
        <v>0</v>
      </c>
      <c r="S58" s="54">
        <v>10.2164</v>
      </c>
    </row>
    <row r="59" spans="1:19" hidden="1" outlineLevel="1" collapsed="1">
      <c r="A59" s="12">
        <v>42005</v>
      </c>
      <c r="B59" s="54">
        <v>22.3611</v>
      </c>
      <c r="C59" s="54">
        <v>24.122699999999998</v>
      </c>
      <c r="D59" s="54">
        <v>21.514900000000001</v>
      </c>
      <c r="E59" s="54">
        <v>20.097300000000001</v>
      </c>
      <c r="F59" s="54">
        <v>22.1951</v>
      </c>
      <c r="G59" s="54">
        <v>16.6004</v>
      </c>
      <c r="H59" s="54">
        <v>22.365300000000001</v>
      </c>
      <c r="I59" s="54">
        <v>24.1067</v>
      </c>
      <c r="J59" s="54">
        <v>21.5288</v>
      </c>
      <c r="K59" s="54">
        <v>20.097300000000001</v>
      </c>
      <c r="L59" s="54">
        <v>22.1951</v>
      </c>
      <c r="M59" s="54">
        <v>16.7637</v>
      </c>
      <c r="N59" s="54">
        <v>18.872800000000002</v>
      </c>
      <c r="O59" s="54">
        <v>37.994100000000003</v>
      </c>
      <c r="P59" s="54">
        <v>10.3499</v>
      </c>
      <c r="Q59" s="54">
        <v>0</v>
      </c>
      <c r="R59" s="54">
        <v>0</v>
      </c>
      <c r="S59" s="54">
        <v>10.3499</v>
      </c>
    </row>
    <row r="60" spans="1:19" hidden="1" outlineLevel="1" collapsed="1">
      <c r="A60" s="12">
        <v>42036</v>
      </c>
      <c r="B60" s="54">
        <v>21.689</v>
      </c>
      <c r="C60" s="54">
        <v>24.3324</v>
      </c>
      <c r="D60" s="54">
        <v>20.8748</v>
      </c>
      <c r="E60" s="54">
        <v>20.8172</v>
      </c>
      <c r="F60" s="54">
        <v>22.119</v>
      </c>
      <c r="G60" s="54">
        <v>16.7197</v>
      </c>
      <c r="H60" s="54">
        <v>21.698599999999999</v>
      </c>
      <c r="I60" s="54">
        <v>24.390599999999999</v>
      </c>
      <c r="J60" s="54">
        <v>20.8748</v>
      </c>
      <c r="K60" s="54">
        <v>20.8172</v>
      </c>
      <c r="L60" s="54">
        <v>22.119</v>
      </c>
      <c r="M60" s="54">
        <v>16.7197</v>
      </c>
      <c r="N60" s="54">
        <v>15.4656</v>
      </c>
      <c r="O60" s="54">
        <v>15.4656</v>
      </c>
      <c r="P60" s="54">
        <v>0</v>
      </c>
      <c r="Q60" s="54">
        <v>0</v>
      </c>
      <c r="R60" s="54">
        <v>0</v>
      </c>
      <c r="S60" s="54" t="s">
        <v>126</v>
      </c>
    </row>
    <row r="61" spans="1:19" hidden="1" outlineLevel="1" collapsed="1">
      <c r="A61" s="12">
        <v>42064</v>
      </c>
      <c r="B61" s="54">
        <v>21.6282</v>
      </c>
      <c r="C61" s="54">
        <v>27.748000000000001</v>
      </c>
      <c r="D61" s="54">
        <v>20.2651</v>
      </c>
      <c r="E61" s="54">
        <v>20.482500000000002</v>
      </c>
      <c r="F61" s="54">
        <v>21.142099999999999</v>
      </c>
      <c r="G61" s="54">
        <v>12.9232</v>
      </c>
      <c r="H61" s="54">
        <v>21.648</v>
      </c>
      <c r="I61" s="54">
        <v>27.7166</v>
      </c>
      <c r="J61" s="54">
        <v>20.2957</v>
      </c>
      <c r="K61" s="54">
        <v>20.482500000000002</v>
      </c>
      <c r="L61" s="54">
        <v>21.142099999999999</v>
      </c>
      <c r="M61" s="54">
        <v>12.9435</v>
      </c>
      <c r="N61" s="54">
        <v>16.5244</v>
      </c>
      <c r="O61" s="54">
        <v>36.594700000000003</v>
      </c>
      <c r="P61" s="54">
        <v>12.5</v>
      </c>
      <c r="Q61" s="54">
        <v>0</v>
      </c>
      <c r="R61" s="54">
        <v>0</v>
      </c>
      <c r="S61" s="54">
        <v>12.5</v>
      </c>
    </row>
    <row r="62" spans="1:19" hidden="1" outlineLevel="1" collapsed="1">
      <c r="A62" s="12">
        <v>42095</v>
      </c>
      <c r="B62" s="54">
        <v>22.734200000000001</v>
      </c>
      <c r="C62" s="54">
        <v>28.212800000000001</v>
      </c>
      <c r="D62" s="54">
        <v>20.915400000000002</v>
      </c>
      <c r="E62" s="54">
        <v>30.399000000000001</v>
      </c>
      <c r="F62" s="54">
        <v>21.351600000000001</v>
      </c>
      <c r="G62" s="54">
        <v>14.133800000000001</v>
      </c>
      <c r="H62" s="54">
        <v>22.807500000000001</v>
      </c>
      <c r="I62" s="54">
        <v>28.204699999999999</v>
      </c>
      <c r="J62" s="54">
        <v>20.990300000000001</v>
      </c>
      <c r="K62" s="54">
        <v>30.399000000000001</v>
      </c>
      <c r="L62" s="54">
        <v>21.351600000000001</v>
      </c>
      <c r="M62" s="54">
        <v>13.887</v>
      </c>
      <c r="N62" s="54">
        <v>16.4024</v>
      </c>
      <c r="O62" s="54">
        <v>36.619</v>
      </c>
      <c r="P62" s="54">
        <v>15.9688</v>
      </c>
      <c r="Q62" s="54">
        <v>0</v>
      </c>
      <c r="R62" s="54">
        <v>0</v>
      </c>
      <c r="S62" s="54">
        <v>15.9688</v>
      </c>
    </row>
    <row r="63" spans="1:19" hidden="1" outlineLevel="1" collapsed="1">
      <c r="A63" s="12">
        <v>42125</v>
      </c>
      <c r="B63" s="54">
        <v>26.9115</v>
      </c>
      <c r="C63" s="54">
        <v>28.5944</v>
      </c>
      <c r="D63" s="54">
        <v>26.534099999999999</v>
      </c>
      <c r="E63" s="54">
        <v>26.6432</v>
      </c>
      <c r="F63" s="54">
        <v>29.268999999999998</v>
      </c>
      <c r="G63" s="54">
        <v>9.9013000000000009</v>
      </c>
      <c r="H63" s="54">
        <v>26.911899999999999</v>
      </c>
      <c r="I63" s="54">
        <v>28.598600000000001</v>
      </c>
      <c r="J63" s="54">
        <v>26.534099999999999</v>
      </c>
      <c r="K63" s="54">
        <v>26.6432</v>
      </c>
      <c r="L63" s="54">
        <v>29.268999999999998</v>
      </c>
      <c r="M63" s="54">
        <v>9.9013000000000009</v>
      </c>
      <c r="N63" s="54">
        <v>24.114699999999999</v>
      </c>
      <c r="O63" s="54">
        <v>24.114699999999999</v>
      </c>
      <c r="P63" s="54">
        <v>0</v>
      </c>
      <c r="Q63" s="54">
        <v>0</v>
      </c>
      <c r="R63" s="54">
        <v>0</v>
      </c>
      <c r="S63" s="54" t="s">
        <v>126</v>
      </c>
    </row>
    <row r="64" spans="1:19" hidden="1" outlineLevel="1" collapsed="1">
      <c r="A64" s="12">
        <v>42156</v>
      </c>
      <c r="B64" s="54">
        <v>23.358799999999999</v>
      </c>
      <c r="C64" s="54">
        <v>29.3642</v>
      </c>
      <c r="D64" s="54">
        <v>22.459099999999999</v>
      </c>
      <c r="E64" s="54">
        <v>23.487300000000001</v>
      </c>
      <c r="F64" s="54">
        <v>24.033200000000001</v>
      </c>
      <c r="G64" s="54">
        <v>9.9193999999999996</v>
      </c>
      <c r="H64" s="54">
        <v>23.358000000000001</v>
      </c>
      <c r="I64" s="54">
        <v>29.360700000000001</v>
      </c>
      <c r="J64" s="54">
        <v>22.459099999999999</v>
      </c>
      <c r="K64" s="54">
        <v>23.487300000000001</v>
      </c>
      <c r="L64" s="54">
        <v>24.033200000000001</v>
      </c>
      <c r="M64" s="54">
        <v>9.9193999999999996</v>
      </c>
      <c r="N64" s="54">
        <v>37.379199999999997</v>
      </c>
      <c r="O64" s="54">
        <v>37.379199999999997</v>
      </c>
      <c r="P64" s="54">
        <v>0</v>
      </c>
      <c r="Q64" s="54">
        <v>0</v>
      </c>
      <c r="R64" s="54" t="s">
        <v>126</v>
      </c>
      <c r="S64" s="54" t="s">
        <v>126</v>
      </c>
    </row>
    <row r="65" spans="1:19" hidden="1" outlineLevel="1" collapsed="1">
      <c r="A65" s="12">
        <v>42186</v>
      </c>
      <c r="B65" s="54">
        <v>24.209099999999999</v>
      </c>
      <c r="C65" s="54">
        <v>30.320799999999998</v>
      </c>
      <c r="D65" s="54">
        <v>21.899000000000001</v>
      </c>
      <c r="E65" s="54">
        <v>20.713799999999999</v>
      </c>
      <c r="F65" s="54">
        <v>24.103200000000001</v>
      </c>
      <c r="G65" s="54">
        <v>14.1861</v>
      </c>
      <c r="H65" s="54">
        <v>24.341699999999999</v>
      </c>
      <c r="I65" s="54">
        <v>30.225000000000001</v>
      </c>
      <c r="J65" s="54">
        <v>22.097200000000001</v>
      </c>
      <c r="K65" s="54">
        <v>21.017099999999999</v>
      </c>
      <c r="L65" s="54">
        <v>24.103200000000001</v>
      </c>
      <c r="M65" s="54">
        <v>14.521599999999999</v>
      </c>
      <c r="N65" s="54">
        <v>17.348800000000001</v>
      </c>
      <c r="O65" s="54">
        <v>37.992699999999999</v>
      </c>
      <c r="P65" s="54">
        <v>12.868499999999999</v>
      </c>
      <c r="Q65" s="54">
        <v>16</v>
      </c>
      <c r="R65" s="54">
        <v>0</v>
      </c>
      <c r="S65" s="54">
        <v>9.202</v>
      </c>
    </row>
    <row r="66" spans="1:19" hidden="1" outlineLevel="1" collapsed="1">
      <c r="A66" s="12">
        <v>42217</v>
      </c>
      <c r="B66" s="54">
        <v>23.543299999999999</v>
      </c>
      <c r="C66" s="54">
        <v>28.325199999999999</v>
      </c>
      <c r="D66" s="54">
        <v>22.468</v>
      </c>
      <c r="E66" s="54">
        <v>20.295300000000001</v>
      </c>
      <c r="F66" s="54">
        <v>24.2424</v>
      </c>
      <c r="G66" s="54">
        <v>13.0585</v>
      </c>
      <c r="H66" s="54">
        <v>23.541899999999998</v>
      </c>
      <c r="I66" s="54">
        <v>28.321999999999999</v>
      </c>
      <c r="J66" s="54">
        <v>22.468</v>
      </c>
      <c r="K66" s="54">
        <v>20.295300000000001</v>
      </c>
      <c r="L66" s="54">
        <v>24.2424</v>
      </c>
      <c r="M66" s="54">
        <v>13.0585</v>
      </c>
      <c r="N66" s="54">
        <v>31.764900000000001</v>
      </c>
      <c r="O66" s="54">
        <v>31.764900000000001</v>
      </c>
      <c r="P66" s="54">
        <v>0</v>
      </c>
      <c r="Q66" s="54">
        <v>0</v>
      </c>
      <c r="R66" s="54" t="s">
        <v>126</v>
      </c>
      <c r="S66" s="54" t="s">
        <v>126</v>
      </c>
    </row>
    <row r="67" spans="1:19" hidden="1" outlineLevel="1" collapsed="1">
      <c r="A67" s="12">
        <v>42248</v>
      </c>
      <c r="B67" s="54">
        <v>23.444700000000001</v>
      </c>
      <c r="C67" s="54">
        <v>28.620699999999999</v>
      </c>
      <c r="D67" s="54">
        <v>22.1098</v>
      </c>
      <c r="E67" s="54">
        <v>20.624099999999999</v>
      </c>
      <c r="F67" s="54">
        <v>24.8614</v>
      </c>
      <c r="G67" s="54">
        <v>11.6387</v>
      </c>
      <c r="H67" s="54">
        <v>23.438199999999998</v>
      </c>
      <c r="I67" s="54">
        <v>28.598099999999999</v>
      </c>
      <c r="J67" s="54">
        <v>22.1098</v>
      </c>
      <c r="K67" s="54">
        <v>20.624099999999999</v>
      </c>
      <c r="L67" s="54">
        <v>24.8614</v>
      </c>
      <c r="M67" s="54">
        <v>11.6387</v>
      </c>
      <c r="N67" s="54">
        <v>42.021500000000003</v>
      </c>
      <c r="O67" s="54">
        <v>42.021500000000003</v>
      </c>
      <c r="P67" s="54">
        <v>0</v>
      </c>
      <c r="Q67" s="54">
        <v>0</v>
      </c>
      <c r="R67" s="54">
        <v>0</v>
      </c>
      <c r="S67" s="54" t="s">
        <v>126</v>
      </c>
    </row>
    <row r="68" spans="1:19" hidden="1" outlineLevel="1" collapsed="1">
      <c r="A68" s="12">
        <v>42278</v>
      </c>
      <c r="B68" s="54">
        <v>24.557400000000001</v>
      </c>
      <c r="C68" s="54">
        <v>31.543199999999999</v>
      </c>
      <c r="D68" s="54">
        <v>22.5229</v>
      </c>
      <c r="E68" s="54">
        <v>21.125599999999999</v>
      </c>
      <c r="F68" s="54">
        <v>25.467099999999999</v>
      </c>
      <c r="G68" s="54">
        <v>14.1043</v>
      </c>
      <c r="H68" s="54">
        <v>24.553999999999998</v>
      </c>
      <c r="I68" s="54">
        <v>31.5383</v>
      </c>
      <c r="J68" s="54">
        <v>22.5229</v>
      </c>
      <c r="K68" s="54">
        <v>21.125599999999999</v>
      </c>
      <c r="L68" s="54">
        <v>25.467099999999999</v>
      </c>
      <c r="M68" s="54">
        <v>14.1043</v>
      </c>
      <c r="N68" s="54">
        <v>34.990400000000001</v>
      </c>
      <c r="O68" s="54">
        <v>34.990400000000001</v>
      </c>
      <c r="P68" s="54">
        <v>0</v>
      </c>
      <c r="Q68" s="54">
        <v>0</v>
      </c>
      <c r="R68" s="54" t="s">
        <v>126</v>
      </c>
      <c r="S68" s="54" t="s">
        <v>126</v>
      </c>
    </row>
    <row r="69" spans="1:19" hidden="1" outlineLevel="1" collapsed="1">
      <c r="A69" s="12">
        <v>42309</v>
      </c>
      <c r="B69" s="54">
        <v>27.579799999999999</v>
      </c>
      <c r="C69" s="54">
        <v>29.902999999999999</v>
      </c>
      <c r="D69" s="54">
        <v>26.400200000000002</v>
      </c>
      <c r="E69" s="54">
        <v>33.514299999999999</v>
      </c>
      <c r="F69" s="54">
        <v>28.811499999999999</v>
      </c>
      <c r="G69" s="54">
        <v>13.3965</v>
      </c>
      <c r="H69" s="54">
        <v>27.5733</v>
      </c>
      <c r="I69" s="54">
        <v>29.888100000000001</v>
      </c>
      <c r="J69" s="54">
        <v>26.400200000000002</v>
      </c>
      <c r="K69" s="54">
        <v>33.514299999999999</v>
      </c>
      <c r="L69" s="54">
        <v>28.811499999999999</v>
      </c>
      <c r="M69" s="54">
        <v>13.3965</v>
      </c>
      <c r="N69" s="54">
        <v>37.777700000000003</v>
      </c>
      <c r="O69" s="54">
        <v>37.777700000000003</v>
      </c>
      <c r="P69" s="54">
        <v>0</v>
      </c>
      <c r="Q69" s="54">
        <v>0</v>
      </c>
      <c r="R69" s="54" t="s">
        <v>126</v>
      </c>
      <c r="S69" s="54">
        <v>0</v>
      </c>
    </row>
    <row r="70" spans="1:19" hidden="1" outlineLevel="1" collapsed="1">
      <c r="A70" s="12">
        <v>42339</v>
      </c>
      <c r="B70" s="54">
        <v>20.707599999999999</v>
      </c>
      <c r="C70" s="54">
        <v>29.421900000000001</v>
      </c>
      <c r="D70" s="54">
        <v>18.015000000000001</v>
      </c>
      <c r="E70" s="54">
        <v>27.1326</v>
      </c>
      <c r="F70" s="54">
        <v>25.073699999999999</v>
      </c>
      <c r="G70" s="54">
        <v>4.9996999999999998</v>
      </c>
      <c r="H70" s="54">
        <v>20.7058</v>
      </c>
      <c r="I70" s="54">
        <v>29.419499999999999</v>
      </c>
      <c r="J70" s="54">
        <v>18.015000000000001</v>
      </c>
      <c r="K70" s="54">
        <v>27.1326</v>
      </c>
      <c r="L70" s="54">
        <v>25.073699999999999</v>
      </c>
      <c r="M70" s="54">
        <v>4.9996999999999998</v>
      </c>
      <c r="N70" s="54">
        <v>33.526600000000002</v>
      </c>
      <c r="O70" s="54">
        <v>33.526600000000002</v>
      </c>
      <c r="P70" s="54">
        <v>0</v>
      </c>
      <c r="Q70" s="54">
        <v>0</v>
      </c>
      <c r="R70" s="54" t="s">
        <v>126</v>
      </c>
      <c r="S70" s="54" t="s">
        <v>126</v>
      </c>
    </row>
    <row r="71" spans="1:19" hidden="1" outlineLevel="1" collapsed="1">
      <c r="A71" s="12">
        <v>42370</v>
      </c>
      <c r="B71" s="54">
        <v>27.201000000000001</v>
      </c>
      <c r="C71" s="54">
        <v>29.824400000000001</v>
      </c>
      <c r="D71" s="54">
        <v>25.715399999999999</v>
      </c>
      <c r="E71" s="54">
        <v>34.513199999999998</v>
      </c>
      <c r="F71" s="54">
        <v>28.6069</v>
      </c>
      <c r="G71" s="54">
        <v>18.189599999999999</v>
      </c>
      <c r="H71" s="54">
        <v>27.198399999999999</v>
      </c>
      <c r="I71" s="54">
        <v>29.819099999999999</v>
      </c>
      <c r="J71" s="54">
        <v>25.715399999999999</v>
      </c>
      <c r="K71" s="54">
        <v>34.513199999999998</v>
      </c>
      <c r="L71" s="54">
        <v>28.6069</v>
      </c>
      <c r="M71" s="54">
        <v>18.189599999999999</v>
      </c>
      <c r="N71" s="54">
        <v>36.82</v>
      </c>
      <c r="O71" s="54">
        <v>36.82</v>
      </c>
      <c r="P71" s="54">
        <v>0</v>
      </c>
      <c r="Q71" s="54">
        <v>0</v>
      </c>
      <c r="R71" s="54" t="s">
        <v>126</v>
      </c>
      <c r="S71" s="54" t="s">
        <v>126</v>
      </c>
    </row>
    <row r="72" spans="1:19" hidden="1" outlineLevel="1" collapsed="1">
      <c r="A72" s="12">
        <v>42401</v>
      </c>
      <c r="B72" s="54">
        <v>27.446100000000001</v>
      </c>
      <c r="C72" s="54">
        <v>29.973299999999998</v>
      </c>
      <c r="D72" s="54">
        <v>25.531600000000001</v>
      </c>
      <c r="E72" s="54">
        <v>33.104700000000001</v>
      </c>
      <c r="F72" s="54">
        <v>29.149000000000001</v>
      </c>
      <c r="G72" s="54">
        <v>9.4107000000000003</v>
      </c>
      <c r="H72" s="54">
        <v>27.440999999999999</v>
      </c>
      <c r="I72" s="54">
        <v>29.9648</v>
      </c>
      <c r="J72" s="54">
        <v>25.531600000000001</v>
      </c>
      <c r="K72" s="54">
        <v>33.104700000000001</v>
      </c>
      <c r="L72" s="54">
        <v>29.149000000000001</v>
      </c>
      <c r="M72" s="54">
        <v>9.4107000000000003</v>
      </c>
      <c r="N72" s="54">
        <v>36.469299999999997</v>
      </c>
      <c r="O72" s="54">
        <v>36.469299999999997</v>
      </c>
      <c r="P72" s="54">
        <v>0</v>
      </c>
      <c r="Q72" s="54">
        <v>0</v>
      </c>
      <c r="R72" s="54">
        <v>0</v>
      </c>
      <c r="S72" s="54" t="s">
        <v>126</v>
      </c>
    </row>
    <row r="73" spans="1:19" hidden="1" outlineLevel="1" collapsed="1">
      <c r="A73" s="12">
        <v>42430</v>
      </c>
      <c r="B73" s="54">
        <v>27.825299999999999</v>
      </c>
      <c r="C73" s="54">
        <v>29.7089</v>
      </c>
      <c r="D73" s="54">
        <v>26.438800000000001</v>
      </c>
      <c r="E73" s="54">
        <v>29.642700000000001</v>
      </c>
      <c r="F73" s="54">
        <v>28.536000000000001</v>
      </c>
      <c r="G73" s="54">
        <v>15.409599999999999</v>
      </c>
      <c r="H73" s="54">
        <v>27.897600000000001</v>
      </c>
      <c r="I73" s="54">
        <v>29.701499999999999</v>
      </c>
      <c r="J73" s="54">
        <v>26.558800000000002</v>
      </c>
      <c r="K73" s="54">
        <v>29.642700000000001</v>
      </c>
      <c r="L73" s="54">
        <v>28.622800000000002</v>
      </c>
      <c r="M73" s="54">
        <v>15.566700000000001</v>
      </c>
      <c r="N73" s="54">
        <v>15.0304</v>
      </c>
      <c r="O73" s="54">
        <v>37.588700000000003</v>
      </c>
      <c r="P73" s="54">
        <v>13.3233</v>
      </c>
      <c r="Q73" s="54">
        <v>0</v>
      </c>
      <c r="R73" s="54">
        <v>17</v>
      </c>
      <c r="S73" s="54">
        <v>9</v>
      </c>
    </row>
    <row r="74" spans="1:19" hidden="1" outlineLevel="1" collapsed="1">
      <c r="A74" s="12">
        <v>42461</v>
      </c>
      <c r="B74" s="54">
        <v>28.035499999999999</v>
      </c>
      <c r="C74" s="54">
        <v>29.527200000000001</v>
      </c>
      <c r="D74" s="54">
        <v>27.2134</v>
      </c>
      <c r="E74" s="54">
        <v>28.457899999999999</v>
      </c>
      <c r="F74" s="54">
        <v>27.817599999999999</v>
      </c>
      <c r="G74" s="54">
        <v>19.518000000000001</v>
      </c>
      <c r="H74" s="54">
        <v>28.1952</v>
      </c>
      <c r="I74" s="54">
        <v>29.522200000000002</v>
      </c>
      <c r="J74" s="54">
        <v>27.4511</v>
      </c>
      <c r="K74" s="54">
        <v>29.690200000000001</v>
      </c>
      <c r="L74" s="54">
        <v>27.817599999999999</v>
      </c>
      <c r="M74" s="54">
        <v>19.518000000000001</v>
      </c>
      <c r="N74" s="54">
        <v>14.612299999999999</v>
      </c>
      <c r="O74" s="54">
        <v>36.779800000000002</v>
      </c>
      <c r="P74" s="54">
        <v>14.1351</v>
      </c>
      <c r="Q74" s="54">
        <v>14.1351</v>
      </c>
      <c r="R74" s="54">
        <v>0</v>
      </c>
      <c r="S74" s="54" t="s">
        <v>126</v>
      </c>
    </row>
    <row r="75" spans="1:19" hidden="1" outlineLevel="1" collapsed="1">
      <c r="A75" s="12">
        <v>42491</v>
      </c>
      <c r="B75" s="54">
        <v>30.349</v>
      </c>
      <c r="C75" s="54">
        <v>28.978400000000001</v>
      </c>
      <c r="D75" s="54">
        <v>31.331700000000001</v>
      </c>
      <c r="E75" s="54">
        <v>43.620800000000003</v>
      </c>
      <c r="F75" s="54">
        <v>30.1904</v>
      </c>
      <c r="G75" s="54">
        <v>18.905100000000001</v>
      </c>
      <c r="H75" s="54">
        <v>30.347899999999999</v>
      </c>
      <c r="I75" s="54">
        <v>28.975000000000001</v>
      </c>
      <c r="J75" s="54">
        <v>31.331700000000001</v>
      </c>
      <c r="K75" s="54">
        <v>43.620800000000003</v>
      </c>
      <c r="L75" s="54">
        <v>30.1904</v>
      </c>
      <c r="M75" s="54">
        <v>18.905100000000001</v>
      </c>
      <c r="N75" s="54">
        <v>35.012900000000002</v>
      </c>
      <c r="O75" s="54">
        <v>35.012900000000002</v>
      </c>
      <c r="P75" s="54">
        <v>0</v>
      </c>
      <c r="Q75" s="54">
        <v>0</v>
      </c>
      <c r="R75" s="54">
        <v>0</v>
      </c>
      <c r="S75" s="54">
        <v>0</v>
      </c>
    </row>
    <row r="76" spans="1:19" hidden="1" outlineLevel="1" collapsed="1">
      <c r="A76" s="12">
        <v>42522</v>
      </c>
      <c r="B76" s="54">
        <v>29.451000000000001</v>
      </c>
      <c r="C76" s="54">
        <v>28.887</v>
      </c>
      <c r="D76" s="54">
        <v>29.726500000000001</v>
      </c>
      <c r="E76" s="54">
        <v>36.363199999999999</v>
      </c>
      <c r="F76" s="54">
        <v>30.533000000000001</v>
      </c>
      <c r="G76" s="54">
        <v>16.768899999999999</v>
      </c>
      <c r="H76" s="54">
        <v>29.656500000000001</v>
      </c>
      <c r="I76" s="54">
        <v>28.8474</v>
      </c>
      <c r="J76" s="54">
        <v>30.0593</v>
      </c>
      <c r="K76" s="54">
        <v>40.503599999999999</v>
      </c>
      <c r="L76" s="54">
        <v>30.533000000000001</v>
      </c>
      <c r="M76" s="54">
        <v>16.768899999999999</v>
      </c>
      <c r="N76" s="54">
        <v>15.7956</v>
      </c>
      <c r="O76" s="54">
        <v>46.3919</v>
      </c>
      <c r="P76" s="54">
        <v>14.186500000000001</v>
      </c>
      <c r="Q76" s="54">
        <v>14.186500000000001</v>
      </c>
      <c r="R76" s="54">
        <v>0</v>
      </c>
      <c r="S76" s="54">
        <v>0</v>
      </c>
    </row>
    <row r="77" spans="1:19" hidden="1" outlineLevel="1" collapsed="1">
      <c r="A77" s="12">
        <v>42552</v>
      </c>
      <c r="B77" s="54">
        <v>30.681899999999999</v>
      </c>
      <c r="C77" s="54">
        <v>28.864799999999999</v>
      </c>
      <c r="D77" s="54">
        <v>31.6524</v>
      </c>
      <c r="E77" s="54">
        <v>44.957999999999998</v>
      </c>
      <c r="F77" s="54">
        <v>30.26</v>
      </c>
      <c r="G77" s="54">
        <v>20.571899999999999</v>
      </c>
      <c r="H77" s="54">
        <v>30.647600000000001</v>
      </c>
      <c r="I77" s="54">
        <v>28.750800000000002</v>
      </c>
      <c r="J77" s="54">
        <v>31.6524</v>
      </c>
      <c r="K77" s="54">
        <v>44.957999999999998</v>
      </c>
      <c r="L77" s="54">
        <v>30.26</v>
      </c>
      <c r="M77" s="54">
        <v>20.571899999999999</v>
      </c>
      <c r="N77" s="54">
        <v>42.931600000000003</v>
      </c>
      <c r="O77" s="54">
        <v>42.931600000000003</v>
      </c>
      <c r="P77" s="54">
        <v>0</v>
      </c>
      <c r="Q77" s="54">
        <v>0</v>
      </c>
      <c r="R77" s="54">
        <v>0</v>
      </c>
      <c r="S77" s="54" t="s">
        <v>126</v>
      </c>
    </row>
    <row r="78" spans="1:19" hidden="1" outlineLevel="1" collapsed="1">
      <c r="A78" s="12">
        <v>42583</v>
      </c>
      <c r="B78" s="54">
        <v>30.029199999999999</v>
      </c>
      <c r="C78" s="54">
        <v>28.954499999999999</v>
      </c>
      <c r="D78" s="54">
        <v>30.834900000000001</v>
      </c>
      <c r="E78" s="54">
        <v>29.760200000000001</v>
      </c>
      <c r="F78" s="54">
        <v>32.492600000000003</v>
      </c>
      <c r="G78" s="54">
        <v>19.374700000000001</v>
      </c>
      <c r="H78" s="54">
        <v>30.090199999999999</v>
      </c>
      <c r="I78" s="54">
        <v>28.9499</v>
      </c>
      <c r="J78" s="54">
        <v>30.948499999999999</v>
      </c>
      <c r="K78" s="54">
        <v>30.1996</v>
      </c>
      <c r="L78" s="54">
        <v>32.492600000000003</v>
      </c>
      <c r="M78" s="54">
        <v>19.374700000000001</v>
      </c>
      <c r="N78" s="54">
        <v>7.7709000000000001</v>
      </c>
      <c r="O78" s="54">
        <v>37.984999999999999</v>
      </c>
      <c r="P78" s="54">
        <v>5.1266999999999996</v>
      </c>
      <c r="Q78" s="54">
        <v>5.1266999999999996</v>
      </c>
      <c r="R78" s="54">
        <v>0</v>
      </c>
      <c r="S78" s="54" t="s">
        <v>126</v>
      </c>
    </row>
    <row r="79" spans="1:19" hidden="1" outlineLevel="1" collapsed="1">
      <c r="A79" s="12">
        <v>42614</v>
      </c>
      <c r="B79" s="54">
        <v>29.1374</v>
      </c>
      <c r="C79" s="54">
        <v>27.7775</v>
      </c>
      <c r="D79" s="54">
        <v>29.857800000000001</v>
      </c>
      <c r="E79" s="54">
        <v>37.709899999999998</v>
      </c>
      <c r="F79" s="54">
        <v>31.1266</v>
      </c>
      <c r="G79" s="54">
        <v>14.9177</v>
      </c>
      <c r="H79" s="54">
        <v>29.137</v>
      </c>
      <c r="I79" s="54">
        <v>27.776399999999999</v>
      </c>
      <c r="J79" s="54">
        <v>29.857800000000001</v>
      </c>
      <c r="K79" s="54">
        <v>37.709899999999998</v>
      </c>
      <c r="L79" s="54">
        <v>31.1266</v>
      </c>
      <c r="M79" s="54">
        <v>14.9177</v>
      </c>
      <c r="N79" s="54">
        <v>36.726599999999998</v>
      </c>
      <c r="O79" s="54">
        <v>36.726599999999998</v>
      </c>
      <c r="P79" s="54">
        <v>0</v>
      </c>
      <c r="Q79" s="54">
        <v>0</v>
      </c>
      <c r="R79" s="54">
        <v>0</v>
      </c>
      <c r="S79" s="54" t="s">
        <v>126</v>
      </c>
    </row>
    <row r="80" spans="1:19" hidden="1" outlineLevel="1" collapsed="1">
      <c r="A80" s="12">
        <v>42644</v>
      </c>
      <c r="B80" s="54">
        <v>30.485600000000002</v>
      </c>
      <c r="C80" s="54">
        <v>28.0901</v>
      </c>
      <c r="D80" s="54">
        <v>31.524899999999999</v>
      </c>
      <c r="E80" s="54">
        <v>41.077199999999998</v>
      </c>
      <c r="F80" s="54">
        <v>30.5458</v>
      </c>
      <c r="G80" s="54">
        <v>23.512499999999999</v>
      </c>
      <c r="H80" s="54">
        <v>30.475899999999999</v>
      </c>
      <c r="I80" s="54">
        <v>28.047499999999999</v>
      </c>
      <c r="J80" s="54">
        <v>31.524899999999999</v>
      </c>
      <c r="K80" s="54">
        <v>41.077199999999998</v>
      </c>
      <c r="L80" s="54">
        <v>30.5458</v>
      </c>
      <c r="M80" s="54">
        <v>23.512499999999999</v>
      </c>
      <c r="N80" s="54">
        <v>37.930799999999998</v>
      </c>
      <c r="O80" s="54">
        <v>37.930799999999998</v>
      </c>
      <c r="P80" s="54">
        <v>0</v>
      </c>
      <c r="Q80" s="54">
        <v>0</v>
      </c>
      <c r="R80" s="54">
        <v>0</v>
      </c>
      <c r="S80" s="54">
        <v>0</v>
      </c>
    </row>
    <row r="81" spans="1:19" hidden="1" outlineLevel="1" collapsed="1">
      <c r="A81" s="12">
        <v>42675</v>
      </c>
      <c r="B81" s="54">
        <v>30.192399999999999</v>
      </c>
      <c r="C81" s="54">
        <v>29.12</v>
      </c>
      <c r="D81" s="54">
        <v>30.923100000000002</v>
      </c>
      <c r="E81" s="54">
        <v>38.423900000000003</v>
      </c>
      <c r="F81" s="54">
        <v>30.528300000000002</v>
      </c>
      <c r="G81" s="54">
        <v>20.742999999999999</v>
      </c>
      <c r="H81" s="54">
        <v>30.150700000000001</v>
      </c>
      <c r="I81" s="54">
        <v>29.001899999999999</v>
      </c>
      <c r="J81" s="54">
        <v>30.923100000000002</v>
      </c>
      <c r="K81" s="54">
        <v>38.423900000000003</v>
      </c>
      <c r="L81" s="54">
        <v>30.528300000000002</v>
      </c>
      <c r="M81" s="54">
        <v>20.742999999999999</v>
      </c>
      <c r="N81" s="54">
        <v>37.992800000000003</v>
      </c>
      <c r="O81" s="54">
        <v>37.992800000000003</v>
      </c>
      <c r="P81" s="54">
        <v>0</v>
      </c>
      <c r="Q81" s="54">
        <v>0</v>
      </c>
      <c r="R81" s="54">
        <v>0</v>
      </c>
      <c r="S81" s="54">
        <v>0</v>
      </c>
    </row>
    <row r="82" spans="1:19" hidden="1" outlineLevel="1" collapsed="1">
      <c r="A82" s="12">
        <v>42705</v>
      </c>
      <c r="B82" s="54">
        <v>29.04</v>
      </c>
      <c r="C82" s="54">
        <v>29.319299999999998</v>
      </c>
      <c r="D82" s="54">
        <v>28.868099999999998</v>
      </c>
      <c r="E82" s="54">
        <v>31.453099999999999</v>
      </c>
      <c r="F82" s="54">
        <v>30.314</v>
      </c>
      <c r="G82" s="54">
        <v>15.6111</v>
      </c>
      <c r="H82" s="54">
        <v>29.0319</v>
      </c>
      <c r="I82" s="54">
        <v>29.2942</v>
      </c>
      <c r="J82" s="54">
        <v>28.870799999999999</v>
      </c>
      <c r="K82" s="54">
        <v>31.479099999999999</v>
      </c>
      <c r="L82" s="54">
        <v>30.314</v>
      </c>
      <c r="M82" s="54">
        <v>15.6111</v>
      </c>
      <c r="N82" s="54">
        <v>34.835799999999999</v>
      </c>
      <c r="O82" s="54">
        <v>38.86</v>
      </c>
      <c r="P82" s="54">
        <v>24.575399999999998</v>
      </c>
      <c r="Q82" s="54">
        <v>24.575399999999998</v>
      </c>
      <c r="R82" s="54">
        <v>0</v>
      </c>
      <c r="S82" s="54">
        <v>0</v>
      </c>
    </row>
    <row r="83" spans="1:19" hidden="1" outlineLevel="1" collapsed="1">
      <c r="A83" s="12">
        <v>42736</v>
      </c>
      <c r="B83" s="54">
        <v>29.7057</v>
      </c>
      <c r="C83" s="54">
        <v>29.012799999999999</v>
      </c>
      <c r="D83" s="54">
        <v>30.196200000000001</v>
      </c>
      <c r="E83" s="54">
        <v>34.746099999999998</v>
      </c>
      <c r="F83" s="54">
        <v>29.763100000000001</v>
      </c>
      <c r="G83" s="54">
        <v>23.045400000000001</v>
      </c>
      <c r="H83" s="54">
        <v>29.6967</v>
      </c>
      <c r="I83" s="54">
        <v>28.9894</v>
      </c>
      <c r="J83" s="54">
        <v>30.196200000000001</v>
      </c>
      <c r="K83" s="54">
        <v>34.746099999999998</v>
      </c>
      <c r="L83" s="54">
        <v>29.763100000000001</v>
      </c>
      <c r="M83" s="54">
        <v>23.045400000000001</v>
      </c>
      <c r="N83" s="54">
        <v>37.943399999999997</v>
      </c>
      <c r="O83" s="54">
        <v>37.943399999999997</v>
      </c>
      <c r="P83" s="54">
        <v>0</v>
      </c>
      <c r="Q83" s="54">
        <v>0</v>
      </c>
      <c r="R83" s="54">
        <v>0</v>
      </c>
      <c r="S83" s="54" t="s">
        <v>126</v>
      </c>
    </row>
    <row r="84" spans="1:19" hidden="1" outlineLevel="1" collapsed="1">
      <c r="A84" s="12">
        <v>42767</v>
      </c>
      <c r="B84" s="54">
        <v>28.9147</v>
      </c>
      <c r="C84" s="54">
        <v>29.515499999999999</v>
      </c>
      <c r="D84" s="54">
        <v>28.032399999999999</v>
      </c>
      <c r="E84" s="54">
        <v>31.024799999999999</v>
      </c>
      <c r="F84" s="54">
        <v>31.6614</v>
      </c>
      <c r="G84" s="54">
        <v>12.2881</v>
      </c>
      <c r="H84" s="54">
        <v>28.914000000000001</v>
      </c>
      <c r="I84" s="54">
        <v>29.514399999999998</v>
      </c>
      <c r="J84" s="54">
        <v>28.032399999999999</v>
      </c>
      <c r="K84" s="54">
        <v>31.024799999999999</v>
      </c>
      <c r="L84" s="54">
        <v>31.6614</v>
      </c>
      <c r="M84" s="54">
        <v>12.2881</v>
      </c>
      <c r="N84" s="54">
        <v>37.473500000000001</v>
      </c>
      <c r="O84" s="54">
        <v>37.473500000000001</v>
      </c>
      <c r="P84" s="54">
        <v>0</v>
      </c>
      <c r="Q84" s="54">
        <v>0</v>
      </c>
      <c r="R84" s="54">
        <v>0</v>
      </c>
      <c r="S84" s="54" t="s">
        <v>126</v>
      </c>
    </row>
    <row r="85" spans="1:19" hidden="1" outlineLevel="1" collapsed="1">
      <c r="A85" s="12">
        <v>42795</v>
      </c>
      <c r="B85" s="54">
        <v>28.359300000000001</v>
      </c>
      <c r="C85" s="54">
        <v>28.9056</v>
      </c>
      <c r="D85" s="54">
        <v>28.004100000000001</v>
      </c>
      <c r="E85" s="54">
        <v>32.944299999999998</v>
      </c>
      <c r="F85" s="54">
        <v>27.3535</v>
      </c>
      <c r="G85" s="54">
        <v>20.238</v>
      </c>
      <c r="H85" s="54">
        <v>28.359100000000002</v>
      </c>
      <c r="I85" s="54">
        <v>28.9054</v>
      </c>
      <c r="J85" s="54">
        <v>28.004100000000001</v>
      </c>
      <c r="K85" s="54">
        <v>32.944299999999998</v>
      </c>
      <c r="L85" s="54">
        <v>27.3535</v>
      </c>
      <c r="M85" s="54">
        <v>20.238</v>
      </c>
      <c r="N85" s="54">
        <v>36.568399999999997</v>
      </c>
      <c r="O85" s="54">
        <v>36.568399999999997</v>
      </c>
      <c r="P85" s="54">
        <v>0</v>
      </c>
      <c r="Q85" s="54">
        <v>0</v>
      </c>
      <c r="R85" s="54">
        <v>0</v>
      </c>
      <c r="S85" s="54">
        <v>0</v>
      </c>
    </row>
    <row r="86" spans="1:19" hidden="1" outlineLevel="1" collapsed="1">
      <c r="A86" s="12">
        <v>42826</v>
      </c>
      <c r="B86" s="54">
        <v>28.3003</v>
      </c>
      <c r="C86" s="54">
        <v>27.156400000000001</v>
      </c>
      <c r="D86" s="54">
        <v>28.751999999999999</v>
      </c>
      <c r="E86" s="54">
        <v>32.298400000000001</v>
      </c>
      <c r="F86" s="54">
        <v>28.939399999999999</v>
      </c>
      <c r="G86" s="54">
        <v>17.710599999999999</v>
      </c>
      <c r="H86" s="54">
        <v>28.3</v>
      </c>
      <c r="I86" s="54">
        <v>27.155100000000001</v>
      </c>
      <c r="J86" s="54">
        <v>28.751999999999999</v>
      </c>
      <c r="K86" s="54">
        <v>32.298400000000001</v>
      </c>
      <c r="L86" s="54">
        <v>28.939399999999999</v>
      </c>
      <c r="M86" s="54">
        <v>17.710599999999999</v>
      </c>
      <c r="N86" s="54">
        <v>36.535800000000002</v>
      </c>
      <c r="O86" s="54">
        <v>36.535800000000002</v>
      </c>
      <c r="P86" s="54">
        <v>0</v>
      </c>
      <c r="Q86" s="54">
        <v>0</v>
      </c>
      <c r="R86" s="54">
        <v>0</v>
      </c>
      <c r="S86" s="54">
        <v>0</v>
      </c>
    </row>
    <row r="87" spans="1:19" hidden="1" outlineLevel="1" collapsed="1">
      <c r="A87" s="12">
        <v>42856</v>
      </c>
      <c r="B87" s="54">
        <v>29.2134</v>
      </c>
      <c r="C87" s="54">
        <v>28.1447</v>
      </c>
      <c r="D87" s="54">
        <v>29.844100000000001</v>
      </c>
      <c r="E87" s="54">
        <v>33.185299999999998</v>
      </c>
      <c r="F87" s="54">
        <v>29.602</v>
      </c>
      <c r="G87" s="54">
        <v>18.805399999999999</v>
      </c>
      <c r="H87" s="54">
        <v>29.1996</v>
      </c>
      <c r="I87" s="54">
        <v>28.103899999999999</v>
      </c>
      <c r="J87" s="54">
        <v>29.844100000000001</v>
      </c>
      <c r="K87" s="54">
        <v>33.185299999999998</v>
      </c>
      <c r="L87" s="54">
        <v>29.602</v>
      </c>
      <c r="M87" s="54">
        <v>18.805399999999999</v>
      </c>
      <c r="N87" s="54">
        <v>39.894500000000001</v>
      </c>
      <c r="O87" s="54">
        <v>39.894500000000001</v>
      </c>
      <c r="P87" s="54">
        <v>0</v>
      </c>
      <c r="Q87" s="54">
        <v>0</v>
      </c>
      <c r="R87" s="54">
        <v>0</v>
      </c>
      <c r="S87" s="54">
        <v>0</v>
      </c>
    </row>
    <row r="88" spans="1:19" hidden="1" outlineLevel="1" collapsed="1">
      <c r="A88" s="12">
        <v>42887</v>
      </c>
      <c r="B88" s="54">
        <v>27.9772</v>
      </c>
      <c r="C88" s="54">
        <v>27.934999999999999</v>
      </c>
      <c r="D88" s="54">
        <v>27.999300000000002</v>
      </c>
      <c r="E88" s="54">
        <v>23.714700000000001</v>
      </c>
      <c r="F88" s="54">
        <v>29.674600000000002</v>
      </c>
      <c r="G88" s="54">
        <v>22.165099999999999</v>
      </c>
      <c r="H88" s="54">
        <v>27.975200000000001</v>
      </c>
      <c r="I88" s="54">
        <v>27.929099999999998</v>
      </c>
      <c r="J88" s="54">
        <v>27.999300000000002</v>
      </c>
      <c r="K88" s="54">
        <v>23.714700000000001</v>
      </c>
      <c r="L88" s="54">
        <v>29.674600000000002</v>
      </c>
      <c r="M88" s="54">
        <v>22.165099999999999</v>
      </c>
      <c r="N88" s="54">
        <v>37.7254</v>
      </c>
      <c r="O88" s="54">
        <v>37.7254</v>
      </c>
      <c r="P88" s="54">
        <v>0</v>
      </c>
      <c r="Q88" s="54">
        <v>0</v>
      </c>
      <c r="R88" s="54">
        <v>0</v>
      </c>
      <c r="S88" s="54" t="s">
        <v>126</v>
      </c>
    </row>
    <row r="89" spans="1:19" hidden="1" outlineLevel="1" collapsed="1">
      <c r="A89" s="12">
        <v>42917</v>
      </c>
      <c r="B89" s="54">
        <v>28.955500000000001</v>
      </c>
      <c r="C89" s="54">
        <v>28.406400000000001</v>
      </c>
      <c r="D89" s="54">
        <v>29.197500000000002</v>
      </c>
      <c r="E89" s="54">
        <v>25.219100000000001</v>
      </c>
      <c r="F89" s="54">
        <v>31.033000000000001</v>
      </c>
      <c r="G89" s="54">
        <v>24.015999999999998</v>
      </c>
      <c r="H89" s="54">
        <v>28.955200000000001</v>
      </c>
      <c r="I89" s="54">
        <v>28.4054</v>
      </c>
      <c r="J89" s="54">
        <v>29.197500000000002</v>
      </c>
      <c r="K89" s="54">
        <v>25.219100000000001</v>
      </c>
      <c r="L89" s="54">
        <v>31.033000000000001</v>
      </c>
      <c r="M89" s="54">
        <v>24.015999999999998</v>
      </c>
      <c r="N89" s="54">
        <v>36.571300000000001</v>
      </c>
      <c r="O89" s="54">
        <v>36.571300000000001</v>
      </c>
      <c r="P89" s="54">
        <v>0</v>
      </c>
      <c r="Q89" s="54">
        <v>0</v>
      </c>
      <c r="R89" s="54">
        <v>0</v>
      </c>
      <c r="S89" s="54">
        <v>0</v>
      </c>
    </row>
    <row r="90" spans="1:19" hidden="1" outlineLevel="1" collapsed="1">
      <c r="A90" s="12">
        <v>42948</v>
      </c>
      <c r="B90" s="54">
        <v>27.5688</v>
      </c>
      <c r="C90" s="54">
        <v>28.627400000000002</v>
      </c>
      <c r="D90" s="54">
        <v>27.080500000000001</v>
      </c>
      <c r="E90" s="54">
        <v>19.500599999999999</v>
      </c>
      <c r="F90" s="54">
        <v>30.198499999999999</v>
      </c>
      <c r="G90" s="54">
        <v>20.805599999999998</v>
      </c>
      <c r="H90" s="54">
        <v>27.567399999999999</v>
      </c>
      <c r="I90" s="54">
        <v>28.623200000000001</v>
      </c>
      <c r="J90" s="54">
        <v>27.080500000000001</v>
      </c>
      <c r="K90" s="54">
        <v>19.500599999999999</v>
      </c>
      <c r="L90" s="54">
        <v>30.198499999999999</v>
      </c>
      <c r="M90" s="54">
        <v>20.805599999999998</v>
      </c>
      <c r="N90" s="54">
        <v>50.255600000000001</v>
      </c>
      <c r="O90" s="54">
        <v>50.255600000000001</v>
      </c>
      <c r="P90" s="54">
        <v>0</v>
      </c>
      <c r="Q90" s="54">
        <v>0</v>
      </c>
      <c r="R90" s="54">
        <v>0</v>
      </c>
      <c r="S90" s="54" t="s">
        <v>126</v>
      </c>
    </row>
    <row r="91" spans="1:19" hidden="1" outlineLevel="1" collapsed="1">
      <c r="A91" s="12">
        <v>42979</v>
      </c>
      <c r="B91" s="54">
        <v>28.669899999999998</v>
      </c>
      <c r="C91" s="54">
        <v>28.0886</v>
      </c>
      <c r="D91" s="54">
        <v>28.888000000000002</v>
      </c>
      <c r="E91" s="54">
        <v>31.659400000000002</v>
      </c>
      <c r="F91" s="54">
        <v>29.282399999999999</v>
      </c>
      <c r="G91" s="54">
        <v>15.744400000000001</v>
      </c>
      <c r="H91" s="54">
        <v>28.8566</v>
      </c>
      <c r="I91" s="54">
        <v>28.087700000000002</v>
      </c>
      <c r="J91" s="54">
        <v>29.1494</v>
      </c>
      <c r="K91" s="54">
        <v>33.173499999999997</v>
      </c>
      <c r="L91" s="54">
        <v>29.282399999999999</v>
      </c>
      <c r="M91" s="54">
        <v>15.744400000000001</v>
      </c>
      <c r="N91" s="54">
        <v>12.309200000000001</v>
      </c>
      <c r="O91" s="54">
        <v>38.472799999999999</v>
      </c>
      <c r="P91" s="54">
        <v>12.25</v>
      </c>
      <c r="Q91" s="54">
        <v>12.25</v>
      </c>
      <c r="R91" s="54">
        <v>0</v>
      </c>
      <c r="S91" s="54">
        <v>0</v>
      </c>
    </row>
    <row r="92" spans="1:19" hidden="1" outlineLevel="1" collapsed="1">
      <c r="A92" s="12">
        <v>43009</v>
      </c>
      <c r="B92" s="54">
        <v>29.286200000000001</v>
      </c>
      <c r="C92" s="54">
        <v>26.358699999999999</v>
      </c>
      <c r="D92" s="54">
        <v>30.216999999999999</v>
      </c>
      <c r="E92" s="54">
        <v>28.573</v>
      </c>
      <c r="F92" s="54">
        <v>31.1919</v>
      </c>
      <c r="G92" s="54">
        <v>24.429500000000001</v>
      </c>
      <c r="H92" s="54">
        <v>29.470800000000001</v>
      </c>
      <c r="I92" s="54">
        <v>26.357399999999998</v>
      </c>
      <c r="J92" s="54">
        <v>30.473600000000001</v>
      </c>
      <c r="K92" s="54">
        <v>29.886500000000002</v>
      </c>
      <c r="L92" s="54">
        <v>31.1919</v>
      </c>
      <c r="M92" s="54">
        <v>24.429500000000001</v>
      </c>
      <c r="N92" s="54">
        <v>10.580299999999999</v>
      </c>
      <c r="O92" s="54">
        <v>36.538699999999999</v>
      </c>
      <c r="P92" s="54">
        <v>10.5</v>
      </c>
      <c r="Q92" s="54">
        <v>10.5</v>
      </c>
      <c r="R92" s="54">
        <v>0</v>
      </c>
      <c r="S92" s="54" t="s">
        <v>126</v>
      </c>
    </row>
    <row r="93" spans="1:19" hidden="1" outlineLevel="1" collapsed="1">
      <c r="A93" s="12">
        <v>43040</v>
      </c>
      <c r="B93" s="54">
        <v>25.796399999999998</v>
      </c>
      <c r="C93" s="54">
        <v>27.272099999999998</v>
      </c>
      <c r="D93" s="54">
        <v>25.282</v>
      </c>
      <c r="E93" s="54">
        <v>20.3065</v>
      </c>
      <c r="F93" s="54">
        <v>28.523900000000001</v>
      </c>
      <c r="G93" s="54">
        <v>14.966799999999999</v>
      </c>
      <c r="H93" s="54">
        <v>27.548300000000001</v>
      </c>
      <c r="I93" s="54">
        <v>27.2714</v>
      </c>
      <c r="J93" s="54">
        <v>27.660399999999999</v>
      </c>
      <c r="K93" s="54">
        <v>28.530899999999999</v>
      </c>
      <c r="L93" s="54">
        <v>28.523900000000001</v>
      </c>
      <c r="M93" s="54">
        <v>14.966799999999999</v>
      </c>
      <c r="N93" s="54">
        <v>10.5052</v>
      </c>
      <c r="O93" s="54">
        <v>36.896000000000001</v>
      </c>
      <c r="P93" s="54">
        <v>10.5</v>
      </c>
      <c r="Q93" s="54">
        <v>10.5</v>
      </c>
      <c r="R93" s="54">
        <v>0</v>
      </c>
      <c r="S93" s="54" t="s">
        <v>126</v>
      </c>
    </row>
    <row r="94" spans="1:19" hidden="1" outlineLevel="1" collapsed="1">
      <c r="A94" s="12">
        <v>43070</v>
      </c>
      <c r="B94" s="54">
        <v>27.1615</v>
      </c>
      <c r="C94" s="54">
        <v>28.487300000000001</v>
      </c>
      <c r="D94" s="54">
        <v>26.623100000000001</v>
      </c>
      <c r="E94" s="54">
        <v>29.388400000000001</v>
      </c>
      <c r="F94" s="54">
        <v>26.737300000000001</v>
      </c>
      <c r="G94" s="54">
        <v>17.411999999999999</v>
      </c>
      <c r="H94" s="54">
        <v>27.2578</v>
      </c>
      <c r="I94" s="54">
        <v>28.481400000000001</v>
      </c>
      <c r="J94" s="54">
        <v>26.757000000000001</v>
      </c>
      <c r="K94" s="54">
        <v>30.308599999999998</v>
      </c>
      <c r="L94" s="54">
        <v>26.737300000000001</v>
      </c>
      <c r="M94" s="54">
        <v>17.411999999999999</v>
      </c>
      <c r="N94" s="54">
        <v>10.734</v>
      </c>
      <c r="O94" s="54">
        <v>55.763500000000001</v>
      </c>
      <c r="P94" s="54">
        <v>10.25</v>
      </c>
      <c r="Q94" s="54">
        <v>10.25</v>
      </c>
      <c r="R94" s="54">
        <v>0</v>
      </c>
      <c r="S94" s="54" t="s">
        <v>126</v>
      </c>
    </row>
    <row r="95" spans="1:19" hidden="1" outlineLevel="1" collapsed="1">
      <c r="A95" s="12">
        <v>43101</v>
      </c>
      <c r="B95" s="54">
        <v>28.3964</v>
      </c>
      <c r="C95" s="54">
        <v>27.267600000000002</v>
      </c>
      <c r="D95" s="54">
        <v>29.066199999999998</v>
      </c>
      <c r="E95" s="54">
        <v>25.9727</v>
      </c>
      <c r="F95" s="54">
        <v>30.941099999999999</v>
      </c>
      <c r="G95" s="54">
        <v>18.214500000000001</v>
      </c>
      <c r="H95" s="54">
        <v>28.408200000000001</v>
      </c>
      <c r="I95" s="54">
        <v>27.2636</v>
      </c>
      <c r="J95" s="54">
        <v>29.087900000000001</v>
      </c>
      <c r="K95" s="54">
        <v>25.9727</v>
      </c>
      <c r="L95" s="54">
        <v>30.972999999999999</v>
      </c>
      <c r="M95" s="54">
        <v>18.214500000000001</v>
      </c>
      <c r="N95" s="54">
        <v>12.0345</v>
      </c>
      <c r="O95" s="54">
        <v>37.8643</v>
      </c>
      <c r="P95" s="54">
        <v>5.75</v>
      </c>
      <c r="Q95" s="54">
        <v>0</v>
      </c>
      <c r="R95" s="54">
        <v>5.75</v>
      </c>
      <c r="S95" s="54">
        <v>0</v>
      </c>
    </row>
    <row r="96" spans="1:19" hidden="1" outlineLevel="1" collapsed="1">
      <c r="A96" s="12">
        <v>43132</v>
      </c>
      <c r="B96" s="54">
        <v>27.972999999999999</v>
      </c>
      <c r="C96" s="54">
        <v>26.696999999999999</v>
      </c>
      <c r="D96" s="54">
        <v>28.5855</v>
      </c>
      <c r="E96" s="54">
        <v>23.9876</v>
      </c>
      <c r="F96" s="54">
        <v>31.186699999999998</v>
      </c>
      <c r="G96" s="54">
        <v>18.5197</v>
      </c>
      <c r="H96" s="54">
        <v>28.02</v>
      </c>
      <c r="I96" s="54">
        <v>26.6967</v>
      </c>
      <c r="J96" s="54">
        <v>28.657699999999998</v>
      </c>
      <c r="K96" s="54">
        <v>24.220600000000001</v>
      </c>
      <c r="L96" s="54">
        <v>31.186699999999998</v>
      </c>
      <c r="M96" s="54">
        <v>18.5197</v>
      </c>
      <c r="N96" s="54">
        <v>10.5762</v>
      </c>
      <c r="O96" s="54">
        <v>37.412100000000002</v>
      </c>
      <c r="P96" s="54">
        <v>10.5</v>
      </c>
      <c r="Q96" s="54">
        <v>10.5</v>
      </c>
      <c r="R96" s="54">
        <v>0</v>
      </c>
      <c r="S96" s="54">
        <v>0</v>
      </c>
    </row>
    <row r="97" spans="1:19" hidden="1" outlineLevel="1" collapsed="1">
      <c r="A97" s="12">
        <v>43160</v>
      </c>
      <c r="B97" s="54">
        <v>28.917200000000001</v>
      </c>
      <c r="C97" s="54">
        <v>27.265000000000001</v>
      </c>
      <c r="D97" s="54">
        <v>29.901800000000001</v>
      </c>
      <c r="E97" s="54">
        <v>24.525400000000001</v>
      </c>
      <c r="F97" s="54">
        <v>32.938899999999997</v>
      </c>
      <c r="G97" s="54">
        <v>19.453199999999999</v>
      </c>
      <c r="H97" s="54">
        <v>29.010999999999999</v>
      </c>
      <c r="I97" s="54">
        <v>27.264800000000001</v>
      </c>
      <c r="J97" s="54">
        <v>30.060099999999998</v>
      </c>
      <c r="K97" s="54">
        <v>25.047999999999998</v>
      </c>
      <c r="L97" s="54">
        <v>32.938899999999997</v>
      </c>
      <c r="M97" s="54">
        <v>19.453199999999999</v>
      </c>
      <c r="N97" s="54">
        <v>10.542199999999999</v>
      </c>
      <c r="O97" s="54">
        <v>37.321399999999997</v>
      </c>
      <c r="P97" s="54">
        <v>10.5</v>
      </c>
      <c r="Q97" s="54">
        <v>10.5</v>
      </c>
      <c r="R97" s="54">
        <v>0</v>
      </c>
      <c r="S97" s="54">
        <v>0</v>
      </c>
    </row>
    <row r="98" spans="1:19" hidden="1" outlineLevel="1" collapsed="1">
      <c r="A98" s="12">
        <v>43191</v>
      </c>
      <c r="B98" s="54">
        <v>29.0624</v>
      </c>
      <c r="C98" s="54">
        <v>27.2943</v>
      </c>
      <c r="D98" s="54">
        <v>29.9209</v>
      </c>
      <c r="E98" s="54">
        <v>25.053899999999999</v>
      </c>
      <c r="F98" s="54">
        <v>33.4602</v>
      </c>
      <c r="G98" s="54">
        <v>17.839600000000001</v>
      </c>
      <c r="H98" s="54">
        <v>29.123699999999999</v>
      </c>
      <c r="I98" s="54">
        <v>27.293700000000001</v>
      </c>
      <c r="J98" s="54">
        <v>30.0166</v>
      </c>
      <c r="K98" s="54">
        <v>25.427700000000002</v>
      </c>
      <c r="L98" s="54">
        <v>33.4602</v>
      </c>
      <c r="M98" s="54">
        <v>17.839600000000001</v>
      </c>
      <c r="N98" s="54">
        <v>10.6739</v>
      </c>
      <c r="O98" s="54">
        <v>36.681600000000003</v>
      </c>
      <c r="P98" s="54">
        <v>10.5</v>
      </c>
      <c r="Q98" s="54">
        <v>10.5</v>
      </c>
      <c r="R98" s="54">
        <v>0</v>
      </c>
      <c r="S98" s="54">
        <v>0</v>
      </c>
    </row>
    <row r="99" spans="1:19" hidden="1" outlineLevel="1" collapsed="1">
      <c r="A99" s="12">
        <v>43221</v>
      </c>
      <c r="B99" s="54">
        <v>29.496300000000002</v>
      </c>
      <c r="C99" s="54">
        <v>28.0626</v>
      </c>
      <c r="D99" s="54">
        <v>30.256399999999999</v>
      </c>
      <c r="E99" s="54">
        <v>26.1236</v>
      </c>
      <c r="F99" s="54">
        <v>31.856300000000001</v>
      </c>
      <c r="G99" s="54">
        <v>18.763500000000001</v>
      </c>
      <c r="H99" s="54">
        <v>29.5092</v>
      </c>
      <c r="I99" s="54">
        <v>28.0625</v>
      </c>
      <c r="J99" s="54">
        <v>30.276900000000001</v>
      </c>
      <c r="K99" s="54">
        <v>26.2182</v>
      </c>
      <c r="L99" s="54">
        <v>31.856300000000001</v>
      </c>
      <c r="M99" s="54">
        <v>18.763500000000001</v>
      </c>
      <c r="N99" s="54">
        <v>10.6791</v>
      </c>
      <c r="O99" s="54">
        <v>37.585099999999997</v>
      </c>
      <c r="P99" s="54">
        <v>10.5</v>
      </c>
      <c r="Q99" s="54">
        <v>10.5</v>
      </c>
      <c r="R99" s="54">
        <v>0</v>
      </c>
      <c r="S99" s="54">
        <v>0</v>
      </c>
    </row>
    <row r="100" spans="1:19" hidden="1" outlineLevel="1" collapsed="1">
      <c r="A100" s="12">
        <v>43252</v>
      </c>
      <c r="B100" s="54">
        <v>30.258900000000001</v>
      </c>
      <c r="C100" s="54">
        <v>26.927199999999999</v>
      </c>
      <c r="D100" s="54">
        <v>31.979299999999999</v>
      </c>
      <c r="E100" s="54">
        <v>26.078499999999998</v>
      </c>
      <c r="F100" s="54">
        <v>33.793399999999998</v>
      </c>
      <c r="G100" s="54">
        <v>22.852399999999999</v>
      </c>
      <c r="H100" s="54">
        <v>30.258900000000001</v>
      </c>
      <c r="I100" s="54">
        <v>26.927099999999999</v>
      </c>
      <c r="J100" s="54">
        <v>31.979299999999999</v>
      </c>
      <c r="K100" s="54">
        <v>26.078499999999998</v>
      </c>
      <c r="L100" s="54">
        <v>33.793399999999998</v>
      </c>
      <c r="M100" s="54">
        <v>22.852399999999999</v>
      </c>
      <c r="N100" s="54">
        <v>36.654299999999999</v>
      </c>
      <c r="O100" s="54">
        <v>36.654299999999999</v>
      </c>
      <c r="P100" s="54">
        <v>0</v>
      </c>
      <c r="Q100" s="54">
        <v>0</v>
      </c>
      <c r="R100" s="54">
        <v>0</v>
      </c>
      <c r="S100" s="54">
        <v>0</v>
      </c>
    </row>
    <row r="101" spans="1:19" hidden="1" outlineLevel="1" collapsed="1">
      <c r="A101" s="12">
        <v>43282</v>
      </c>
      <c r="B101" s="54">
        <v>32.768099999999997</v>
      </c>
      <c r="C101" s="54">
        <v>29.401599999999998</v>
      </c>
      <c r="D101" s="54">
        <v>34.3551</v>
      </c>
      <c r="E101" s="54">
        <v>26.7117</v>
      </c>
      <c r="F101" s="54">
        <v>37.428800000000003</v>
      </c>
      <c r="G101" s="54">
        <v>24.999099999999999</v>
      </c>
      <c r="H101" s="54">
        <v>32.806800000000003</v>
      </c>
      <c r="I101" s="54">
        <v>29.401299999999999</v>
      </c>
      <c r="J101" s="54">
        <v>34.417299999999997</v>
      </c>
      <c r="K101" s="54">
        <v>26.7117</v>
      </c>
      <c r="L101" s="54">
        <v>37.428800000000003</v>
      </c>
      <c r="M101" s="54">
        <v>25.589400000000001</v>
      </c>
      <c r="N101" s="54">
        <v>14.933199999999999</v>
      </c>
      <c r="O101" s="54">
        <v>37.075299999999999</v>
      </c>
      <c r="P101" s="54">
        <v>14.8</v>
      </c>
      <c r="Q101" s="54">
        <v>0</v>
      </c>
      <c r="R101" s="54">
        <v>0</v>
      </c>
      <c r="S101" s="54">
        <v>14.8</v>
      </c>
    </row>
    <row r="102" spans="1:19" hidden="1" outlineLevel="1" collapsed="1">
      <c r="A102" s="12">
        <v>43313</v>
      </c>
      <c r="B102" s="54">
        <v>31.156400000000001</v>
      </c>
      <c r="C102" s="54">
        <v>29.028600000000001</v>
      </c>
      <c r="D102" s="54">
        <v>32.445900000000002</v>
      </c>
      <c r="E102" s="54">
        <v>28.4651</v>
      </c>
      <c r="F102" s="54">
        <v>35.297199999999997</v>
      </c>
      <c r="G102" s="54">
        <v>16.328600000000002</v>
      </c>
      <c r="H102" s="54">
        <v>31.156199999999998</v>
      </c>
      <c r="I102" s="54">
        <v>29.028099999999998</v>
      </c>
      <c r="J102" s="54">
        <v>32.445900000000002</v>
      </c>
      <c r="K102" s="54">
        <v>28.4651</v>
      </c>
      <c r="L102" s="54">
        <v>35.297199999999997</v>
      </c>
      <c r="M102" s="54">
        <v>16.328600000000002</v>
      </c>
      <c r="N102" s="54">
        <v>37.7712</v>
      </c>
      <c r="O102" s="54">
        <v>37.7712</v>
      </c>
      <c r="P102" s="54">
        <v>0</v>
      </c>
      <c r="Q102" s="54">
        <v>0</v>
      </c>
      <c r="R102" s="54">
        <v>0</v>
      </c>
      <c r="S102" s="54">
        <v>0</v>
      </c>
    </row>
    <row r="103" spans="1:19" hidden="1" outlineLevel="1" collapsed="1">
      <c r="A103" s="12">
        <v>43344</v>
      </c>
      <c r="B103" s="54">
        <v>31.434000000000001</v>
      </c>
      <c r="C103" s="54">
        <v>29.834299999999999</v>
      </c>
      <c r="D103" s="54">
        <v>32.259399999999999</v>
      </c>
      <c r="E103" s="54">
        <v>25.0853</v>
      </c>
      <c r="F103" s="54">
        <v>35.995399999999997</v>
      </c>
      <c r="G103" s="54">
        <v>19.567900000000002</v>
      </c>
      <c r="H103" s="54">
        <v>31.555199999999999</v>
      </c>
      <c r="I103" s="54">
        <v>29.832000000000001</v>
      </c>
      <c r="J103" s="54">
        <v>32.4544</v>
      </c>
      <c r="K103" s="54">
        <v>25.0853</v>
      </c>
      <c r="L103" s="54">
        <v>35.995399999999997</v>
      </c>
      <c r="M103" s="54">
        <v>20.1876</v>
      </c>
      <c r="N103" s="54">
        <v>15.641299999999999</v>
      </c>
      <c r="O103" s="54">
        <v>40.002499999999998</v>
      </c>
      <c r="P103" s="54">
        <v>15.4</v>
      </c>
      <c r="Q103" s="54">
        <v>0</v>
      </c>
      <c r="R103" s="54">
        <v>0</v>
      </c>
      <c r="S103" s="54">
        <v>15.4</v>
      </c>
    </row>
    <row r="104" spans="1:19" hidden="1" outlineLevel="1" collapsed="1">
      <c r="A104" s="12">
        <v>43374</v>
      </c>
      <c r="B104" s="54">
        <v>33.232500000000002</v>
      </c>
      <c r="C104" s="54">
        <v>33.660200000000003</v>
      </c>
      <c r="D104" s="54">
        <v>33.0289</v>
      </c>
      <c r="E104" s="54">
        <v>32.201500000000003</v>
      </c>
      <c r="F104" s="54">
        <v>34.646700000000003</v>
      </c>
      <c r="G104" s="54">
        <v>20.504799999999999</v>
      </c>
      <c r="H104" s="54">
        <v>33.232500000000002</v>
      </c>
      <c r="I104" s="54">
        <v>33.660200000000003</v>
      </c>
      <c r="J104" s="54">
        <v>33.0289</v>
      </c>
      <c r="K104" s="54">
        <v>32.201500000000003</v>
      </c>
      <c r="L104" s="54">
        <v>34.646700000000003</v>
      </c>
      <c r="M104" s="54">
        <v>20.504799999999999</v>
      </c>
      <c r="N104" s="54">
        <v>36.433700000000002</v>
      </c>
      <c r="O104" s="54">
        <v>36.433700000000002</v>
      </c>
      <c r="P104" s="54">
        <v>0</v>
      </c>
      <c r="Q104" s="54">
        <v>0</v>
      </c>
      <c r="R104" s="54">
        <v>0</v>
      </c>
      <c r="S104" s="54" t="s">
        <v>126</v>
      </c>
    </row>
    <row r="105" spans="1:19" hidden="1" outlineLevel="1" collapsed="1">
      <c r="A105" s="12">
        <v>43405</v>
      </c>
      <c r="B105" s="54">
        <v>32.447800000000001</v>
      </c>
      <c r="C105" s="54">
        <v>32.832900000000002</v>
      </c>
      <c r="D105" s="54">
        <v>32.343800000000002</v>
      </c>
      <c r="E105" s="54">
        <v>32.497100000000003</v>
      </c>
      <c r="F105" s="54">
        <v>34.157299999999999</v>
      </c>
      <c r="G105" s="54">
        <v>16.668399999999998</v>
      </c>
      <c r="H105" s="54">
        <v>32.456899999999997</v>
      </c>
      <c r="I105" s="54">
        <v>32.831800000000001</v>
      </c>
      <c r="J105" s="54">
        <v>32.355699999999999</v>
      </c>
      <c r="K105" s="54">
        <v>32.497100000000003</v>
      </c>
      <c r="L105" s="54">
        <v>34.157299999999999</v>
      </c>
      <c r="M105" s="54">
        <v>16.686299999999999</v>
      </c>
      <c r="N105" s="54">
        <v>16.3033</v>
      </c>
      <c r="O105" s="54">
        <v>40.095100000000002</v>
      </c>
      <c r="P105" s="54">
        <v>14.8</v>
      </c>
      <c r="Q105" s="54">
        <v>0</v>
      </c>
      <c r="R105" s="54">
        <v>0</v>
      </c>
      <c r="S105" s="54">
        <v>14.8</v>
      </c>
    </row>
    <row r="106" spans="1:19" hidden="1" outlineLevel="1" collapsed="1">
      <c r="A106" s="12">
        <v>43435</v>
      </c>
      <c r="B106" s="54">
        <v>31.694099999999999</v>
      </c>
      <c r="C106" s="54">
        <v>30.7349</v>
      </c>
      <c r="D106" s="54">
        <v>31.957699999999999</v>
      </c>
      <c r="E106" s="54">
        <v>32.8902</v>
      </c>
      <c r="F106" s="54">
        <v>33.482999999999997</v>
      </c>
      <c r="G106" s="54">
        <v>18.781400000000001</v>
      </c>
      <c r="H106" s="54">
        <v>31.6935</v>
      </c>
      <c r="I106" s="54">
        <v>30.732099999999999</v>
      </c>
      <c r="J106" s="54">
        <v>31.957699999999999</v>
      </c>
      <c r="K106" s="54">
        <v>32.8902</v>
      </c>
      <c r="L106" s="54">
        <v>33.482999999999997</v>
      </c>
      <c r="M106" s="54">
        <v>18.781400000000001</v>
      </c>
      <c r="N106" s="54">
        <v>42.272300000000001</v>
      </c>
      <c r="O106" s="54">
        <v>42.272300000000001</v>
      </c>
      <c r="P106" s="54">
        <v>0</v>
      </c>
      <c r="Q106" s="54">
        <v>0</v>
      </c>
      <c r="R106" s="54">
        <v>0</v>
      </c>
      <c r="S106" s="54" t="s">
        <v>126</v>
      </c>
    </row>
    <row r="107" spans="1:19" hidden="1" outlineLevel="1" collapsed="1">
      <c r="A107" s="12">
        <v>43466</v>
      </c>
      <c r="B107" s="54">
        <v>32.068800000000003</v>
      </c>
      <c r="C107" s="54">
        <v>26.188700000000001</v>
      </c>
      <c r="D107" s="54">
        <v>34.174900000000001</v>
      </c>
      <c r="E107" s="54">
        <v>37.507100000000001</v>
      </c>
      <c r="F107" s="54">
        <v>33.189100000000003</v>
      </c>
      <c r="G107" s="54">
        <v>17.717600000000001</v>
      </c>
      <c r="H107" s="54">
        <v>32.098599999999998</v>
      </c>
      <c r="I107" s="54">
        <v>26.186599999999999</v>
      </c>
      <c r="J107" s="54">
        <v>34.219799999999999</v>
      </c>
      <c r="K107" s="54">
        <v>37.648400000000002</v>
      </c>
      <c r="L107" s="54">
        <v>33.189100000000003</v>
      </c>
      <c r="M107" s="54">
        <v>17.717600000000001</v>
      </c>
      <c r="N107" s="54">
        <v>10.781499999999999</v>
      </c>
      <c r="O107" s="54">
        <v>43.8249</v>
      </c>
      <c r="P107" s="54">
        <v>10</v>
      </c>
      <c r="Q107" s="54">
        <v>10</v>
      </c>
      <c r="R107" s="54">
        <v>0</v>
      </c>
      <c r="S107" s="54" t="s">
        <v>126</v>
      </c>
    </row>
    <row r="108" spans="1:19" hidden="1" outlineLevel="1" collapsed="1">
      <c r="A108" s="12">
        <v>43497</v>
      </c>
      <c r="B108" s="54">
        <v>32.802500000000002</v>
      </c>
      <c r="C108" s="54">
        <v>31.251999999999999</v>
      </c>
      <c r="D108" s="54">
        <v>33.252499999999998</v>
      </c>
      <c r="E108" s="54">
        <v>35.575299999999999</v>
      </c>
      <c r="F108" s="54">
        <v>32.657699999999998</v>
      </c>
      <c r="G108" s="54">
        <v>17.119299999999999</v>
      </c>
      <c r="H108" s="54">
        <v>32.719200000000001</v>
      </c>
      <c r="I108" s="54">
        <v>30.856300000000001</v>
      </c>
      <c r="J108" s="54">
        <v>33.252499999999998</v>
      </c>
      <c r="K108" s="54">
        <v>35.575299999999999</v>
      </c>
      <c r="L108" s="54">
        <v>32.657699999999998</v>
      </c>
      <c r="M108" s="54">
        <v>17.119299999999999</v>
      </c>
      <c r="N108" s="54">
        <v>59.652500000000003</v>
      </c>
      <c r="O108" s="54">
        <v>59.652500000000003</v>
      </c>
      <c r="P108" s="54">
        <v>0</v>
      </c>
      <c r="Q108" s="54">
        <v>0</v>
      </c>
      <c r="R108" s="54">
        <v>0</v>
      </c>
      <c r="S108" s="54" t="s">
        <v>126</v>
      </c>
    </row>
    <row r="109" spans="1:19" hidden="1" outlineLevel="1" collapsed="1">
      <c r="A109" s="12">
        <v>43525</v>
      </c>
      <c r="B109" s="54">
        <v>30.851199999999999</v>
      </c>
      <c r="C109" s="54">
        <v>33.380400000000002</v>
      </c>
      <c r="D109" s="54">
        <v>30.247499999999999</v>
      </c>
      <c r="E109" s="54">
        <v>29.885400000000001</v>
      </c>
      <c r="F109" s="54">
        <v>31.501300000000001</v>
      </c>
      <c r="G109" s="54">
        <v>17.3108</v>
      </c>
      <c r="H109" s="54">
        <v>30.8568</v>
      </c>
      <c r="I109" s="54">
        <v>33.379399999999997</v>
      </c>
      <c r="J109" s="54">
        <v>30.2547</v>
      </c>
      <c r="K109" s="54">
        <v>29.905100000000001</v>
      </c>
      <c r="L109" s="54">
        <v>31.501300000000001</v>
      </c>
      <c r="M109" s="54">
        <v>17.3108</v>
      </c>
      <c r="N109" s="54">
        <v>14.6972</v>
      </c>
      <c r="O109" s="54">
        <v>36.392699999999998</v>
      </c>
      <c r="P109" s="54">
        <v>10</v>
      </c>
      <c r="Q109" s="54">
        <v>10</v>
      </c>
      <c r="R109" s="54">
        <v>0</v>
      </c>
      <c r="S109" s="54" t="s">
        <v>126</v>
      </c>
    </row>
    <row r="110" spans="1:19" hidden="1" outlineLevel="1" collapsed="1">
      <c r="A110" s="12">
        <v>43556</v>
      </c>
      <c r="B110" s="54">
        <v>32.094000000000001</v>
      </c>
      <c r="C110" s="54">
        <v>31.948499999999999</v>
      </c>
      <c r="D110" s="54">
        <v>32.135899999999999</v>
      </c>
      <c r="E110" s="54">
        <v>35.0246</v>
      </c>
      <c r="F110" s="54">
        <v>31.588000000000001</v>
      </c>
      <c r="G110" s="54">
        <v>19.146100000000001</v>
      </c>
      <c r="H110" s="54">
        <v>32.093899999999998</v>
      </c>
      <c r="I110" s="54">
        <v>31.947800000000001</v>
      </c>
      <c r="J110" s="54">
        <v>32.135899999999999</v>
      </c>
      <c r="K110" s="54">
        <v>35.0246</v>
      </c>
      <c r="L110" s="54">
        <v>31.588000000000001</v>
      </c>
      <c r="M110" s="54">
        <v>19.146100000000001</v>
      </c>
      <c r="N110" s="54">
        <v>36.502200000000002</v>
      </c>
      <c r="O110" s="54">
        <v>36.502200000000002</v>
      </c>
      <c r="P110" s="54">
        <v>0</v>
      </c>
      <c r="Q110" s="54">
        <v>0</v>
      </c>
      <c r="R110" s="54">
        <v>0</v>
      </c>
      <c r="S110" s="54">
        <v>0</v>
      </c>
    </row>
    <row r="111" spans="1:19" hidden="1" outlineLevel="1" collapsed="1">
      <c r="A111" s="12">
        <v>43586</v>
      </c>
      <c r="B111" s="54">
        <v>33.022399999999998</v>
      </c>
      <c r="C111" s="54">
        <v>32.518700000000003</v>
      </c>
      <c r="D111" s="54">
        <v>33.152900000000002</v>
      </c>
      <c r="E111" s="54">
        <v>36.435600000000001</v>
      </c>
      <c r="F111" s="54">
        <v>32.241700000000002</v>
      </c>
      <c r="G111" s="54">
        <v>20.552099999999999</v>
      </c>
      <c r="H111" s="54">
        <v>33.072600000000001</v>
      </c>
      <c r="I111" s="54">
        <v>32.515599999999999</v>
      </c>
      <c r="J111" s="54">
        <v>33.217300000000002</v>
      </c>
      <c r="K111" s="54">
        <v>36.435600000000001</v>
      </c>
      <c r="L111" s="54">
        <v>32.241700000000002</v>
      </c>
      <c r="M111" s="54">
        <v>21.066800000000001</v>
      </c>
      <c r="N111" s="54">
        <v>12.200699999999999</v>
      </c>
      <c r="O111" s="54">
        <v>46.540799999999997</v>
      </c>
      <c r="P111" s="54">
        <v>11.532999999999999</v>
      </c>
      <c r="Q111" s="54">
        <v>0</v>
      </c>
      <c r="R111" s="54">
        <v>0</v>
      </c>
      <c r="S111" s="54">
        <v>11.532999999999999</v>
      </c>
    </row>
    <row r="112" spans="1:19" hidden="1" outlineLevel="1" collapsed="1">
      <c r="A112" s="12">
        <v>43617</v>
      </c>
      <c r="B112" s="54">
        <v>32.528500000000001</v>
      </c>
      <c r="C112" s="54">
        <v>36.672699999999999</v>
      </c>
      <c r="D112" s="54">
        <v>31.398199999999999</v>
      </c>
      <c r="E112" s="54">
        <v>33.223100000000002</v>
      </c>
      <c r="F112" s="54">
        <v>32.550899999999999</v>
      </c>
      <c r="G112" s="54">
        <v>17.9635</v>
      </c>
      <c r="H112" s="54">
        <v>32.683500000000002</v>
      </c>
      <c r="I112" s="54">
        <v>36.672499999999999</v>
      </c>
      <c r="J112" s="54">
        <v>31.583500000000001</v>
      </c>
      <c r="K112" s="54">
        <v>33.223100000000002</v>
      </c>
      <c r="L112" s="54">
        <v>32.550899999999999</v>
      </c>
      <c r="M112" s="54">
        <v>18.3749</v>
      </c>
      <c r="N112" s="54">
        <v>14.863099999999999</v>
      </c>
      <c r="O112" s="54">
        <v>39.449800000000003</v>
      </c>
      <c r="P112" s="54">
        <v>14.8</v>
      </c>
      <c r="Q112" s="54">
        <v>0</v>
      </c>
      <c r="R112" s="54">
        <v>0</v>
      </c>
      <c r="S112" s="54">
        <v>14.8</v>
      </c>
    </row>
    <row r="113" spans="1:19" hidden="1" outlineLevel="1" collapsed="1">
      <c r="A113" s="12">
        <v>43647</v>
      </c>
      <c r="B113" s="54">
        <v>34.984999999999999</v>
      </c>
      <c r="C113" s="54">
        <v>36.924999999999997</v>
      </c>
      <c r="D113" s="54">
        <v>34.539900000000003</v>
      </c>
      <c r="E113" s="54">
        <v>37.165599999999998</v>
      </c>
      <c r="F113" s="54">
        <v>31.15</v>
      </c>
      <c r="G113" s="54">
        <v>25.6006</v>
      </c>
      <c r="H113" s="54">
        <v>34.984200000000001</v>
      </c>
      <c r="I113" s="54">
        <v>36.926099999999998</v>
      </c>
      <c r="J113" s="54">
        <v>34.539900000000003</v>
      </c>
      <c r="K113" s="54">
        <v>37.165599999999998</v>
      </c>
      <c r="L113" s="54">
        <v>31.15</v>
      </c>
      <c r="M113" s="54">
        <v>25.6006</v>
      </c>
      <c r="N113" s="54">
        <v>36.509300000000003</v>
      </c>
      <c r="O113" s="54">
        <v>36.509300000000003</v>
      </c>
      <c r="P113" s="54">
        <v>0</v>
      </c>
      <c r="Q113" s="54">
        <v>0</v>
      </c>
      <c r="R113" s="54">
        <v>0</v>
      </c>
      <c r="S113" s="54">
        <v>0</v>
      </c>
    </row>
    <row r="114" spans="1:19" hidden="1" outlineLevel="1" collapsed="1">
      <c r="A114" s="12">
        <v>43678</v>
      </c>
      <c r="B114" s="54">
        <v>37.328099999999999</v>
      </c>
      <c r="C114" s="54">
        <v>37.6494</v>
      </c>
      <c r="D114" s="54">
        <v>37.286000000000001</v>
      </c>
      <c r="E114" s="54">
        <v>39.799799999999998</v>
      </c>
      <c r="F114" s="54">
        <v>31.236499999999999</v>
      </c>
      <c r="G114" s="54">
        <v>18.631699999999999</v>
      </c>
      <c r="H114" s="54">
        <v>37.340299999999999</v>
      </c>
      <c r="I114" s="54">
        <v>37.646599999999999</v>
      </c>
      <c r="J114" s="54">
        <v>37.3001</v>
      </c>
      <c r="K114" s="54">
        <v>39.799799999999998</v>
      </c>
      <c r="L114" s="54">
        <v>31.236499999999999</v>
      </c>
      <c r="M114" s="54">
        <v>18.703700000000001</v>
      </c>
      <c r="N114" s="54">
        <v>16.852699999999999</v>
      </c>
      <c r="O114" s="54">
        <v>45.802799999999998</v>
      </c>
      <c r="P114" s="54">
        <v>14.8</v>
      </c>
      <c r="Q114" s="54">
        <v>0</v>
      </c>
      <c r="R114" s="54">
        <v>0</v>
      </c>
      <c r="S114" s="54">
        <v>14.8</v>
      </c>
    </row>
    <row r="115" spans="1:19" hidden="1" outlineLevel="1" collapsed="1">
      <c r="A115" s="12">
        <v>43709</v>
      </c>
      <c r="B115" s="54">
        <v>36.4452</v>
      </c>
      <c r="C115" s="54">
        <v>37.628599999999999</v>
      </c>
      <c r="D115" s="54">
        <v>36.284599999999998</v>
      </c>
      <c r="E115" s="54">
        <v>39.4803</v>
      </c>
      <c r="F115" s="54">
        <v>29.2438</v>
      </c>
      <c r="G115" s="54">
        <v>18.079999999999998</v>
      </c>
      <c r="H115" s="54">
        <v>36.4452</v>
      </c>
      <c r="I115" s="54">
        <v>37.628700000000002</v>
      </c>
      <c r="J115" s="54">
        <v>36.284599999999998</v>
      </c>
      <c r="K115" s="54">
        <v>39.4803</v>
      </c>
      <c r="L115" s="54">
        <v>29.2438</v>
      </c>
      <c r="M115" s="54">
        <v>18.079999999999998</v>
      </c>
      <c r="N115" s="54">
        <v>36.507599999999996</v>
      </c>
      <c r="O115" s="54">
        <v>36.507599999999996</v>
      </c>
      <c r="P115" s="54">
        <v>0</v>
      </c>
      <c r="Q115" s="54">
        <v>0</v>
      </c>
      <c r="R115" s="54">
        <v>0</v>
      </c>
      <c r="S115" s="54">
        <v>0</v>
      </c>
    </row>
    <row r="116" spans="1:19" hidden="1" outlineLevel="1" collapsed="1">
      <c r="A116" s="12">
        <v>43739</v>
      </c>
      <c r="B116" s="54">
        <v>37.406799999999997</v>
      </c>
      <c r="C116" s="54">
        <v>37.282800000000002</v>
      </c>
      <c r="D116" s="54">
        <v>37.426200000000001</v>
      </c>
      <c r="E116" s="54">
        <v>39.827199999999998</v>
      </c>
      <c r="F116" s="54">
        <v>30.752400000000002</v>
      </c>
      <c r="G116" s="54">
        <v>18.924099999999999</v>
      </c>
      <c r="H116" s="54">
        <v>37.418399999999998</v>
      </c>
      <c r="I116" s="54">
        <v>37.282299999999999</v>
      </c>
      <c r="J116" s="54">
        <v>37.439700000000002</v>
      </c>
      <c r="K116" s="54">
        <v>39.827199999999998</v>
      </c>
      <c r="L116" s="54">
        <v>30.752400000000002</v>
      </c>
      <c r="M116" s="54">
        <v>19.191099999999999</v>
      </c>
      <c r="N116" s="54">
        <v>9.7684999999999995</v>
      </c>
      <c r="O116" s="54">
        <v>42.469299999999997</v>
      </c>
      <c r="P116" s="54">
        <v>8.7484999999999999</v>
      </c>
      <c r="Q116" s="54">
        <v>0</v>
      </c>
      <c r="R116" s="54">
        <v>0</v>
      </c>
      <c r="S116" s="54">
        <v>8.7484999999999999</v>
      </c>
    </row>
    <row r="117" spans="1:19" hidden="1" outlineLevel="1" collapsed="1">
      <c r="A117" s="12">
        <v>43770</v>
      </c>
      <c r="B117" s="54">
        <v>36.915999999999997</v>
      </c>
      <c r="C117" s="54">
        <v>37.247700000000002</v>
      </c>
      <c r="D117" s="54">
        <v>36.866700000000002</v>
      </c>
      <c r="E117" s="54">
        <v>39.697600000000001</v>
      </c>
      <c r="F117" s="54">
        <v>29.934200000000001</v>
      </c>
      <c r="G117" s="54">
        <v>18.7529</v>
      </c>
      <c r="H117" s="54">
        <v>36.942599999999999</v>
      </c>
      <c r="I117" s="54">
        <v>37.247799999999998</v>
      </c>
      <c r="J117" s="54">
        <v>36.897199999999998</v>
      </c>
      <c r="K117" s="54">
        <v>39.697600000000001</v>
      </c>
      <c r="L117" s="54">
        <v>29.934200000000001</v>
      </c>
      <c r="M117" s="54">
        <v>19.0258</v>
      </c>
      <c r="N117" s="54">
        <v>11.334300000000001</v>
      </c>
      <c r="O117" s="54">
        <v>36.5</v>
      </c>
      <c r="P117" s="54">
        <v>11.0602</v>
      </c>
      <c r="Q117" s="54">
        <v>0</v>
      </c>
      <c r="R117" s="54">
        <v>0</v>
      </c>
      <c r="S117" s="54">
        <v>11.0602</v>
      </c>
    </row>
    <row r="118" spans="1:19" hidden="1" outlineLevel="1" collapsed="1">
      <c r="A118" s="12">
        <v>43800</v>
      </c>
      <c r="B118" s="54">
        <v>37.631</v>
      </c>
      <c r="C118" s="54">
        <v>38.157699999999998</v>
      </c>
      <c r="D118" s="54">
        <v>37.558900000000001</v>
      </c>
      <c r="E118" s="54">
        <v>39.836399999999998</v>
      </c>
      <c r="F118" s="54">
        <v>30.413900000000002</v>
      </c>
      <c r="G118" s="54">
        <v>21.031400000000001</v>
      </c>
      <c r="H118" s="54">
        <v>37.716500000000003</v>
      </c>
      <c r="I118" s="54">
        <v>38.157899999999998</v>
      </c>
      <c r="J118" s="54">
        <v>37.655900000000003</v>
      </c>
      <c r="K118" s="54">
        <v>39.836399999999998</v>
      </c>
      <c r="L118" s="54">
        <v>30.413900000000002</v>
      </c>
      <c r="M118" s="54">
        <v>23.016999999999999</v>
      </c>
      <c r="N118" s="54">
        <v>12.962999999999999</v>
      </c>
      <c r="O118" s="54">
        <v>37.442399999999999</v>
      </c>
      <c r="P118" s="54">
        <v>12.787699999999999</v>
      </c>
      <c r="Q118" s="54">
        <v>0</v>
      </c>
      <c r="R118" s="54">
        <v>0</v>
      </c>
      <c r="S118" s="54">
        <v>12.787699999999999</v>
      </c>
    </row>
    <row r="119" spans="1:19" hidden="1" outlineLevel="1" collapsed="1">
      <c r="A119" s="12">
        <v>43831</v>
      </c>
      <c r="B119" s="54">
        <v>38.911799999999999</v>
      </c>
      <c r="C119" s="54">
        <v>39.109699999999997</v>
      </c>
      <c r="D119" s="54">
        <v>38.879199999999997</v>
      </c>
      <c r="E119" s="54">
        <v>40.494399999999999</v>
      </c>
      <c r="F119" s="54">
        <v>33.321100000000001</v>
      </c>
      <c r="G119" s="54">
        <v>22.993400000000001</v>
      </c>
      <c r="H119" s="54">
        <v>38.9285</v>
      </c>
      <c r="I119" s="54">
        <v>39.110300000000002</v>
      </c>
      <c r="J119" s="54">
        <v>38.898499999999999</v>
      </c>
      <c r="K119" s="54">
        <v>40.494399999999999</v>
      </c>
      <c r="L119" s="54">
        <v>33.321100000000001</v>
      </c>
      <c r="M119" s="54">
        <v>23.733699999999999</v>
      </c>
      <c r="N119" s="54">
        <v>10.9521</v>
      </c>
      <c r="O119" s="54">
        <v>37.092100000000002</v>
      </c>
      <c r="P119" s="54">
        <v>8.8754000000000008</v>
      </c>
      <c r="Q119" s="54">
        <v>0</v>
      </c>
      <c r="R119" s="54">
        <v>0</v>
      </c>
      <c r="S119" s="54">
        <v>8.8754000000000008</v>
      </c>
    </row>
    <row r="120" spans="1:19" hidden="1" outlineLevel="1" collapsed="1">
      <c r="A120" s="12">
        <v>43862</v>
      </c>
      <c r="B120" s="54">
        <v>38.999699999999997</v>
      </c>
      <c r="C120" s="54">
        <v>38.366399999999999</v>
      </c>
      <c r="D120" s="54">
        <v>39.112699999999997</v>
      </c>
      <c r="E120" s="54">
        <v>40.577800000000003</v>
      </c>
      <c r="F120" s="54">
        <v>34.816800000000001</v>
      </c>
      <c r="G120" s="54">
        <v>21.040099999999999</v>
      </c>
      <c r="H120" s="54">
        <v>38.9998</v>
      </c>
      <c r="I120" s="54">
        <v>38.366700000000002</v>
      </c>
      <c r="J120" s="54">
        <v>39.112699999999997</v>
      </c>
      <c r="K120" s="54">
        <v>40.577800000000003</v>
      </c>
      <c r="L120" s="54">
        <v>34.816800000000001</v>
      </c>
      <c r="M120" s="54">
        <v>21.040099999999999</v>
      </c>
      <c r="N120" s="54">
        <v>37.819899999999997</v>
      </c>
      <c r="O120" s="54">
        <v>37.819899999999997</v>
      </c>
      <c r="P120" s="54">
        <v>0</v>
      </c>
      <c r="Q120" s="54">
        <v>0</v>
      </c>
      <c r="R120" s="54">
        <v>0</v>
      </c>
      <c r="S120" s="54" t="s">
        <v>126</v>
      </c>
    </row>
    <row r="121" spans="1:19" hidden="1" outlineLevel="1" collapsed="1">
      <c r="A121" s="12">
        <v>43891</v>
      </c>
      <c r="B121" s="54">
        <v>38.4604</v>
      </c>
      <c r="C121" s="54">
        <v>36.068899999999999</v>
      </c>
      <c r="D121" s="54">
        <v>38.857500000000002</v>
      </c>
      <c r="E121" s="54">
        <v>40.609200000000001</v>
      </c>
      <c r="F121" s="54">
        <v>33.311199999999999</v>
      </c>
      <c r="G121" s="54">
        <v>18.059799999999999</v>
      </c>
      <c r="H121" s="54">
        <v>38.491900000000001</v>
      </c>
      <c r="I121" s="54">
        <v>36.068199999999997</v>
      </c>
      <c r="J121" s="54">
        <v>38.894799999999996</v>
      </c>
      <c r="K121" s="54">
        <v>40.636400000000002</v>
      </c>
      <c r="L121" s="54">
        <v>33.311199999999999</v>
      </c>
      <c r="M121" s="54">
        <v>18.261199999999999</v>
      </c>
      <c r="N121" s="54">
        <v>7.4688999999999997</v>
      </c>
      <c r="O121" s="54">
        <v>39.116100000000003</v>
      </c>
      <c r="P121" s="54">
        <v>6.5175999999999998</v>
      </c>
      <c r="Q121" s="54">
        <v>2.0099999999999998</v>
      </c>
      <c r="R121" s="54">
        <v>0</v>
      </c>
      <c r="S121" s="54">
        <v>10.863799999999999</v>
      </c>
    </row>
    <row r="122" spans="1:19" hidden="1" outlineLevel="1" collapsed="1">
      <c r="A122" s="12">
        <v>43922</v>
      </c>
      <c r="B122" s="54">
        <v>39.318399999999997</v>
      </c>
      <c r="C122" s="54">
        <v>36.6479</v>
      </c>
      <c r="D122" s="54">
        <v>39.794400000000003</v>
      </c>
      <c r="E122" s="54">
        <v>41.437899999999999</v>
      </c>
      <c r="F122" s="54">
        <v>34.956200000000003</v>
      </c>
      <c r="G122" s="54">
        <v>13.991</v>
      </c>
      <c r="H122" s="54">
        <v>39.375799999999998</v>
      </c>
      <c r="I122" s="54">
        <v>36.6479</v>
      </c>
      <c r="J122" s="54">
        <v>39.8628</v>
      </c>
      <c r="K122" s="54">
        <v>41.488900000000001</v>
      </c>
      <c r="L122" s="54">
        <v>34.956200000000003</v>
      </c>
      <c r="M122" s="54">
        <v>14.1404</v>
      </c>
      <c r="N122" s="54">
        <v>5.7302</v>
      </c>
      <c r="O122" s="54">
        <v>36.514000000000003</v>
      </c>
      <c r="P122" s="54">
        <v>5.2485999999999997</v>
      </c>
      <c r="Q122" s="54">
        <v>2.0099999999999998</v>
      </c>
      <c r="R122" s="54">
        <v>0</v>
      </c>
      <c r="S122" s="54">
        <v>9.2014999999999993</v>
      </c>
    </row>
    <row r="123" spans="1:19" hidden="1" outlineLevel="1" collapsed="1">
      <c r="A123" s="12">
        <v>43952</v>
      </c>
      <c r="B123" s="54">
        <v>38.031999999999996</v>
      </c>
      <c r="C123" s="54">
        <v>36.878999999999998</v>
      </c>
      <c r="D123" s="54">
        <v>38.204000000000001</v>
      </c>
      <c r="E123" s="54">
        <v>41.504300000000001</v>
      </c>
      <c r="F123" s="54">
        <v>30.932200000000002</v>
      </c>
      <c r="G123" s="54">
        <v>16.834399999999999</v>
      </c>
      <c r="H123" s="54">
        <v>38.124099999999999</v>
      </c>
      <c r="I123" s="54">
        <v>36.879100000000001</v>
      </c>
      <c r="J123" s="54">
        <v>38.310400000000001</v>
      </c>
      <c r="K123" s="54">
        <v>41.586500000000001</v>
      </c>
      <c r="L123" s="54">
        <v>30.932200000000002</v>
      </c>
      <c r="M123" s="54">
        <v>17.023800000000001</v>
      </c>
      <c r="N123" s="54">
        <v>7.1454000000000004</v>
      </c>
      <c r="O123" s="54">
        <v>36.520400000000002</v>
      </c>
      <c r="P123" s="54">
        <v>6.8181000000000003</v>
      </c>
      <c r="Q123" s="54">
        <v>2.0099999999999998</v>
      </c>
      <c r="R123" s="54">
        <v>0</v>
      </c>
      <c r="S123" s="54">
        <v>11.0602</v>
      </c>
    </row>
    <row r="124" spans="1:19" hidden="1" outlineLevel="1" collapsed="1">
      <c r="A124" s="12">
        <v>43983</v>
      </c>
      <c r="B124" s="54">
        <v>39.1843</v>
      </c>
      <c r="C124" s="54">
        <v>36.945999999999998</v>
      </c>
      <c r="D124" s="54">
        <v>39.532800000000002</v>
      </c>
      <c r="E124" s="54">
        <v>41.448700000000002</v>
      </c>
      <c r="F124" s="54">
        <v>35.234699999999997</v>
      </c>
      <c r="G124" s="54">
        <v>14.656700000000001</v>
      </c>
      <c r="H124" s="54">
        <v>39.2089</v>
      </c>
      <c r="I124" s="54">
        <v>36.945599999999999</v>
      </c>
      <c r="J124" s="54">
        <v>39.561500000000002</v>
      </c>
      <c r="K124" s="54">
        <v>41.487400000000001</v>
      </c>
      <c r="L124" s="54">
        <v>35.234699999999997</v>
      </c>
      <c r="M124" s="54">
        <v>14.656700000000001</v>
      </c>
      <c r="N124" s="54">
        <v>11.236800000000001</v>
      </c>
      <c r="O124" s="54">
        <v>38.424100000000003</v>
      </c>
      <c r="P124" s="54">
        <v>9.9785000000000004</v>
      </c>
      <c r="Q124" s="54">
        <v>9.9785000000000004</v>
      </c>
      <c r="R124" s="54">
        <v>0</v>
      </c>
      <c r="S124" s="54" t="s">
        <v>126</v>
      </c>
    </row>
    <row r="125" spans="1:19" hidden="1" outlineLevel="1" collapsed="1">
      <c r="A125" s="12">
        <v>44013</v>
      </c>
      <c r="B125" s="54">
        <v>38.257899999999999</v>
      </c>
      <c r="C125" s="54">
        <v>37.122999999999998</v>
      </c>
      <c r="D125" s="54">
        <v>38.435499999999998</v>
      </c>
      <c r="E125" s="54">
        <v>41.075099999999999</v>
      </c>
      <c r="F125" s="54">
        <v>33.011200000000002</v>
      </c>
      <c r="G125" s="54">
        <v>17.304099999999998</v>
      </c>
      <c r="H125" s="54">
        <v>38.322099999999999</v>
      </c>
      <c r="I125" s="54">
        <v>37.122199999999999</v>
      </c>
      <c r="J125" s="54">
        <v>38.510300000000001</v>
      </c>
      <c r="K125" s="54">
        <v>41.159799999999997</v>
      </c>
      <c r="L125" s="54">
        <v>33.011200000000002</v>
      </c>
      <c r="M125" s="54">
        <v>17.456499999999998</v>
      </c>
      <c r="N125" s="54">
        <v>9.3935999999999993</v>
      </c>
      <c r="O125" s="54">
        <v>42.152299999999997</v>
      </c>
      <c r="P125" s="54">
        <v>9.0798000000000005</v>
      </c>
      <c r="Q125" s="54">
        <v>9.9016999999999999</v>
      </c>
      <c r="R125" s="54">
        <v>0</v>
      </c>
      <c r="S125" s="54">
        <v>5.8265000000000002</v>
      </c>
    </row>
    <row r="126" spans="1:19" hidden="1" outlineLevel="1" collapsed="1">
      <c r="A126" s="12">
        <v>44044</v>
      </c>
      <c r="B126" s="54">
        <v>38.034999999999997</v>
      </c>
      <c r="C126" s="54">
        <v>35.713000000000001</v>
      </c>
      <c r="D126" s="54">
        <v>38.408000000000001</v>
      </c>
      <c r="E126" s="54">
        <v>40.0306</v>
      </c>
      <c r="F126" s="54">
        <v>34.580500000000001</v>
      </c>
      <c r="G126" s="54">
        <v>17.922999999999998</v>
      </c>
      <c r="H126" s="54">
        <v>38.1282</v>
      </c>
      <c r="I126" s="54">
        <v>35.706600000000002</v>
      </c>
      <c r="J126" s="54">
        <v>38.518000000000001</v>
      </c>
      <c r="K126" s="54">
        <v>40.066499999999998</v>
      </c>
      <c r="L126" s="54">
        <v>34.580500000000001</v>
      </c>
      <c r="M126" s="54">
        <v>19.123699999999999</v>
      </c>
      <c r="N126" s="54">
        <v>10.4969</v>
      </c>
      <c r="O126" s="54">
        <v>39.029699999999998</v>
      </c>
      <c r="P126" s="54">
        <v>8.0190999999999999</v>
      </c>
      <c r="Q126" s="54">
        <v>9.9471000000000007</v>
      </c>
      <c r="R126" s="54">
        <v>0</v>
      </c>
      <c r="S126" s="54">
        <v>7.3475999999999999</v>
      </c>
    </row>
    <row r="127" spans="1:19" hidden="1" outlineLevel="1" collapsed="1">
      <c r="A127" s="12">
        <v>44075</v>
      </c>
      <c r="B127" s="54">
        <v>37.826500000000003</v>
      </c>
      <c r="C127" s="54">
        <v>36.909700000000001</v>
      </c>
      <c r="D127" s="54">
        <v>37.974400000000003</v>
      </c>
      <c r="E127" s="54">
        <v>39.554299999999998</v>
      </c>
      <c r="F127" s="54">
        <v>35.728299999999997</v>
      </c>
      <c r="G127" s="54">
        <v>17.313800000000001</v>
      </c>
      <c r="H127" s="54">
        <v>37.965499999999999</v>
      </c>
      <c r="I127" s="54">
        <v>36.909399999999998</v>
      </c>
      <c r="J127" s="54">
        <v>38.136600000000001</v>
      </c>
      <c r="K127" s="54">
        <v>39.6083</v>
      </c>
      <c r="L127" s="54">
        <v>35.728299999999997</v>
      </c>
      <c r="M127" s="54">
        <v>18.338999999999999</v>
      </c>
      <c r="N127" s="54">
        <v>8.6343999999999994</v>
      </c>
      <c r="O127" s="54">
        <v>37.177399999999999</v>
      </c>
      <c r="P127" s="54">
        <v>7.7287999999999997</v>
      </c>
      <c r="Q127" s="54">
        <v>5.9705000000000004</v>
      </c>
      <c r="R127" s="54">
        <v>0</v>
      </c>
      <c r="S127" s="54">
        <v>8.2688000000000006</v>
      </c>
    </row>
    <row r="128" spans="1:19" hidden="1" outlineLevel="1" collapsed="1">
      <c r="A128" s="12">
        <v>44105</v>
      </c>
      <c r="B128" s="54">
        <v>37.047899999999998</v>
      </c>
      <c r="C128" s="54">
        <v>36.539200000000001</v>
      </c>
      <c r="D128" s="54">
        <v>37.127400000000002</v>
      </c>
      <c r="E128" s="54">
        <v>39.963500000000003</v>
      </c>
      <c r="F128" s="54">
        <v>31.323499999999999</v>
      </c>
      <c r="G128" s="54">
        <v>18.044499999999999</v>
      </c>
      <c r="H128" s="54">
        <v>37.0471</v>
      </c>
      <c r="I128" s="54">
        <v>36.533499999999997</v>
      </c>
      <c r="J128" s="54">
        <v>37.127400000000002</v>
      </c>
      <c r="K128" s="54">
        <v>39.963500000000003</v>
      </c>
      <c r="L128" s="54">
        <v>31.323499999999999</v>
      </c>
      <c r="M128" s="54">
        <v>18.044499999999999</v>
      </c>
      <c r="N128" s="54">
        <v>47.866900000000001</v>
      </c>
      <c r="O128" s="54">
        <v>47.866900000000001</v>
      </c>
      <c r="P128" s="54">
        <v>0</v>
      </c>
      <c r="Q128" s="54">
        <v>0</v>
      </c>
      <c r="R128" s="54">
        <v>0</v>
      </c>
      <c r="S128" s="54" t="s">
        <v>126</v>
      </c>
    </row>
    <row r="129" spans="1:19" hidden="1" outlineLevel="1" collapsed="1">
      <c r="A129" s="12">
        <v>44136</v>
      </c>
      <c r="B129" s="54">
        <v>38.194000000000003</v>
      </c>
      <c r="C129" s="54">
        <v>35.8371</v>
      </c>
      <c r="D129" s="54">
        <v>38.620100000000001</v>
      </c>
      <c r="E129" s="54">
        <v>39.9011</v>
      </c>
      <c r="F129" s="54">
        <v>35.822000000000003</v>
      </c>
      <c r="G129" s="54">
        <v>20.5259</v>
      </c>
      <c r="H129" s="54">
        <v>38.194499999999998</v>
      </c>
      <c r="I129" s="54">
        <v>35.828699999999998</v>
      </c>
      <c r="J129" s="54">
        <v>38.6205</v>
      </c>
      <c r="K129" s="54">
        <v>39.901600000000002</v>
      </c>
      <c r="L129" s="54">
        <v>35.822000000000003</v>
      </c>
      <c r="M129" s="54">
        <v>20.5259</v>
      </c>
      <c r="N129" s="54">
        <v>37.344499999999996</v>
      </c>
      <c r="O129" s="54">
        <v>37.938299999999998</v>
      </c>
      <c r="P129" s="54">
        <v>9.5</v>
      </c>
      <c r="Q129" s="54">
        <v>9.5</v>
      </c>
      <c r="R129" s="54">
        <v>0</v>
      </c>
      <c r="S129" s="54" t="s">
        <v>126</v>
      </c>
    </row>
    <row r="130" spans="1:19" hidden="1" outlineLevel="1" collapsed="1">
      <c r="A130" s="12">
        <v>44166</v>
      </c>
      <c r="B130" s="54">
        <v>36.220799999999997</v>
      </c>
      <c r="C130" s="54">
        <v>35.751199999999997</v>
      </c>
      <c r="D130" s="54">
        <v>36.299900000000001</v>
      </c>
      <c r="E130" s="54">
        <v>37.9664</v>
      </c>
      <c r="F130" s="54">
        <v>32.204799999999999</v>
      </c>
      <c r="G130" s="54">
        <v>18.250900000000001</v>
      </c>
      <c r="H130" s="54">
        <v>36.390500000000003</v>
      </c>
      <c r="I130" s="54">
        <v>35.748800000000003</v>
      </c>
      <c r="J130" s="54">
        <v>36.499299999999998</v>
      </c>
      <c r="K130" s="54">
        <v>38.060699999999997</v>
      </c>
      <c r="L130" s="54">
        <v>32.204799999999999</v>
      </c>
      <c r="M130" s="54">
        <v>19.456900000000001</v>
      </c>
      <c r="N130" s="54">
        <v>11.013199999999999</v>
      </c>
      <c r="O130" s="54">
        <v>39.527700000000003</v>
      </c>
      <c r="P130" s="54">
        <v>10.614000000000001</v>
      </c>
      <c r="Q130" s="54">
        <v>9.5</v>
      </c>
      <c r="R130" s="54">
        <v>0</v>
      </c>
      <c r="S130" s="54">
        <v>11.1899</v>
      </c>
    </row>
    <row r="131" spans="1:19" hidden="1" outlineLevel="1" collapsed="1">
      <c r="A131" s="12">
        <v>44197</v>
      </c>
      <c r="B131" s="54">
        <v>36.0334</v>
      </c>
      <c r="C131" s="54">
        <v>36.396099999999997</v>
      </c>
      <c r="D131" s="54">
        <v>35.974699999999999</v>
      </c>
      <c r="E131" s="54">
        <v>38.342599999999997</v>
      </c>
      <c r="F131" s="54">
        <v>29.057600000000001</v>
      </c>
      <c r="G131" s="54">
        <v>16.802499999999998</v>
      </c>
      <c r="H131" s="54">
        <v>36.075099999999999</v>
      </c>
      <c r="I131" s="54">
        <v>36.397399999999998</v>
      </c>
      <c r="J131" s="54">
        <v>36.0229</v>
      </c>
      <c r="K131" s="54">
        <v>38.357599999999998</v>
      </c>
      <c r="L131" s="54">
        <v>29.057600000000001</v>
      </c>
      <c r="M131" s="54">
        <v>17.1404</v>
      </c>
      <c r="N131" s="54">
        <v>10.538500000000001</v>
      </c>
      <c r="O131" s="54">
        <v>34.320300000000003</v>
      </c>
      <c r="P131" s="54">
        <v>9.1614000000000004</v>
      </c>
      <c r="Q131" s="54">
        <v>9.5</v>
      </c>
      <c r="R131" s="54">
        <v>0</v>
      </c>
      <c r="S131" s="54">
        <v>9.0612999999999992</v>
      </c>
    </row>
    <row r="132" spans="1:19" hidden="1" outlineLevel="1" collapsed="1">
      <c r="A132" s="12">
        <v>44228</v>
      </c>
      <c r="B132" s="54">
        <v>37.045299999999997</v>
      </c>
      <c r="C132" s="54">
        <v>36.248600000000003</v>
      </c>
      <c r="D132" s="54">
        <v>37.183599999999998</v>
      </c>
      <c r="E132" s="54">
        <v>39.001899999999999</v>
      </c>
      <c r="F132" s="54">
        <v>32.572499999999998</v>
      </c>
      <c r="G132" s="54">
        <v>20.031199999999998</v>
      </c>
      <c r="H132" s="54">
        <v>37.045200000000001</v>
      </c>
      <c r="I132" s="54">
        <v>36.247599999999998</v>
      </c>
      <c r="J132" s="54">
        <v>37.183599999999998</v>
      </c>
      <c r="K132" s="54">
        <v>39.001899999999999</v>
      </c>
      <c r="L132" s="54">
        <v>32.572499999999998</v>
      </c>
      <c r="M132" s="54">
        <v>20.031199999999998</v>
      </c>
      <c r="N132" s="54">
        <v>41.863199999999999</v>
      </c>
      <c r="O132" s="54">
        <v>41.863199999999999</v>
      </c>
      <c r="P132" s="54">
        <v>0</v>
      </c>
      <c r="Q132" s="54" t="s">
        <v>126</v>
      </c>
      <c r="R132" s="54">
        <v>0</v>
      </c>
      <c r="S132" s="54" t="s">
        <v>126</v>
      </c>
    </row>
    <row r="133" spans="1:19" hidden="1" outlineLevel="1" collapsed="1">
      <c r="A133" s="12">
        <v>44256</v>
      </c>
      <c r="B133" s="54">
        <v>36.052700000000002</v>
      </c>
      <c r="C133" s="54">
        <v>36.472900000000003</v>
      </c>
      <c r="D133" s="54">
        <v>35.984200000000001</v>
      </c>
      <c r="E133" s="54">
        <v>39.023299999999999</v>
      </c>
      <c r="F133" s="54">
        <v>27.663900000000002</v>
      </c>
      <c r="G133" s="54">
        <v>20.3445</v>
      </c>
      <c r="H133" s="54">
        <v>36.422400000000003</v>
      </c>
      <c r="I133" s="54">
        <v>36.468699999999998</v>
      </c>
      <c r="J133" s="54">
        <v>36.414700000000003</v>
      </c>
      <c r="K133" s="54">
        <v>39.099299999999999</v>
      </c>
      <c r="L133" s="54">
        <v>29.061199999999999</v>
      </c>
      <c r="M133" s="54">
        <v>20.348700000000001</v>
      </c>
      <c r="N133" s="54">
        <v>7.7173999999999996</v>
      </c>
      <c r="O133" s="54">
        <v>44.620800000000003</v>
      </c>
      <c r="P133" s="54">
        <v>7.5082000000000004</v>
      </c>
      <c r="Q133" s="54">
        <v>7.5</v>
      </c>
      <c r="R133" s="54">
        <v>7.5</v>
      </c>
      <c r="S133" s="54">
        <v>12.9154</v>
      </c>
    </row>
    <row r="134" spans="1:19" hidden="1" outlineLevel="1" collapsed="1">
      <c r="A134" s="12">
        <v>44287</v>
      </c>
      <c r="B134" s="54">
        <v>35.736199999999997</v>
      </c>
      <c r="C134" s="54">
        <v>36.722999999999999</v>
      </c>
      <c r="D134" s="54">
        <v>35.569099999999999</v>
      </c>
      <c r="E134" s="54">
        <v>38.780099999999997</v>
      </c>
      <c r="F134" s="54">
        <v>27.272500000000001</v>
      </c>
      <c r="G134" s="54">
        <v>15.774900000000001</v>
      </c>
      <c r="H134" s="54">
        <v>35.7468</v>
      </c>
      <c r="I134" s="54">
        <v>36.726799999999997</v>
      </c>
      <c r="J134" s="54">
        <v>35.581000000000003</v>
      </c>
      <c r="K134" s="54">
        <v>38.797600000000003</v>
      </c>
      <c r="L134" s="54">
        <v>27.272500000000001</v>
      </c>
      <c r="M134" s="54">
        <v>15.774900000000001</v>
      </c>
      <c r="N134" s="54">
        <v>12.3809</v>
      </c>
      <c r="O134" s="54">
        <v>30.600999999999999</v>
      </c>
      <c r="P134" s="54">
        <v>7.9555999999999996</v>
      </c>
      <c r="Q134" s="54">
        <v>7.9555999999999996</v>
      </c>
      <c r="R134" s="54">
        <v>0</v>
      </c>
      <c r="S134" s="54">
        <v>0</v>
      </c>
    </row>
    <row r="135" spans="1:19" hidden="1" outlineLevel="1" collapsed="1">
      <c r="A135" s="12">
        <v>44317</v>
      </c>
      <c r="B135" s="54">
        <v>36.571800000000003</v>
      </c>
      <c r="C135" s="54">
        <v>36.279600000000002</v>
      </c>
      <c r="D135" s="54">
        <v>36.618699999999997</v>
      </c>
      <c r="E135" s="54">
        <v>38.866500000000002</v>
      </c>
      <c r="F135" s="54">
        <v>31.117699999999999</v>
      </c>
      <c r="G135" s="54">
        <v>15.4207</v>
      </c>
      <c r="H135" s="54">
        <v>36.586300000000001</v>
      </c>
      <c r="I135" s="54">
        <v>36.273200000000003</v>
      </c>
      <c r="J135" s="54">
        <v>36.636400000000002</v>
      </c>
      <c r="K135" s="54">
        <v>38.887599999999999</v>
      </c>
      <c r="L135" s="54">
        <v>31.117699999999999</v>
      </c>
      <c r="M135" s="54">
        <v>15.433400000000001</v>
      </c>
      <c r="N135" s="54">
        <v>13.3964</v>
      </c>
      <c r="O135" s="54">
        <v>46.503</v>
      </c>
      <c r="P135" s="54">
        <v>8.1016999999999992</v>
      </c>
      <c r="Q135" s="54">
        <v>7.7571000000000003</v>
      </c>
      <c r="R135" s="54">
        <v>0</v>
      </c>
      <c r="S135" s="54">
        <v>10.1509</v>
      </c>
    </row>
    <row r="136" spans="1:19" hidden="1" outlineLevel="1" collapsed="1">
      <c r="A136" s="12">
        <v>44348</v>
      </c>
      <c r="B136" s="54">
        <v>37.075800000000001</v>
      </c>
      <c r="C136" s="54">
        <v>35.118499999999997</v>
      </c>
      <c r="D136" s="54">
        <v>37.406500000000001</v>
      </c>
      <c r="E136" s="54">
        <v>37.869799999999998</v>
      </c>
      <c r="F136" s="54">
        <v>39.611699999999999</v>
      </c>
      <c r="G136" s="54">
        <v>14.660600000000001</v>
      </c>
      <c r="H136" s="54">
        <v>37.075299999999999</v>
      </c>
      <c r="I136" s="54">
        <v>35.111800000000002</v>
      </c>
      <c r="J136" s="54">
        <v>37.4069</v>
      </c>
      <c r="K136" s="54">
        <v>37.8703</v>
      </c>
      <c r="L136" s="54">
        <v>39.611699999999999</v>
      </c>
      <c r="M136" s="54">
        <v>14.660600000000001</v>
      </c>
      <c r="N136" s="54">
        <v>43.073300000000003</v>
      </c>
      <c r="O136" s="54">
        <v>48.629800000000003</v>
      </c>
      <c r="P136" s="54">
        <v>9</v>
      </c>
      <c r="Q136" s="54">
        <v>9</v>
      </c>
      <c r="R136" s="54">
        <v>0</v>
      </c>
      <c r="S136" s="54" t="s">
        <v>126</v>
      </c>
    </row>
    <row r="137" spans="1:19" hidden="1" outlineLevel="1" collapsed="1">
      <c r="A137" s="12">
        <v>44378</v>
      </c>
      <c r="B137" s="54">
        <v>35.622199999999999</v>
      </c>
      <c r="C137" s="54">
        <v>35.594700000000003</v>
      </c>
      <c r="D137" s="54">
        <v>35.627000000000002</v>
      </c>
      <c r="E137" s="54">
        <v>38.389600000000002</v>
      </c>
      <c r="F137" s="54">
        <v>28.298300000000001</v>
      </c>
      <c r="G137" s="54">
        <v>20.494700000000002</v>
      </c>
      <c r="H137" s="54">
        <v>35.632899999999999</v>
      </c>
      <c r="I137" s="54">
        <v>35.580199999999998</v>
      </c>
      <c r="J137" s="54">
        <v>35.642099999999999</v>
      </c>
      <c r="K137" s="54">
        <v>38.389899999999997</v>
      </c>
      <c r="L137" s="54">
        <v>28.351299999999998</v>
      </c>
      <c r="M137" s="54">
        <v>20.494700000000002</v>
      </c>
      <c r="N137" s="54">
        <v>18.847000000000001</v>
      </c>
      <c r="O137" s="54">
        <v>48.073099999999997</v>
      </c>
      <c r="P137" s="54">
        <v>8.0119000000000007</v>
      </c>
      <c r="Q137" s="54">
        <v>9</v>
      </c>
      <c r="R137" s="54">
        <v>8</v>
      </c>
      <c r="S137" s="54" t="s">
        <v>126</v>
      </c>
    </row>
    <row r="138" spans="1:19" hidden="1" outlineLevel="1" collapsed="1">
      <c r="A138" s="12">
        <v>44409</v>
      </c>
      <c r="B138" s="54">
        <v>36.009500000000003</v>
      </c>
      <c r="C138" s="54">
        <v>35.307200000000002</v>
      </c>
      <c r="D138" s="54">
        <v>36.135800000000003</v>
      </c>
      <c r="E138" s="54">
        <v>38.327599999999997</v>
      </c>
      <c r="F138" s="54">
        <v>30.574300000000001</v>
      </c>
      <c r="G138" s="54">
        <v>15.597300000000001</v>
      </c>
      <c r="H138" s="54">
        <v>36.008699999999997</v>
      </c>
      <c r="I138" s="54">
        <v>35.301099999999998</v>
      </c>
      <c r="J138" s="54">
        <v>36.135800000000003</v>
      </c>
      <c r="K138" s="54">
        <v>38.327599999999997</v>
      </c>
      <c r="L138" s="54">
        <v>30.574300000000001</v>
      </c>
      <c r="M138" s="54">
        <v>15.597300000000001</v>
      </c>
      <c r="N138" s="54">
        <v>41.646599999999999</v>
      </c>
      <c r="O138" s="54">
        <v>41.646599999999999</v>
      </c>
      <c r="P138" s="54">
        <v>0</v>
      </c>
      <c r="Q138" s="54">
        <v>0</v>
      </c>
      <c r="R138" s="54">
        <v>0</v>
      </c>
      <c r="S138" s="54" t="s">
        <v>126</v>
      </c>
    </row>
    <row r="139" spans="1:19" hidden="1" outlineLevel="1" collapsed="1">
      <c r="A139" s="12">
        <v>44440</v>
      </c>
      <c r="B139" s="54">
        <v>35.567700000000002</v>
      </c>
      <c r="C139" s="54">
        <v>35.514699999999998</v>
      </c>
      <c r="D139" s="54">
        <v>35.576999999999998</v>
      </c>
      <c r="E139" s="54">
        <v>38.692300000000003</v>
      </c>
      <c r="F139" s="54">
        <v>28.868300000000001</v>
      </c>
      <c r="G139" s="54">
        <v>14.4925</v>
      </c>
      <c r="H139" s="54">
        <v>35.566899999999997</v>
      </c>
      <c r="I139" s="54">
        <v>35.509700000000002</v>
      </c>
      <c r="J139" s="54">
        <v>35.576999999999998</v>
      </c>
      <c r="K139" s="54">
        <v>38.692300000000003</v>
      </c>
      <c r="L139" s="54">
        <v>28.868300000000001</v>
      </c>
      <c r="M139" s="54">
        <v>14.4925</v>
      </c>
      <c r="N139" s="54">
        <v>48.701799999999999</v>
      </c>
      <c r="O139" s="54">
        <v>48.701799999999999</v>
      </c>
      <c r="P139" s="54">
        <v>0</v>
      </c>
      <c r="Q139" s="54">
        <v>0</v>
      </c>
      <c r="R139" s="54">
        <v>0</v>
      </c>
      <c r="S139" s="54" t="s">
        <v>126</v>
      </c>
    </row>
    <row r="140" spans="1:19" hidden="1" outlineLevel="1" collapsed="1">
      <c r="A140" s="12">
        <v>44470</v>
      </c>
      <c r="B140" s="54">
        <v>34.881999999999998</v>
      </c>
      <c r="C140" s="54">
        <v>35.258499999999998</v>
      </c>
      <c r="D140" s="54">
        <v>34.818800000000003</v>
      </c>
      <c r="E140" s="54">
        <v>37.643900000000002</v>
      </c>
      <c r="F140" s="54">
        <v>29.5793</v>
      </c>
      <c r="G140" s="54">
        <v>14.371700000000001</v>
      </c>
      <c r="H140" s="54">
        <v>34.881599999999999</v>
      </c>
      <c r="I140" s="54">
        <v>35.255800000000001</v>
      </c>
      <c r="J140" s="54">
        <v>34.818800000000003</v>
      </c>
      <c r="K140" s="54">
        <v>37.643900000000002</v>
      </c>
      <c r="L140" s="54">
        <v>29.5793</v>
      </c>
      <c r="M140" s="54">
        <v>14.371700000000001</v>
      </c>
      <c r="N140" s="54">
        <v>40.464399999999998</v>
      </c>
      <c r="O140" s="54">
        <v>40.464399999999998</v>
      </c>
      <c r="P140" s="54">
        <v>0</v>
      </c>
      <c r="Q140" s="54">
        <v>0</v>
      </c>
      <c r="R140" s="54">
        <v>0</v>
      </c>
      <c r="S140" s="54" t="s">
        <v>126</v>
      </c>
    </row>
    <row r="141" spans="1:19" hidden="1" outlineLevel="1" collapsed="1">
      <c r="A141" s="12">
        <v>44501</v>
      </c>
      <c r="B141" s="54">
        <v>34.558</v>
      </c>
      <c r="C141" s="54">
        <v>34.9801</v>
      </c>
      <c r="D141" s="54">
        <v>34.486499999999999</v>
      </c>
      <c r="E141" s="54">
        <v>35.747300000000003</v>
      </c>
      <c r="F141" s="54">
        <v>31.3583</v>
      </c>
      <c r="G141" s="54">
        <v>20.0487</v>
      </c>
      <c r="H141" s="54">
        <v>34.5593</v>
      </c>
      <c r="I141" s="54">
        <v>34.989100000000001</v>
      </c>
      <c r="J141" s="54">
        <v>34.486499999999999</v>
      </c>
      <c r="K141" s="54">
        <v>35.747300000000003</v>
      </c>
      <c r="L141" s="54">
        <v>31.3583</v>
      </c>
      <c r="M141" s="54">
        <v>20.0487</v>
      </c>
      <c r="N141" s="54">
        <v>23.863199999999999</v>
      </c>
      <c r="O141" s="54">
        <v>23.863199999999999</v>
      </c>
      <c r="P141" s="54">
        <v>0</v>
      </c>
      <c r="Q141" s="54">
        <v>0</v>
      </c>
      <c r="R141" s="54">
        <v>0</v>
      </c>
      <c r="S141" s="54" t="s">
        <v>126</v>
      </c>
    </row>
    <row r="142" spans="1:19" hidden="1" outlineLevel="1" collapsed="1">
      <c r="A142" s="12">
        <v>44531</v>
      </c>
      <c r="B142" s="54">
        <v>32.934800000000003</v>
      </c>
      <c r="C142" s="54">
        <v>35.622300000000003</v>
      </c>
      <c r="D142" s="54">
        <v>32.538499999999999</v>
      </c>
      <c r="E142" s="54">
        <v>34.430500000000002</v>
      </c>
      <c r="F142" s="54">
        <v>28.279199999999999</v>
      </c>
      <c r="G142" s="54">
        <v>18.5352</v>
      </c>
      <c r="H142" s="54">
        <v>32.933700000000002</v>
      </c>
      <c r="I142" s="54">
        <v>35.6143</v>
      </c>
      <c r="J142" s="54">
        <v>32.538499999999999</v>
      </c>
      <c r="K142" s="54">
        <v>34.430500000000002</v>
      </c>
      <c r="L142" s="54">
        <v>28.279199999999999</v>
      </c>
      <c r="M142" s="54">
        <v>18.5352</v>
      </c>
      <c r="N142" s="54">
        <v>55.485900000000001</v>
      </c>
      <c r="O142" s="54">
        <v>55.915500000000002</v>
      </c>
      <c r="P142" s="54">
        <v>0</v>
      </c>
      <c r="Q142" s="54">
        <v>0</v>
      </c>
      <c r="R142" s="54">
        <v>0</v>
      </c>
      <c r="S142" s="54" t="s">
        <v>126</v>
      </c>
    </row>
    <row r="143" spans="1:19" hidden="1" outlineLevel="1" collapsed="1">
      <c r="A143" s="12">
        <v>44562</v>
      </c>
      <c r="B143" s="54">
        <v>33.619100000000003</v>
      </c>
      <c r="C143" s="54">
        <v>35.555999999999997</v>
      </c>
      <c r="D143" s="54">
        <v>33.335900000000002</v>
      </c>
      <c r="E143" s="54">
        <v>35.335099999999997</v>
      </c>
      <c r="F143" s="54">
        <v>28.785699999999999</v>
      </c>
      <c r="G143" s="54">
        <v>15.0662</v>
      </c>
      <c r="H143" s="54">
        <v>33.621000000000002</v>
      </c>
      <c r="I143" s="54">
        <v>35.5762</v>
      </c>
      <c r="J143" s="54">
        <v>33.335999999999999</v>
      </c>
      <c r="K143" s="54">
        <v>35.335099999999997</v>
      </c>
      <c r="L143" s="54">
        <v>28.785699999999999</v>
      </c>
      <c r="M143" s="54">
        <v>15.0662</v>
      </c>
      <c r="N143" s="54">
        <v>28.0227</v>
      </c>
      <c r="O143" s="54">
        <v>28.072099999999999</v>
      </c>
      <c r="P143" s="54">
        <v>0</v>
      </c>
      <c r="Q143" s="54">
        <v>0</v>
      </c>
      <c r="R143" s="54">
        <v>0</v>
      </c>
      <c r="S143" s="54" t="s">
        <v>126</v>
      </c>
    </row>
    <row r="144" spans="1:19" hidden="1" outlineLevel="1" collapsed="1">
      <c r="A144" s="12">
        <v>44593</v>
      </c>
      <c r="B144" s="54">
        <v>34.436300000000003</v>
      </c>
      <c r="C144" s="54">
        <v>35.7956</v>
      </c>
      <c r="D144" s="54">
        <v>34.2149</v>
      </c>
      <c r="E144" s="54">
        <v>35.585599999999999</v>
      </c>
      <c r="F144" s="54">
        <v>30.196000000000002</v>
      </c>
      <c r="G144" s="54">
        <v>13.8466</v>
      </c>
      <c r="H144" s="54">
        <v>34.438200000000002</v>
      </c>
      <c r="I144" s="54">
        <v>35.811199999999999</v>
      </c>
      <c r="J144" s="54">
        <v>34.2149</v>
      </c>
      <c r="K144" s="54">
        <v>35.585599999999999</v>
      </c>
      <c r="L144" s="54">
        <v>30.196000000000002</v>
      </c>
      <c r="M144" s="54">
        <v>13.8466</v>
      </c>
      <c r="N144" s="54">
        <v>24.643699999999999</v>
      </c>
      <c r="O144" s="54">
        <v>24.643699999999999</v>
      </c>
      <c r="P144" s="54">
        <v>0</v>
      </c>
      <c r="Q144" s="54">
        <v>0</v>
      </c>
      <c r="R144" s="54">
        <v>0</v>
      </c>
      <c r="S144" s="54" t="s">
        <v>126</v>
      </c>
    </row>
    <row r="145" spans="1:19" hidden="1" outlineLevel="1" collapsed="1">
      <c r="A145" s="12">
        <v>44621</v>
      </c>
      <c r="B145" s="54">
        <v>16.613900000000001</v>
      </c>
      <c r="C145" s="54">
        <v>27.5793</v>
      </c>
      <c r="D145" s="54">
        <v>15.574999999999999</v>
      </c>
      <c r="E145" s="54">
        <v>18.3809</v>
      </c>
      <c r="F145" s="54">
        <v>7.8011999999999997</v>
      </c>
      <c r="G145" s="54">
        <v>5.67E-2</v>
      </c>
      <c r="H145" s="54">
        <v>16.666599999999999</v>
      </c>
      <c r="I145" s="54">
        <v>27.576000000000001</v>
      </c>
      <c r="J145" s="54">
        <v>15.630800000000001</v>
      </c>
      <c r="K145" s="54">
        <v>18.3809</v>
      </c>
      <c r="L145" s="54">
        <v>7.8011999999999997</v>
      </c>
      <c r="M145" s="54">
        <v>5.9299999999999999E-2</v>
      </c>
      <c r="N145" s="54">
        <v>1.1097999999999999</v>
      </c>
      <c r="O145" s="54">
        <v>29.8185</v>
      </c>
      <c r="P145" s="54">
        <v>0</v>
      </c>
      <c r="Q145" s="54" t="s">
        <v>126</v>
      </c>
      <c r="R145" s="54">
        <v>0</v>
      </c>
      <c r="S145" s="54">
        <v>0</v>
      </c>
    </row>
    <row r="146" spans="1:19" hidden="1" outlineLevel="1" collapsed="1">
      <c r="A146" s="12">
        <v>44652</v>
      </c>
      <c r="B146" s="54">
        <v>21.2301</v>
      </c>
      <c r="C146" s="54">
        <v>28.9543</v>
      </c>
      <c r="D146" s="54">
        <v>20.1814</v>
      </c>
      <c r="E146" s="54">
        <v>20.1905</v>
      </c>
      <c r="F146" s="54">
        <v>20.541899999999998</v>
      </c>
      <c r="G146" s="54">
        <v>12.0733</v>
      </c>
      <c r="H146" s="54">
        <v>21.219200000000001</v>
      </c>
      <c r="I146" s="54">
        <v>28.905200000000001</v>
      </c>
      <c r="J146" s="54">
        <v>20.1814</v>
      </c>
      <c r="K146" s="54">
        <v>20.1905</v>
      </c>
      <c r="L146" s="54">
        <v>20.541899999999998</v>
      </c>
      <c r="M146" s="54">
        <v>12.0733</v>
      </c>
      <c r="N146" s="54">
        <v>37.860700000000001</v>
      </c>
      <c r="O146" s="54">
        <v>37.860700000000001</v>
      </c>
      <c r="P146" s="54">
        <v>0</v>
      </c>
      <c r="Q146" s="54" t="s">
        <v>126</v>
      </c>
      <c r="R146" s="54">
        <v>0</v>
      </c>
      <c r="S146" s="54" t="s">
        <v>126</v>
      </c>
    </row>
    <row r="147" spans="1:19" hidden="1" outlineLevel="1" collapsed="1">
      <c r="A147" s="12">
        <v>44682</v>
      </c>
      <c r="B147" s="54">
        <v>19.739599999999999</v>
      </c>
      <c r="C147" s="54">
        <v>31.339400000000001</v>
      </c>
      <c r="D147" s="54">
        <v>18.4358</v>
      </c>
      <c r="E147" s="54">
        <v>19.675599999999999</v>
      </c>
      <c r="F147" s="54">
        <v>16.054300000000001</v>
      </c>
      <c r="G147" s="54">
        <v>11.3202</v>
      </c>
      <c r="H147" s="54">
        <v>19.7545</v>
      </c>
      <c r="I147" s="54">
        <v>31.346399999999999</v>
      </c>
      <c r="J147" s="54">
        <v>18.4483</v>
      </c>
      <c r="K147" s="54">
        <v>19.675599999999999</v>
      </c>
      <c r="L147" s="54">
        <v>16.054300000000001</v>
      </c>
      <c r="M147" s="54">
        <v>11.1868</v>
      </c>
      <c r="N147" s="54">
        <v>14.393599999999999</v>
      </c>
      <c r="O147" s="54">
        <v>17.9514</v>
      </c>
      <c r="P147" s="54">
        <v>14.3245</v>
      </c>
      <c r="Q147" s="54">
        <v>0</v>
      </c>
      <c r="R147" s="54">
        <v>0</v>
      </c>
      <c r="S147" s="54">
        <v>14.327299999999999</v>
      </c>
    </row>
    <row r="148" spans="1:19" hidden="1" outlineLevel="1" collapsed="1">
      <c r="A148" s="12">
        <v>44713</v>
      </c>
      <c r="B148" s="54">
        <v>21.118600000000001</v>
      </c>
      <c r="C148" s="54">
        <v>33.3247</v>
      </c>
      <c r="D148" s="54">
        <v>19.900600000000001</v>
      </c>
      <c r="E148" s="54">
        <v>19.7895</v>
      </c>
      <c r="F148" s="54">
        <v>20.755600000000001</v>
      </c>
      <c r="G148" s="54">
        <v>12.263400000000001</v>
      </c>
      <c r="H148" s="54">
        <v>21.135000000000002</v>
      </c>
      <c r="I148" s="54">
        <v>33.321300000000001</v>
      </c>
      <c r="J148" s="54">
        <v>19.918099999999999</v>
      </c>
      <c r="K148" s="54">
        <v>19.7896</v>
      </c>
      <c r="L148" s="54">
        <v>20.876200000000001</v>
      </c>
      <c r="M148" s="54">
        <v>12.263400000000001</v>
      </c>
      <c r="N148" s="54">
        <v>10.2416</v>
      </c>
      <c r="O148" s="54">
        <v>37.2913</v>
      </c>
      <c r="P148" s="54">
        <v>8.7708999999999993</v>
      </c>
      <c r="Q148" s="54">
        <v>0</v>
      </c>
      <c r="R148" s="54">
        <v>8.8000000000000007</v>
      </c>
      <c r="S148" s="54" t="s">
        <v>126</v>
      </c>
    </row>
    <row r="149" spans="1:19" hidden="1" outlineLevel="1" collapsed="1">
      <c r="A149" s="12">
        <v>44743</v>
      </c>
      <c r="B149" s="54">
        <v>22.235399999999998</v>
      </c>
      <c r="C149" s="54">
        <v>34.880000000000003</v>
      </c>
      <c r="D149" s="54">
        <v>20.7364</v>
      </c>
      <c r="E149" s="54">
        <v>20.233899999999998</v>
      </c>
      <c r="F149" s="54">
        <v>23.9878</v>
      </c>
      <c r="G149" s="54">
        <v>18.041899999999998</v>
      </c>
      <c r="H149" s="54">
        <v>22.2682</v>
      </c>
      <c r="I149" s="54">
        <v>34.876100000000001</v>
      </c>
      <c r="J149" s="54">
        <v>20.772600000000001</v>
      </c>
      <c r="K149" s="54">
        <v>20.233899999999998</v>
      </c>
      <c r="L149" s="54">
        <v>24.331800000000001</v>
      </c>
      <c r="M149" s="54">
        <v>18.041899999999998</v>
      </c>
      <c r="N149" s="54">
        <v>11.1799</v>
      </c>
      <c r="O149" s="54">
        <v>36.499400000000001</v>
      </c>
      <c r="P149" s="54">
        <v>8.8000000000000007</v>
      </c>
      <c r="Q149" s="54">
        <v>0</v>
      </c>
      <c r="R149" s="54">
        <v>8.8000000000000007</v>
      </c>
      <c r="S149" s="54" t="s">
        <v>126</v>
      </c>
    </row>
    <row r="150" spans="1:19" hidden="1" outlineLevel="1" collapsed="1">
      <c r="A150" s="12">
        <v>44774</v>
      </c>
      <c r="B150" s="54">
        <v>23.026599999999998</v>
      </c>
      <c r="C150" s="54">
        <v>33.823300000000003</v>
      </c>
      <c r="D150" s="54">
        <v>21.5687</v>
      </c>
      <c r="E150" s="54">
        <v>20.360299999999999</v>
      </c>
      <c r="F150" s="54">
        <v>32.366199999999999</v>
      </c>
      <c r="G150" s="54">
        <v>28.5381</v>
      </c>
      <c r="H150" s="54">
        <v>23.049800000000001</v>
      </c>
      <c r="I150" s="54">
        <v>33.868499999999997</v>
      </c>
      <c r="J150" s="54">
        <v>21.589099999999998</v>
      </c>
      <c r="K150" s="54">
        <v>20.360299999999999</v>
      </c>
      <c r="L150" s="54">
        <v>32.755699999999997</v>
      </c>
      <c r="M150" s="54">
        <v>28.5381</v>
      </c>
      <c r="N150" s="54">
        <v>8.6624999999999996</v>
      </c>
      <c r="O150" s="54">
        <v>7.7210999999999999</v>
      </c>
      <c r="P150" s="54">
        <v>8.8000000000000007</v>
      </c>
      <c r="Q150" s="54">
        <v>0</v>
      </c>
      <c r="R150" s="54">
        <v>8.8000000000000007</v>
      </c>
      <c r="S150" s="54" t="s">
        <v>126</v>
      </c>
    </row>
    <row r="151" spans="1:19" hidden="1" outlineLevel="1" collapsed="1">
      <c r="A151" s="12">
        <v>44805</v>
      </c>
      <c r="B151" s="54">
        <v>36.7453</v>
      </c>
      <c r="C151" s="54">
        <v>33.8187</v>
      </c>
      <c r="D151" s="54">
        <v>37.157299999999999</v>
      </c>
      <c r="E151" s="54">
        <v>38.706200000000003</v>
      </c>
      <c r="F151" s="54">
        <v>26.6205</v>
      </c>
      <c r="G151" s="54">
        <v>17.971699999999998</v>
      </c>
      <c r="H151" s="54">
        <v>36.745399999999997</v>
      </c>
      <c r="I151" s="54">
        <v>33.814300000000003</v>
      </c>
      <c r="J151" s="54">
        <v>37.157299999999999</v>
      </c>
      <c r="K151" s="54">
        <v>38.706200000000003</v>
      </c>
      <c r="L151" s="54">
        <v>26.6205</v>
      </c>
      <c r="M151" s="54">
        <v>17.971699999999998</v>
      </c>
      <c r="N151" s="54">
        <v>36.552500000000002</v>
      </c>
      <c r="O151" s="54">
        <v>36.552500000000002</v>
      </c>
      <c r="P151" s="54">
        <v>0</v>
      </c>
      <c r="Q151" s="54">
        <v>0</v>
      </c>
      <c r="R151" s="54">
        <v>0</v>
      </c>
      <c r="S151" s="54" t="s">
        <v>126</v>
      </c>
    </row>
    <row r="152" spans="1:19" hidden="1" outlineLevel="1" collapsed="1">
      <c r="A152" s="12">
        <v>44835</v>
      </c>
      <c r="B152" s="54">
        <v>37.231999999999999</v>
      </c>
      <c r="C152" s="54">
        <v>35.648000000000003</v>
      </c>
      <c r="D152" s="54">
        <v>37.411799999999999</v>
      </c>
      <c r="E152" s="54">
        <v>39.104199999999999</v>
      </c>
      <c r="F152" s="54">
        <v>28.2866</v>
      </c>
      <c r="G152" s="54">
        <v>19.3843</v>
      </c>
      <c r="H152" s="54">
        <v>37.241900000000001</v>
      </c>
      <c r="I152" s="54">
        <v>35.741599999999998</v>
      </c>
      <c r="J152" s="54">
        <v>37.411799999999999</v>
      </c>
      <c r="K152" s="54">
        <v>39.104199999999999</v>
      </c>
      <c r="L152" s="54">
        <v>28.2866</v>
      </c>
      <c r="M152" s="54">
        <v>19.3843</v>
      </c>
      <c r="N152" s="54">
        <v>2.1476000000000002</v>
      </c>
      <c r="O152" s="54">
        <v>2.1476000000000002</v>
      </c>
      <c r="P152" s="54">
        <v>0</v>
      </c>
      <c r="Q152" s="54">
        <v>0</v>
      </c>
      <c r="R152" s="54">
        <v>0</v>
      </c>
      <c r="S152" s="54" t="s">
        <v>126</v>
      </c>
    </row>
    <row r="153" spans="1:19" hidden="1" outlineLevel="1" collapsed="1">
      <c r="A153" s="12">
        <v>44866</v>
      </c>
      <c r="B153" s="54">
        <v>36.734099999999998</v>
      </c>
      <c r="C153" s="54">
        <v>36.932899999999997</v>
      </c>
      <c r="D153" s="54">
        <v>36.706000000000003</v>
      </c>
      <c r="E153" s="54">
        <v>37.995199999999997</v>
      </c>
      <c r="F153" s="54">
        <v>29.496200000000002</v>
      </c>
      <c r="G153" s="54">
        <v>13.0101</v>
      </c>
      <c r="H153" s="54">
        <v>36.733699999999999</v>
      </c>
      <c r="I153" s="54">
        <v>36.929400000000001</v>
      </c>
      <c r="J153" s="54">
        <v>36.706000000000003</v>
      </c>
      <c r="K153" s="54">
        <v>37.995199999999997</v>
      </c>
      <c r="L153" s="54">
        <v>29.496200000000002</v>
      </c>
      <c r="M153" s="54">
        <v>13.0101</v>
      </c>
      <c r="N153" s="54">
        <v>45.558</v>
      </c>
      <c r="O153" s="54">
        <v>45.558</v>
      </c>
      <c r="P153" s="54">
        <v>0</v>
      </c>
      <c r="Q153" s="54" t="s">
        <v>126</v>
      </c>
      <c r="R153" s="54">
        <v>0</v>
      </c>
      <c r="S153" s="54" t="s">
        <v>126</v>
      </c>
    </row>
    <row r="154" spans="1:19" hidden="1" outlineLevel="1" collapsed="1">
      <c r="A154" s="12">
        <v>44896</v>
      </c>
      <c r="B154" s="54">
        <v>36.337499999999999</v>
      </c>
      <c r="C154" s="54">
        <v>37.547400000000003</v>
      </c>
      <c r="D154" s="54">
        <v>36.1783</v>
      </c>
      <c r="E154" s="54">
        <v>38.121400000000001</v>
      </c>
      <c r="F154" s="54">
        <v>26.773700000000002</v>
      </c>
      <c r="G154" s="54">
        <v>11.233000000000001</v>
      </c>
      <c r="H154" s="54">
        <v>36.384900000000002</v>
      </c>
      <c r="I154" s="54">
        <v>37.546100000000003</v>
      </c>
      <c r="J154" s="54">
        <v>36.231999999999999</v>
      </c>
      <c r="K154" s="54">
        <v>38.121400000000001</v>
      </c>
      <c r="L154" s="54">
        <v>26.773700000000002</v>
      </c>
      <c r="M154" s="54">
        <v>12.050800000000001</v>
      </c>
      <c r="N154" s="54">
        <v>1.5576000000000001</v>
      </c>
      <c r="O154" s="54">
        <v>40.4938</v>
      </c>
      <c r="P154" s="54">
        <v>0</v>
      </c>
      <c r="Q154" s="54">
        <v>0</v>
      </c>
      <c r="R154" s="54">
        <v>0</v>
      </c>
      <c r="S154" s="54">
        <v>0</v>
      </c>
    </row>
    <row r="155" spans="1:19" hidden="1" outlineLevel="1" collapsed="1">
      <c r="A155" s="12">
        <v>44927</v>
      </c>
      <c r="B155" s="54">
        <v>35.361699999999999</v>
      </c>
      <c r="C155" s="54">
        <v>37.183900000000001</v>
      </c>
      <c r="D155" s="54">
        <v>35.106099999999998</v>
      </c>
      <c r="E155" s="54">
        <v>38.239899999999999</v>
      </c>
      <c r="F155" s="54">
        <v>22.418900000000001</v>
      </c>
      <c r="G155" s="54">
        <v>9.6328999999999994</v>
      </c>
      <c r="H155" s="54">
        <v>35.3842</v>
      </c>
      <c r="I155" s="54">
        <v>37.183599999999998</v>
      </c>
      <c r="J155" s="54">
        <v>35.131599999999999</v>
      </c>
      <c r="K155" s="54">
        <v>38.239899999999999</v>
      </c>
      <c r="L155" s="54">
        <v>22.4831</v>
      </c>
      <c r="M155" s="54">
        <v>9.6567000000000007</v>
      </c>
      <c r="N155" s="54">
        <v>9.1058000000000003</v>
      </c>
      <c r="O155" s="54">
        <v>38.752600000000001</v>
      </c>
      <c r="P155" s="54">
        <v>8.3760999999999992</v>
      </c>
      <c r="Q155" s="54" t="s">
        <v>126</v>
      </c>
      <c r="R155" s="54">
        <v>8.8000000000000007</v>
      </c>
      <c r="S155" s="54">
        <v>7.1482999999999999</v>
      </c>
    </row>
    <row r="156" spans="1:19" hidden="1" outlineLevel="1" collapsed="1">
      <c r="A156" s="12">
        <v>44958</v>
      </c>
      <c r="B156" s="54">
        <v>37.260599999999997</v>
      </c>
      <c r="C156" s="54">
        <v>37.0916</v>
      </c>
      <c r="D156" s="54">
        <v>37.285200000000003</v>
      </c>
      <c r="E156" s="54">
        <v>38.350999999999999</v>
      </c>
      <c r="F156" s="54">
        <v>29.7303</v>
      </c>
      <c r="G156" s="54">
        <v>17.933599999999998</v>
      </c>
      <c r="H156" s="54">
        <v>37.260300000000001</v>
      </c>
      <c r="I156" s="54">
        <v>37.089300000000001</v>
      </c>
      <c r="J156" s="54">
        <v>37.285200000000003</v>
      </c>
      <c r="K156" s="54">
        <v>38.350999999999999</v>
      </c>
      <c r="L156" s="54">
        <v>29.7303</v>
      </c>
      <c r="M156" s="54">
        <v>17.933599999999998</v>
      </c>
      <c r="N156" s="54">
        <v>49.619700000000002</v>
      </c>
      <c r="O156" s="54">
        <v>49.619700000000002</v>
      </c>
      <c r="P156" s="54">
        <v>0</v>
      </c>
      <c r="Q156" s="54">
        <v>0</v>
      </c>
      <c r="R156" s="54">
        <v>0</v>
      </c>
      <c r="S156" s="54" t="s">
        <v>126</v>
      </c>
    </row>
    <row r="157" spans="1:19" hidden="1" outlineLevel="1" collapsed="1">
      <c r="A157" s="12">
        <v>44986</v>
      </c>
      <c r="B157" s="54">
        <v>37.358199999999997</v>
      </c>
      <c r="C157" s="54">
        <v>36.892400000000002</v>
      </c>
      <c r="D157" s="54">
        <v>37.423099999999998</v>
      </c>
      <c r="E157" s="54">
        <v>38.618000000000002</v>
      </c>
      <c r="F157" s="54">
        <v>29.611799999999999</v>
      </c>
      <c r="G157" s="54">
        <v>17.202100000000002</v>
      </c>
      <c r="H157" s="54">
        <v>37.420200000000001</v>
      </c>
      <c r="I157" s="54">
        <v>36.8902</v>
      </c>
      <c r="J157" s="54">
        <v>37.494100000000003</v>
      </c>
      <c r="K157" s="54">
        <v>38.618000000000002</v>
      </c>
      <c r="L157" s="54">
        <v>29.860600000000002</v>
      </c>
      <c r="M157" s="54">
        <v>17.976800000000001</v>
      </c>
      <c r="N157" s="54">
        <v>10.8947</v>
      </c>
      <c r="O157" s="54">
        <v>42.366</v>
      </c>
      <c r="P157" s="54">
        <v>10.2052</v>
      </c>
      <c r="Q157" s="54">
        <v>0</v>
      </c>
      <c r="R157" s="54">
        <v>8.8000000000000007</v>
      </c>
      <c r="S157" s="54">
        <v>11.5</v>
      </c>
    </row>
    <row r="158" spans="1:19" hidden="1" outlineLevel="1" collapsed="1">
      <c r="A158" s="12">
        <v>45017</v>
      </c>
      <c r="B158" s="54">
        <v>37.363399999999999</v>
      </c>
      <c r="C158" s="54">
        <v>38.398000000000003</v>
      </c>
      <c r="D158" s="54">
        <v>37.219900000000003</v>
      </c>
      <c r="E158" s="54">
        <v>38.717700000000001</v>
      </c>
      <c r="F158" s="54">
        <v>28.091799999999999</v>
      </c>
      <c r="G158" s="54">
        <v>19.8428</v>
      </c>
      <c r="H158" s="54">
        <v>37.3628</v>
      </c>
      <c r="I158" s="54">
        <v>38.393700000000003</v>
      </c>
      <c r="J158" s="54">
        <v>37.219900000000003</v>
      </c>
      <c r="K158" s="54">
        <v>38.717700000000001</v>
      </c>
      <c r="L158" s="54">
        <v>28.091799999999999</v>
      </c>
      <c r="M158" s="54">
        <v>19.8428</v>
      </c>
      <c r="N158" s="54">
        <v>47.803199999999997</v>
      </c>
      <c r="O158" s="54">
        <v>47.803199999999997</v>
      </c>
      <c r="P158" s="54">
        <v>0</v>
      </c>
      <c r="Q158" s="54">
        <v>0</v>
      </c>
      <c r="R158" s="54">
        <v>0</v>
      </c>
      <c r="S158" s="54">
        <v>0</v>
      </c>
    </row>
    <row r="159" spans="1:19" hidden="1" outlineLevel="1" collapsed="1">
      <c r="A159" s="12">
        <v>45047</v>
      </c>
      <c r="B159" s="54">
        <v>37.202199999999998</v>
      </c>
      <c r="C159" s="54">
        <v>37.669899999999998</v>
      </c>
      <c r="D159" s="54">
        <v>37.1511</v>
      </c>
      <c r="E159" s="54">
        <v>38.6511</v>
      </c>
      <c r="F159" s="54">
        <v>29.546600000000002</v>
      </c>
      <c r="G159" s="54">
        <v>14.440200000000001</v>
      </c>
      <c r="H159" s="54">
        <v>37.2684</v>
      </c>
      <c r="I159" s="54">
        <v>37.664999999999999</v>
      </c>
      <c r="J159" s="54">
        <v>37.225000000000001</v>
      </c>
      <c r="K159" s="54">
        <v>38.6511</v>
      </c>
      <c r="L159" s="54">
        <v>29.546600000000002</v>
      </c>
      <c r="M159" s="54">
        <v>15.6014</v>
      </c>
      <c r="N159" s="54">
        <v>7.8124000000000002</v>
      </c>
      <c r="O159" s="54">
        <v>43.573399999999999</v>
      </c>
      <c r="P159" s="54">
        <v>6.4740000000000002</v>
      </c>
      <c r="Q159" s="54">
        <v>0</v>
      </c>
      <c r="R159" s="54">
        <v>0</v>
      </c>
      <c r="S159" s="54">
        <v>6.4740000000000002</v>
      </c>
    </row>
    <row r="160" spans="1:19" hidden="1" outlineLevel="1" collapsed="1">
      <c r="A160" s="12">
        <v>45078</v>
      </c>
      <c r="B160" s="54">
        <v>36.762</v>
      </c>
      <c r="C160" s="54">
        <v>39.403799999999997</v>
      </c>
      <c r="D160" s="54">
        <v>36.551299999999998</v>
      </c>
      <c r="E160" s="54">
        <v>37.945700000000002</v>
      </c>
      <c r="F160" s="54">
        <v>30.882899999999999</v>
      </c>
      <c r="G160" s="54">
        <v>13.7919</v>
      </c>
      <c r="H160" s="54">
        <v>36.761400000000002</v>
      </c>
      <c r="I160" s="54">
        <v>39.402000000000001</v>
      </c>
      <c r="J160" s="54">
        <v>36.551299999999998</v>
      </c>
      <c r="K160" s="54">
        <v>37.945700000000002</v>
      </c>
      <c r="L160" s="54">
        <v>30.882899999999999</v>
      </c>
      <c r="M160" s="54">
        <v>13.7919</v>
      </c>
      <c r="N160" s="54">
        <v>40.177100000000003</v>
      </c>
      <c r="O160" s="54">
        <v>40.177100000000003</v>
      </c>
      <c r="P160" s="54">
        <v>0</v>
      </c>
      <c r="Q160" s="54">
        <v>0</v>
      </c>
      <c r="R160" s="54">
        <v>0</v>
      </c>
      <c r="S160" s="54" t="s">
        <v>126</v>
      </c>
    </row>
    <row r="161" spans="1:19" hidden="1" outlineLevel="1" collapsed="1">
      <c r="A161" s="12">
        <v>45108</v>
      </c>
      <c r="B161" s="54">
        <v>37.278300000000002</v>
      </c>
      <c r="C161" s="54">
        <v>41.090699999999998</v>
      </c>
      <c r="D161" s="54">
        <v>37.003399999999999</v>
      </c>
      <c r="E161" s="54">
        <v>38.8962</v>
      </c>
      <c r="F161" s="54">
        <v>29.907699999999998</v>
      </c>
      <c r="G161" s="54">
        <v>14.9419</v>
      </c>
      <c r="H161" s="54">
        <v>37.277700000000003</v>
      </c>
      <c r="I161" s="54">
        <v>41.084200000000003</v>
      </c>
      <c r="J161" s="54">
        <v>37.003399999999999</v>
      </c>
      <c r="K161" s="54">
        <v>38.8962</v>
      </c>
      <c r="L161" s="54">
        <v>29.907699999999998</v>
      </c>
      <c r="M161" s="54">
        <v>14.9419</v>
      </c>
      <c r="N161" s="54">
        <v>51.415900000000001</v>
      </c>
      <c r="O161" s="54">
        <v>51.415900000000001</v>
      </c>
      <c r="P161" s="54">
        <v>0</v>
      </c>
      <c r="Q161" s="54">
        <v>0</v>
      </c>
      <c r="R161" s="54">
        <v>0</v>
      </c>
      <c r="S161" s="54" t="s">
        <v>126</v>
      </c>
    </row>
    <row r="162" spans="1:19" hidden="1" outlineLevel="1" collapsed="1">
      <c r="A162" s="12">
        <v>45139</v>
      </c>
      <c r="B162" s="54">
        <v>37.257199999999997</v>
      </c>
      <c r="C162" s="54">
        <v>39.3917</v>
      </c>
      <c r="D162" s="54">
        <v>37.091000000000001</v>
      </c>
      <c r="E162" s="54">
        <v>38.979900000000001</v>
      </c>
      <c r="F162" s="54">
        <v>28.895700000000001</v>
      </c>
      <c r="G162" s="54">
        <v>17.867999999999999</v>
      </c>
      <c r="H162" s="54">
        <v>37.255899999999997</v>
      </c>
      <c r="I162" s="54">
        <v>39.383600000000001</v>
      </c>
      <c r="J162" s="54">
        <v>37.091000000000001</v>
      </c>
      <c r="K162" s="54">
        <v>38.979900000000001</v>
      </c>
      <c r="L162" s="54">
        <v>28.895700000000001</v>
      </c>
      <c r="M162" s="54">
        <v>17.867999999999999</v>
      </c>
      <c r="N162" s="54">
        <v>40.956299999999999</v>
      </c>
      <c r="O162" s="54">
        <v>40.956299999999999</v>
      </c>
      <c r="P162" s="54">
        <v>0</v>
      </c>
      <c r="Q162" s="54">
        <v>0</v>
      </c>
      <c r="R162" s="54">
        <v>0</v>
      </c>
      <c r="S162" s="54" t="s">
        <v>126</v>
      </c>
    </row>
    <row r="163" spans="1:19" hidden="1" outlineLevel="1" collapsed="1">
      <c r="A163" s="12">
        <v>45170</v>
      </c>
      <c r="B163" s="54">
        <v>36.9</v>
      </c>
      <c r="C163" s="54">
        <v>37.992800000000003</v>
      </c>
      <c r="D163" s="54">
        <v>36.815199999999997</v>
      </c>
      <c r="E163" s="54">
        <v>38.942599999999999</v>
      </c>
      <c r="F163" s="54">
        <v>27.966000000000001</v>
      </c>
      <c r="G163" s="54">
        <v>17.4742</v>
      </c>
      <c r="H163" s="54">
        <v>37.0336</v>
      </c>
      <c r="I163" s="54">
        <v>37.9848</v>
      </c>
      <c r="J163" s="54">
        <v>36.959499999999998</v>
      </c>
      <c r="K163" s="54">
        <v>38.942599999999999</v>
      </c>
      <c r="L163" s="54">
        <v>28.705200000000001</v>
      </c>
      <c r="M163" s="54">
        <v>17.4742</v>
      </c>
      <c r="N163" s="54">
        <v>1.8553999999999999</v>
      </c>
      <c r="O163" s="54">
        <v>53.103999999999999</v>
      </c>
      <c r="P163" s="54">
        <v>1.3313999999999999</v>
      </c>
      <c r="Q163" s="54">
        <v>36.5</v>
      </c>
      <c r="R163" s="54">
        <v>1.33</v>
      </c>
      <c r="S163" s="54" t="s">
        <v>126</v>
      </c>
    </row>
    <row r="164" spans="1:19" hidden="1" outlineLevel="1" collapsed="1">
      <c r="A164" s="12">
        <v>45200</v>
      </c>
      <c r="B164" s="54">
        <v>36.349499999999999</v>
      </c>
      <c r="C164" s="54">
        <v>37.8628</v>
      </c>
      <c r="D164" s="54">
        <v>36.229100000000003</v>
      </c>
      <c r="E164" s="54">
        <v>39.073999999999998</v>
      </c>
      <c r="F164" s="54">
        <v>25.8367</v>
      </c>
      <c r="G164" s="54">
        <v>19.848400000000002</v>
      </c>
      <c r="H164" s="54">
        <v>36.348399999999998</v>
      </c>
      <c r="I164" s="54">
        <v>37.852800000000002</v>
      </c>
      <c r="J164" s="54">
        <v>36.229100000000003</v>
      </c>
      <c r="K164" s="54">
        <v>39.073999999999998</v>
      </c>
      <c r="L164" s="54">
        <v>25.8367</v>
      </c>
      <c r="M164" s="54">
        <v>19.848400000000002</v>
      </c>
      <c r="N164" s="54">
        <v>40.826999999999998</v>
      </c>
      <c r="O164" s="54">
        <v>40.844999999999999</v>
      </c>
      <c r="P164" s="54">
        <v>36.5</v>
      </c>
      <c r="Q164" s="54">
        <v>36.5</v>
      </c>
      <c r="R164" s="54">
        <v>0</v>
      </c>
      <c r="S164" s="54" t="s">
        <v>126</v>
      </c>
    </row>
    <row r="165" spans="1:19" hidden="1" outlineLevel="1" collapsed="1">
      <c r="A165" s="12">
        <v>45231</v>
      </c>
      <c r="B165" s="54">
        <v>36.636099999999999</v>
      </c>
      <c r="C165" s="54">
        <v>36.555399999999999</v>
      </c>
      <c r="D165" s="54">
        <v>36.642200000000003</v>
      </c>
      <c r="E165" s="54">
        <v>38.357599999999998</v>
      </c>
      <c r="F165" s="54">
        <v>30.549499999999998</v>
      </c>
      <c r="G165" s="54">
        <v>19.7943</v>
      </c>
      <c r="H165" s="54">
        <v>36.634300000000003</v>
      </c>
      <c r="I165" s="54">
        <v>36.529299999999999</v>
      </c>
      <c r="J165" s="54">
        <v>36.642200000000003</v>
      </c>
      <c r="K165" s="54">
        <v>38.357599999999998</v>
      </c>
      <c r="L165" s="54">
        <v>30.549499999999998</v>
      </c>
      <c r="M165" s="54">
        <v>19.7943</v>
      </c>
      <c r="N165" s="54">
        <v>46.213900000000002</v>
      </c>
      <c r="O165" s="54">
        <v>46.217300000000002</v>
      </c>
      <c r="P165" s="54">
        <v>36.5</v>
      </c>
      <c r="Q165" s="54">
        <v>36.5</v>
      </c>
      <c r="R165" s="54">
        <v>0</v>
      </c>
      <c r="S165" s="54" t="s">
        <v>126</v>
      </c>
    </row>
    <row r="166" spans="1:19" hidden="1" outlineLevel="1" collapsed="1">
      <c r="A166" s="12">
        <v>45261</v>
      </c>
      <c r="B166" s="54">
        <v>35.755600000000001</v>
      </c>
      <c r="C166" s="54">
        <v>35.676099999999998</v>
      </c>
      <c r="D166" s="54">
        <v>35.7622</v>
      </c>
      <c r="E166" s="54">
        <v>38.734400000000001</v>
      </c>
      <c r="F166" s="54">
        <v>27.4741</v>
      </c>
      <c r="G166" s="54">
        <v>16.1187</v>
      </c>
      <c r="H166" s="54">
        <v>35.825499999999998</v>
      </c>
      <c r="I166" s="54">
        <v>35.645600000000002</v>
      </c>
      <c r="J166" s="54">
        <v>35.840200000000003</v>
      </c>
      <c r="K166" s="54">
        <v>38.734400000000001</v>
      </c>
      <c r="L166" s="54">
        <v>27.4741</v>
      </c>
      <c r="M166" s="54">
        <v>16.604399999999998</v>
      </c>
      <c r="N166" s="54">
        <v>5.6999000000000004</v>
      </c>
      <c r="O166" s="54">
        <v>48.795200000000001</v>
      </c>
      <c r="P166" s="54">
        <v>2.16</v>
      </c>
      <c r="Q166" s="54">
        <v>0</v>
      </c>
      <c r="R166" s="54">
        <v>0</v>
      </c>
      <c r="S166" s="54">
        <v>2.16</v>
      </c>
    </row>
    <row r="167" spans="1:19" hidden="1" outlineLevel="1" collapsed="1">
      <c r="A167" s="12">
        <v>45292</v>
      </c>
      <c r="B167" s="54">
        <v>37.054499999999997</v>
      </c>
      <c r="C167" s="54">
        <v>35.308199999999999</v>
      </c>
      <c r="D167" s="54">
        <v>37.201799999999999</v>
      </c>
      <c r="E167" s="54">
        <v>38.927799999999998</v>
      </c>
      <c r="F167" s="54">
        <v>30.229500000000002</v>
      </c>
      <c r="G167" s="54">
        <v>23.851199999999999</v>
      </c>
      <c r="H167" s="54">
        <v>37.053100000000001</v>
      </c>
      <c r="I167" s="54">
        <v>35.284700000000001</v>
      </c>
      <c r="J167" s="54">
        <v>37.201799999999999</v>
      </c>
      <c r="K167" s="54">
        <v>38.927799999999998</v>
      </c>
      <c r="L167" s="54">
        <v>30.229500000000002</v>
      </c>
      <c r="M167" s="54">
        <v>23.851199999999999</v>
      </c>
      <c r="N167" s="54">
        <v>41.965200000000003</v>
      </c>
      <c r="O167" s="54">
        <v>41.965200000000003</v>
      </c>
      <c r="P167" s="54">
        <v>0</v>
      </c>
      <c r="Q167" s="54">
        <v>0</v>
      </c>
      <c r="R167" s="54">
        <v>0</v>
      </c>
      <c r="S167" s="54" t="s">
        <v>126</v>
      </c>
    </row>
    <row r="168" spans="1:19" hidden="1" outlineLevel="1" collapsed="1">
      <c r="A168" s="12">
        <v>45323</v>
      </c>
      <c r="B168" s="54">
        <v>36.513399999999997</v>
      </c>
      <c r="C168" s="54">
        <v>36.013399999999997</v>
      </c>
      <c r="D168" s="54">
        <v>36.552</v>
      </c>
      <c r="E168" s="54">
        <v>39.177399999999999</v>
      </c>
      <c r="F168" s="54">
        <v>27.8552</v>
      </c>
      <c r="G168" s="54">
        <v>18.597999999999999</v>
      </c>
      <c r="H168" s="54">
        <v>36.512599999999999</v>
      </c>
      <c r="I168" s="54">
        <v>36.001100000000001</v>
      </c>
      <c r="J168" s="54">
        <v>36.552</v>
      </c>
      <c r="K168" s="54">
        <v>39.177399999999999</v>
      </c>
      <c r="L168" s="54">
        <v>27.8552</v>
      </c>
      <c r="M168" s="54">
        <v>18.597999999999999</v>
      </c>
      <c r="N168" s="54">
        <v>44.287399999999998</v>
      </c>
      <c r="O168" s="54">
        <v>44.287399999999998</v>
      </c>
      <c r="P168" s="54">
        <v>0</v>
      </c>
      <c r="Q168" s="54">
        <v>0</v>
      </c>
      <c r="R168" s="54">
        <v>0</v>
      </c>
      <c r="S168" s="54" t="s">
        <v>126</v>
      </c>
    </row>
    <row r="169" spans="1:19" collapsed="1">
      <c r="A169" s="12">
        <v>45352</v>
      </c>
      <c r="B169" s="54">
        <v>36.638800000000003</v>
      </c>
      <c r="C169" s="54">
        <v>35.680300000000003</v>
      </c>
      <c r="D169" s="54">
        <v>36.705300000000001</v>
      </c>
      <c r="E169" s="54">
        <v>39.348599999999998</v>
      </c>
      <c r="F169" s="54">
        <v>28.2517</v>
      </c>
      <c r="G169" s="54">
        <v>17.7606</v>
      </c>
      <c r="H169" s="54">
        <v>36.671199999999999</v>
      </c>
      <c r="I169" s="54">
        <v>35.7303</v>
      </c>
      <c r="J169" s="54">
        <v>36.736400000000003</v>
      </c>
      <c r="K169" s="54">
        <v>39.348599999999998</v>
      </c>
      <c r="L169" s="54">
        <v>28.2517</v>
      </c>
      <c r="M169" s="54">
        <v>18.034099999999999</v>
      </c>
      <c r="N169" s="54">
        <v>5.556</v>
      </c>
      <c r="O169" s="54">
        <v>19.182300000000001</v>
      </c>
      <c r="P169" s="54">
        <v>2.4</v>
      </c>
      <c r="Q169" s="54">
        <v>0</v>
      </c>
      <c r="R169" s="54">
        <v>0</v>
      </c>
      <c r="S169" s="54">
        <v>2.4</v>
      </c>
    </row>
    <row r="170" spans="1:19">
      <c r="A170" s="12">
        <v>45383</v>
      </c>
      <c r="B170" s="54">
        <v>35.599600000000002</v>
      </c>
      <c r="C170" s="54">
        <v>36.045900000000003</v>
      </c>
      <c r="D170" s="54">
        <v>35.5685</v>
      </c>
      <c r="E170" s="54">
        <v>39.222900000000003</v>
      </c>
      <c r="F170" s="54">
        <v>27.226800000000001</v>
      </c>
      <c r="G170" s="54">
        <v>16.081900000000001</v>
      </c>
      <c r="H170" s="54">
        <v>35.599400000000003</v>
      </c>
      <c r="I170" s="54">
        <v>36.0441</v>
      </c>
      <c r="J170" s="54">
        <v>35.5685</v>
      </c>
      <c r="K170" s="54">
        <v>39.222900000000003</v>
      </c>
      <c r="L170" s="54">
        <v>27.226800000000001</v>
      </c>
      <c r="M170" s="54">
        <v>16.081900000000001</v>
      </c>
      <c r="N170" s="54">
        <v>41.0304</v>
      </c>
      <c r="O170" s="54">
        <v>41.0304</v>
      </c>
      <c r="P170" s="54">
        <v>0</v>
      </c>
      <c r="Q170" s="54">
        <v>0</v>
      </c>
      <c r="R170" s="54">
        <v>0</v>
      </c>
      <c r="S170" s="54">
        <v>0</v>
      </c>
    </row>
    <row r="171" spans="1:19">
      <c r="A171" s="12">
        <v>45413</v>
      </c>
      <c r="B171" s="54">
        <v>36.179600000000001</v>
      </c>
      <c r="C171" s="54">
        <v>36.148800000000001</v>
      </c>
      <c r="D171" s="54">
        <v>36.181899999999999</v>
      </c>
      <c r="E171" s="54">
        <v>39.241799999999998</v>
      </c>
      <c r="F171" s="54">
        <v>29.899699999999999</v>
      </c>
      <c r="G171" s="54">
        <v>15.7958</v>
      </c>
      <c r="H171" s="54">
        <v>36.180599999999998</v>
      </c>
      <c r="I171" s="54">
        <v>36.163400000000003</v>
      </c>
      <c r="J171" s="54">
        <v>36.181899999999999</v>
      </c>
      <c r="K171" s="54">
        <v>39.241799999999998</v>
      </c>
      <c r="L171" s="54">
        <v>29.899699999999999</v>
      </c>
      <c r="M171" s="54">
        <v>15.7958</v>
      </c>
      <c r="N171" s="54">
        <v>27.081600000000002</v>
      </c>
      <c r="O171" s="54">
        <v>27.081600000000002</v>
      </c>
      <c r="P171" s="54">
        <v>0</v>
      </c>
      <c r="Q171" s="54">
        <v>0</v>
      </c>
      <c r="R171" s="54">
        <v>0</v>
      </c>
      <c r="S171" s="54" t="s">
        <v>126</v>
      </c>
    </row>
    <row r="172" spans="1:19">
      <c r="A172" s="12">
        <v>45444</v>
      </c>
      <c r="B172" s="54">
        <v>36.682400000000001</v>
      </c>
      <c r="C172" s="54">
        <v>39.055700000000002</v>
      </c>
      <c r="D172" s="54">
        <v>36.523200000000003</v>
      </c>
      <c r="E172" s="54">
        <v>38.647199999999998</v>
      </c>
      <c r="F172" s="54">
        <v>29.025700000000001</v>
      </c>
      <c r="G172" s="54">
        <v>20.5276</v>
      </c>
      <c r="H172" s="54">
        <v>36.683199999999999</v>
      </c>
      <c r="I172" s="54">
        <v>39.070099999999996</v>
      </c>
      <c r="J172" s="54">
        <v>36.523200000000003</v>
      </c>
      <c r="K172" s="54">
        <v>38.647199999999998</v>
      </c>
      <c r="L172" s="54">
        <v>29.025700000000001</v>
      </c>
      <c r="M172" s="54">
        <v>20.5276</v>
      </c>
      <c r="N172" s="54">
        <v>17.825299999999999</v>
      </c>
      <c r="O172" s="54">
        <v>17.825299999999999</v>
      </c>
      <c r="P172" s="54">
        <v>0</v>
      </c>
      <c r="Q172" s="54">
        <v>0</v>
      </c>
      <c r="R172" s="54">
        <v>0</v>
      </c>
      <c r="S172" s="54" t="s">
        <v>126</v>
      </c>
    </row>
    <row r="173" spans="1:19">
      <c r="A173" s="12">
        <v>45474</v>
      </c>
      <c r="B173" s="54">
        <v>35.54</v>
      </c>
      <c r="C173" s="54">
        <v>38.7517</v>
      </c>
      <c r="D173" s="54">
        <v>35.315899999999999</v>
      </c>
      <c r="E173" s="54">
        <v>38.099600000000002</v>
      </c>
      <c r="F173" s="54">
        <v>25.466200000000001</v>
      </c>
      <c r="G173" s="54">
        <v>24.86</v>
      </c>
      <c r="H173" s="54">
        <v>35.539200000000001</v>
      </c>
      <c r="I173" s="54">
        <v>38.746499999999997</v>
      </c>
      <c r="J173" s="54">
        <v>35.315899999999999</v>
      </c>
      <c r="K173" s="54">
        <v>38.099600000000002</v>
      </c>
      <c r="L173" s="54">
        <v>25.466200000000001</v>
      </c>
      <c r="M173" s="54">
        <v>24.86</v>
      </c>
      <c r="N173" s="54">
        <v>41.142600000000002</v>
      </c>
      <c r="O173" s="54">
        <v>41.142600000000002</v>
      </c>
      <c r="P173" s="54">
        <v>0</v>
      </c>
      <c r="Q173" s="54">
        <v>0</v>
      </c>
      <c r="R173" s="54">
        <v>0</v>
      </c>
      <c r="S173" s="54" t="s">
        <v>126</v>
      </c>
    </row>
    <row r="174" spans="1:19">
      <c r="A174" s="12">
        <v>45505</v>
      </c>
      <c r="B174" s="54">
        <v>36.195999999999998</v>
      </c>
      <c r="C174" s="54">
        <v>38.230699999999999</v>
      </c>
      <c r="D174" s="54">
        <v>36.0443</v>
      </c>
      <c r="E174" s="54">
        <v>38.383200000000002</v>
      </c>
      <c r="F174" s="54">
        <v>26.288799999999998</v>
      </c>
      <c r="G174" s="54">
        <v>21.750399999999999</v>
      </c>
      <c r="H174" s="54">
        <v>36.196100000000001</v>
      </c>
      <c r="I174" s="54">
        <v>38.235500000000002</v>
      </c>
      <c r="J174" s="54">
        <v>36.0443</v>
      </c>
      <c r="K174" s="54">
        <v>38.383200000000002</v>
      </c>
      <c r="L174" s="54">
        <v>26.288799999999998</v>
      </c>
      <c r="M174" s="54">
        <v>21.750399999999999</v>
      </c>
      <c r="N174" s="54">
        <v>34.762500000000003</v>
      </c>
      <c r="O174" s="54">
        <v>34.762500000000003</v>
      </c>
      <c r="P174" s="54">
        <v>0</v>
      </c>
      <c r="Q174" s="54">
        <v>0</v>
      </c>
      <c r="R174" s="54">
        <v>0</v>
      </c>
      <c r="S174" s="54" t="s">
        <v>126</v>
      </c>
    </row>
    <row r="175" spans="1:19">
      <c r="A175" s="12">
        <v>45536</v>
      </c>
      <c r="B175" s="54">
        <v>36.235700000000001</v>
      </c>
      <c r="C175" s="54">
        <v>36.572200000000002</v>
      </c>
      <c r="D175" s="54">
        <v>36.209699999999998</v>
      </c>
      <c r="E175" s="54">
        <v>38.248899999999999</v>
      </c>
      <c r="F175" s="54">
        <v>27.569900000000001</v>
      </c>
      <c r="G175" s="54">
        <v>24.167999999999999</v>
      </c>
      <c r="H175" s="54">
        <v>36.235700000000001</v>
      </c>
      <c r="I175" s="54">
        <v>36.572200000000002</v>
      </c>
      <c r="J175" s="54">
        <v>36.209699999999998</v>
      </c>
      <c r="K175" s="54">
        <v>38.248899999999999</v>
      </c>
      <c r="L175" s="54">
        <v>27.569900000000001</v>
      </c>
      <c r="M175" s="54">
        <v>24.167999999999999</v>
      </c>
      <c r="N175" s="54">
        <v>36.459899999999998</v>
      </c>
      <c r="O175" s="54">
        <v>36.459899999999998</v>
      </c>
      <c r="P175" s="54">
        <v>0</v>
      </c>
      <c r="Q175" s="54">
        <v>0</v>
      </c>
      <c r="R175" s="54">
        <v>0</v>
      </c>
      <c r="S175" s="54" t="s">
        <v>126</v>
      </c>
    </row>
    <row r="176" spans="1:19">
      <c r="A176" s="12">
        <v>45566</v>
      </c>
      <c r="B176" s="54">
        <v>35.774999999999999</v>
      </c>
      <c r="C176" s="54">
        <v>36.365600000000001</v>
      </c>
      <c r="D176" s="54">
        <v>35.728299999999997</v>
      </c>
      <c r="E176" s="54">
        <v>38.536200000000001</v>
      </c>
      <c r="F176" s="54">
        <v>27.4407</v>
      </c>
      <c r="G176" s="54">
        <v>19.4924</v>
      </c>
      <c r="H176" s="54">
        <v>35.774799999999999</v>
      </c>
      <c r="I176" s="54">
        <v>36.363900000000001</v>
      </c>
      <c r="J176" s="54">
        <v>35.728299999999997</v>
      </c>
      <c r="K176" s="54">
        <v>38.536200000000001</v>
      </c>
      <c r="L176" s="54">
        <v>27.4407</v>
      </c>
      <c r="M176" s="54">
        <v>19.4924</v>
      </c>
      <c r="N176" s="54">
        <v>44.159799999999997</v>
      </c>
      <c r="O176" s="54">
        <v>44.159799999999997</v>
      </c>
      <c r="P176" s="54">
        <v>0</v>
      </c>
      <c r="Q176" s="54">
        <v>0</v>
      </c>
      <c r="R176" s="54">
        <v>0</v>
      </c>
      <c r="S176" s="54" t="s">
        <v>126</v>
      </c>
    </row>
    <row r="177" spans="1:19">
      <c r="A177" s="12">
        <v>45597</v>
      </c>
      <c r="B177" s="54">
        <v>35.893900000000002</v>
      </c>
      <c r="C177" s="54">
        <v>36.965400000000002</v>
      </c>
      <c r="D177" s="54">
        <v>35.81</v>
      </c>
      <c r="E177" s="54">
        <v>37.982999999999997</v>
      </c>
      <c r="F177" s="54">
        <v>27.513000000000002</v>
      </c>
      <c r="G177" s="54">
        <v>21.208300000000001</v>
      </c>
      <c r="H177" s="54">
        <v>35.8934</v>
      </c>
      <c r="I177" s="54">
        <v>36.960999999999999</v>
      </c>
      <c r="J177" s="54">
        <v>35.81</v>
      </c>
      <c r="K177" s="54">
        <v>37.982999999999997</v>
      </c>
      <c r="L177" s="54">
        <v>27.513000000000002</v>
      </c>
      <c r="M177" s="54">
        <v>21.208300000000001</v>
      </c>
      <c r="N177" s="54">
        <v>38.546900000000001</v>
      </c>
      <c r="O177" s="54">
        <v>38.546900000000001</v>
      </c>
      <c r="P177" s="54">
        <v>0</v>
      </c>
      <c r="Q177" s="54">
        <v>0</v>
      </c>
      <c r="R177" s="54">
        <v>0</v>
      </c>
      <c r="S177" s="54" t="s">
        <v>126</v>
      </c>
    </row>
    <row r="178" spans="1:19">
      <c r="A178" s="12">
        <v>45627</v>
      </c>
      <c r="B178" s="54">
        <v>36.279499999999999</v>
      </c>
      <c r="C178" s="54">
        <v>36.8108</v>
      </c>
      <c r="D178" s="54">
        <v>36.239199999999997</v>
      </c>
      <c r="E178" s="54">
        <v>37.8367</v>
      </c>
      <c r="F178" s="54">
        <v>29.116599999999998</v>
      </c>
      <c r="G178" s="54">
        <v>23.284700000000001</v>
      </c>
      <c r="H178" s="54">
        <v>36.279299999999999</v>
      </c>
      <c r="I178" s="54">
        <v>36.807600000000001</v>
      </c>
      <c r="J178" s="54">
        <v>36.239199999999997</v>
      </c>
      <c r="K178" s="54">
        <v>37.8367</v>
      </c>
      <c r="L178" s="54">
        <v>29.116599999999998</v>
      </c>
      <c r="M178" s="54">
        <v>23.284700000000001</v>
      </c>
      <c r="N178" s="54">
        <v>54.712800000000001</v>
      </c>
      <c r="O178" s="54">
        <v>54.712800000000001</v>
      </c>
      <c r="P178" s="54">
        <v>0</v>
      </c>
      <c r="Q178" s="54">
        <v>0</v>
      </c>
      <c r="R178" s="54">
        <v>0</v>
      </c>
      <c r="S178" s="54" t="s">
        <v>126</v>
      </c>
    </row>
    <row r="179" spans="1:19">
      <c r="A179" s="12">
        <v>45658</v>
      </c>
      <c r="B179" s="54">
        <v>35.1023</v>
      </c>
      <c r="C179" s="54">
        <v>37.370800000000003</v>
      </c>
      <c r="D179" s="54">
        <v>34.941699999999997</v>
      </c>
      <c r="E179" s="54">
        <v>38.2179</v>
      </c>
      <c r="F179" s="54">
        <v>26.0137</v>
      </c>
      <c r="G179" s="54">
        <v>22.119299999999999</v>
      </c>
      <c r="H179" s="54">
        <v>35.1036</v>
      </c>
      <c r="I179" s="54">
        <v>37.411000000000001</v>
      </c>
      <c r="J179" s="54">
        <v>34.941699999999997</v>
      </c>
      <c r="K179" s="54">
        <v>38.2179</v>
      </c>
      <c r="L179" s="54">
        <v>26.0137</v>
      </c>
      <c r="M179" s="54">
        <v>22.119299999999999</v>
      </c>
      <c r="N179" s="54">
        <v>32.926299999999998</v>
      </c>
      <c r="O179" s="54">
        <v>32.926299999999998</v>
      </c>
      <c r="P179" s="54">
        <v>0</v>
      </c>
      <c r="Q179" s="54">
        <v>0</v>
      </c>
      <c r="R179" s="54">
        <v>0</v>
      </c>
      <c r="S179" s="54" t="s">
        <v>126</v>
      </c>
    </row>
    <row r="180" spans="1:19">
      <c r="A180" s="12">
        <v>45689</v>
      </c>
      <c r="B180" s="54">
        <v>36.5807</v>
      </c>
      <c r="C180" s="54">
        <v>36.516100000000002</v>
      </c>
      <c r="D180" s="54">
        <v>36.585799999999999</v>
      </c>
      <c r="E180" s="54">
        <v>38.571300000000001</v>
      </c>
      <c r="F180" s="54">
        <v>27.268799999999999</v>
      </c>
      <c r="G180" s="54">
        <v>26.785</v>
      </c>
      <c r="H180" s="54">
        <v>36.581000000000003</v>
      </c>
      <c r="I180" s="54">
        <v>36.5197</v>
      </c>
      <c r="J180" s="54">
        <v>36.585799999999999</v>
      </c>
      <c r="K180" s="54">
        <v>38.571300000000001</v>
      </c>
      <c r="L180" s="54">
        <v>27.268799999999999</v>
      </c>
      <c r="M180" s="54">
        <v>26.785</v>
      </c>
      <c r="N180" s="54">
        <v>35.4343</v>
      </c>
      <c r="O180" s="54">
        <v>35.4343</v>
      </c>
      <c r="P180" s="54">
        <v>0</v>
      </c>
      <c r="Q180" s="54">
        <v>0</v>
      </c>
      <c r="R180" s="54">
        <v>0</v>
      </c>
      <c r="S180" s="54" t="s">
        <v>126</v>
      </c>
    </row>
    <row r="181" spans="1:19">
      <c r="A181" s="12">
        <v>45717</v>
      </c>
      <c r="B181" s="54">
        <v>36.506300000000003</v>
      </c>
      <c r="C181" s="54">
        <v>37.5152</v>
      </c>
      <c r="D181" s="54">
        <v>36.432600000000001</v>
      </c>
      <c r="E181" s="54">
        <v>38.429600000000001</v>
      </c>
      <c r="F181" s="54">
        <v>27.671700000000001</v>
      </c>
      <c r="G181" s="54">
        <v>26.2346</v>
      </c>
      <c r="H181" s="54">
        <v>36.505400000000002</v>
      </c>
      <c r="I181" s="54">
        <v>37.503599999999999</v>
      </c>
      <c r="J181" s="54">
        <v>36.432600000000001</v>
      </c>
      <c r="K181" s="54">
        <v>38.429600000000001</v>
      </c>
      <c r="L181" s="54">
        <v>27.671700000000001</v>
      </c>
      <c r="M181" s="54">
        <v>26.2346</v>
      </c>
      <c r="N181" s="54">
        <v>54.110700000000001</v>
      </c>
      <c r="O181" s="54">
        <v>54.110700000000001</v>
      </c>
      <c r="P181" s="54">
        <v>0</v>
      </c>
      <c r="Q181" s="54">
        <v>0</v>
      </c>
      <c r="R181" s="54">
        <v>0</v>
      </c>
      <c r="S181" s="54" t="s">
        <v>126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7" customWidth="1"/>
    <col min="2" max="2" width="7.44140625" style="1" customWidth="1"/>
    <col min="3" max="3" width="14.33203125" style="1" customWidth="1"/>
    <col min="4" max="4" width="7.109375" style="5" customWidth="1"/>
    <col min="5" max="5" width="9" style="5" customWidth="1"/>
    <col min="6" max="10" width="7.109375" style="5" customWidth="1"/>
    <col min="11" max="11" width="9" style="5" customWidth="1"/>
    <col min="12" max="16" width="7.109375" style="5" customWidth="1"/>
    <col min="17" max="17" width="9" style="5" customWidth="1"/>
    <col min="18" max="20" width="7.109375" style="5" customWidth="1"/>
    <col min="21" max="21" width="10" style="1" customWidth="1"/>
    <col min="22" max="16384" width="9.109375" style="1"/>
  </cols>
  <sheetData>
    <row r="1" spans="1:21" ht="13.8">
      <c r="A1" s="36" t="s">
        <v>157</v>
      </c>
      <c r="B1" s="25"/>
    </row>
    <row r="2" spans="1:21" ht="5.25" customHeight="1"/>
    <row r="3" spans="1:21" ht="25.5" customHeight="1">
      <c r="A3" s="233" t="s">
        <v>110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1:21" ht="12.75" customHeight="1">
      <c r="A4" s="26" t="s">
        <v>130</v>
      </c>
      <c r="B4" s="31"/>
      <c r="C4" s="3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1"/>
    </row>
    <row r="5" spans="1:21" ht="12.75" customHeight="1">
      <c r="A5" s="33" t="s">
        <v>53</v>
      </c>
      <c r="B5" s="31"/>
      <c r="C5" s="3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31"/>
    </row>
    <row r="6" spans="1:21" s="6" customFormat="1" ht="12.75" customHeight="1">
      <c r="A6" s="228" t="s">
        <v>0</v>
      </c>
      <c r="B6" s="217" t="s">
        <v>1</v>
      </c>
      <c r="C6" s="217" t="s">
        <v>4</v>
      </c>
      <c r="D6" s="206" t="s">
        <v>2</v>
      </c>
      <c r="E6" s="206"/>
      <c r="F6" s="206"/>
      <c r="G6" s="206"/>
      <c r="H6" s="206"/>
      <c r="I6" s="206" t="s">
        <v>3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36" t="s">
        <v>5</v>
      </c>
    </row>
    <row r="7" spans="1:21" s="6" customFormat="1" ht="13.8">
      <c r="A7" s="228"/>
      <c r="B7" s="217"/>
      <c r="C7" s="217"/>
      <c r="D7" s="255" t="s">
        <v>69</v>
      </c>
      <c r="E7" s="255" t="s">
        <v>6</v>
      </c>
      <c r="F7" s="206" t="s">
        <v>7</v>
      </c>
      <c r="G7" s="207"/>
      <c r="H7" s="207"/>
      <c r="I7" s="206" t="s">
        <v>8</v>
      </c>
      <c r="J7" s="206"/>
      <c r="K7" s="206"/>
      <c r="L7" s="207"/>
      <c r="M7" s="207"/>
      <c r="N7" s="207"/>
      <c r="O7" s="206" t="s">
        <v>9</v>
      </c>
      <c r="P7" s="206"/>
      <c r="Q7" s="206"/>
      <c r="R7" s="207"/>
      <c r="S7" s="207"/>
      <c r="T7" s="207"/>
      <c r="U7" s="259"/>
    </row>
    <row r="8" spans="1:21" ht="67.5" customHeight="1">
      <c r="A8" s="228"/>
      <c r="B8" s="217"/>
      <c r="C8" s="217"/>
      <c r="D8" s="255"/>
      <c r="E8" s="255"/>
      <c r="F8" s="29" t="s">
        <v>10</v>
      </c>
      <c r="G8" s="29" t="s">
        <v>11</v>
      </c>
      <c r="H8" s="29" t="s">
        <v>12</v>
      </c>
      <c r="I8" s="29" t="s">
        <v>13</v>
      </c>
      <c r="J8" s="29" t="s">
        <v>69</v>
      </c>
      <c r="K8" s="29" t="s">
        <v>6</v>
      </c>
      <c r="L8" s="29" t="s">
        <v>10</v>
      </c>
      <c r="M8" s="29" t="s">
        <v>11</v>
      </c>
      <c r="N8" s="29" t="s">
        <v>12</v>
      </c>
      <c r="O8" s="29" t="s">
        <v>13</v>
      </c>
      <c r="P8" s="29" t="s">
        <v>69</v>
      </c>
      <c r="Q8" s="29" t="s">
        <v>6</v>
      </c>
      <c r="R8" s="29" t="s">
        <v>10</v>
      </c>
      <c r="S8" s="29" t="s">
        <v>11</v>
      </c>
      <c r="T8" s="29" t="s">
        <v>12</v>
      </c>
      <c r="U8" s="260"/>
    </row>
    <row r="9" spans="1:21" ht="13.8" hidden="1">
      <c r="A9" s="138"/>
      <c r="B9" s="137"/>
      <c r="C9" s="137"/>
      <c r="D9" s="142"/>
      <c r="E9" s="142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44"/>
    </row>
    <row r="10" spans="1:21" ht="13.8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  <c r="Q10" s="37">
        <v>17</v>
      </c>
      <c r="R10" s="38">
        <v>18</v>
      </c>
      <c r="S10" s="37">
        <v>19</v>
      </c>
      <c r="T10" s="38">
        <v>20</v>
      </c>
      <c r="U10" s="37">
        <v>21</v>
      </c>
    </row>
    <row r="11" spans="1:21" ht="12.75" hidden="1" customHeight="1" outlineLevel="1">
      <c r="A11" s="12">
        <v>40544</v>
      </c>
      <c r="B11" s="31"/>
      <c r="C11" s="3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31"/>
    </row>
    <row r="12" spans="1:21" ht="13.8" hidden="1" outlineLevel="1">
      <c r="A12" s="12">
        <v>40575</v>
      </c>
      <c r="B12" s="31"/>
      <c r="C12" s="3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31"/>
    </row>
    <row r="13" spans="1:21" ht="13.8" hidden="1" outlineLevel="1">
      <c r="A13" s="12">
        <v>40603</v>
      </c>
      <c r="B13" s="31"/>
      <c r="C13" s="3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31"/>
    </row>
    <row r="14" spans="1:21" ht="13.8" hidden="1" outlineLevel="1">
      <c r="A14" s="12">
        <v>40634</v>
      </c>
      <c r="B14" s="31"/>
      <c r="C14" s="3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31"/>
    </row>
    <row r="15" spans="1:21" ht="13.8" hidden="1" outlineLevel="1">
      <c r="A15" s="12">
        <v>40664</v>
      </c>
      <c r="B15" s="31"/>
      <c r="C15" s="3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31"/>
    </row>
    <row r="16" spans="1:21" ht="13.8" hidden="1" outlineLevel="1">
      <c r="A16" s="12">
        <v>40695</v>
      </c>
      <c r="B16" s="31"/>
      <c r="C16" s="3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31"/>
    </row>
    <row r="17" spans="1:21" ht="13.8" hidden="1" outlineLevel="1">
      <c r="A17" s="12">
        <v>40725</v>
      </c>
      <c r="B17" s="31"/>
      <c r="C17" s="3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31"/>
    </row>
    <row r="18" spans="1:21" ht="13.8" hidden="1" outlineLevel="1">
      <c r="A18" s="12">
        <v>40756</v>
      </c>
      <c r="B18" s="31"/>
      <c r="C18" s="3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31"/>
    </row>
    <row r="19" spans="1:21" ht="13.8" hidden="1" outlineLevel="1">
      <c r="A19" s="12">
        <v>40787</v>
      </c>
      <c r="B19" s="31"/>
      <c r="C19" s="3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31"/>
    </row>
    <row r="20" spans="1:21" ht="13.8" hidden="1" outlineLevel="1">
      <c r="A20" s="12">
        <v>40817</v>
      </c>
      <c r="B20" s="31"/>
      <c r="C20" s="3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31"/>
    </row>
    <row r="21" spans="1:21" ht="13.8" hidden="1" outlineLevel="1">
      <c r="A21" s="12">
        <v>40848</v>
      </c>
      <c r="B21" s="31"/>
      <c r="C21" s="3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31"/>
    </row>
    <row r="22" spans="1:21" ht="13.8" hidden="1" outlineLevel="1">
      <c r="A22" s="12">
        <v>40878</v>
      </c>
      <c r="B22" s="31"/>
      <c r="C22" s="3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31"/>
    </row>
    <row r="23" spans="1:21" ht="13.8" hidden="1" outlineLevel="1">
      <c r="A23" s="12">
        <v>40909</v>
      </c>
      <c r="B23" s="31"/>
      <c r="C23" s="3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31"/>
    </row>
    <row r="24" spans="1:21" ht="13.8" hidden="1" outlineLevel="1">
      <c r="A24" s="12">
        <v>40940</v>
      </c>
      <c r="B24" s="31"/>
      <c r="C24" s="3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31"/>
    </row>
    <row r="25" spans="1:21" ht="13.8" hidden="1" outlineLevel="1">
      <c r="A25" s="12">
        <v>40969</v>
      </c>
      <c r="B25" s="31"/>
      <c r="C25" s="3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31"/>
    </row>
    <row r="26" spans="1:21" ht="13.8" hidden="1" outlineLevel="1">
      <c r="A26" s="12">
        <v>41000</v>
      </c>
      <c r="B26" s="31"/>
      <c r="C26" s="31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31"/>
    </row>
    <row r="27" spans="1:21" ht="13.8" hidden="1" outlineLevel="1">
      <c r="A27" s="12">
        <v>41030</v>
      </c>
      <c r="B27" s="31"/>
      <c r="C27" s="3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31"/>
    </row>
    <row r="28" spans="1:21" ht="13.8" hidden="1" outlineLevel="1">
      <c r="A28" s="12">
        <v>41061</v>
      </c>
      <c r="B28" s="31"/>
      <c r="C28" s="31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31"/>
    </row>
    <row r="29" spans="1:21" ht="13.8" hidden="1" outlineLevel="1">
      <c r="A29" s="12">
        <v>41091</v>
      </c>
      <c r="B29" s="31"/>
      <c r="C29" s="31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31"/>
    </row>
    <row r="30" spans="1:21" ht="13.8" hidden="1" outlineLevel="1">
      <c r="A30" s="12">
        <v>41122</v>
      </c>
      <c r="B30" s="31"/>
      <c r="C30" s="3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31"/>
    </row>
    <row r="31" spans="1:21" ht="13.8" hidden="1" outlineLevel="1">
      <c r="A31" s="12">
        <v>41153</v>
      </c>
      <c r="B31" s="31"/>
      <c r="C31" s="31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1"/>
    </row>
    <row r="32" spans="1:21" ht="13.8" hidden="1" outlineLevel="1">
      <c r="A32" s="12">
        <v>41183</v>
      </c>
      <c r="B32" s="31"/>
      <c r="C32" s="3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31"/>
    </row>
    <row r="33" spans="1:21" ht="13.8" hidden="1" outlineLevel="1">
      <c r="A33" s="12">
        <v>41214</v>
      </c>
      <c r="B33" s="31"/>
      <c r="C33" s="3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31"/>
    </row>
    <row r="34" spans="1:21" ht="13.8" hidden="1" outlineLevel="1">
      <c r="A34" s="12">
        <v>41244</v>
      </c>
      <c r="B34" s="31"/>
      <c r="C34" s="31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31"/>
    </row>
    <row r="35" spans="1:21" ht="13.8" hidden="1" outlineLevel="1">
      <c r="A35" s="12">
        <v>41275</v>
      </c>
      <c r="B35" s="31"/>
      <c r="C35" s="3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31"/>
    </row>
    <row r="36" spans="1:21" ht="13.8" hidden="1" outlineLevel="1">
      <c r="A36" s="12">
        <v>41306</v>
      </c>
      <c r="B36" s="31"/>
      <c r="C36" s="3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31"/>
    </row>
    <row r="37" spans="1:21" ht="13.8" hidden="1" outlineLevel="1">
      <c r="A37" s="12">
        <v>41334</v>
      </c>
      <c r="B37" s="31"/>
      <c r="C37" s="31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31"/>
    </row>
    <row r="38" spans="1:21" ht="13.8" hidden="1" outlineLevel="1">
      <c r="A38" s="12">
        <v>41365</v>
      </c>
      <c r="B38" s="31"/>
      <c r="C38" s="3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31"/>
    </row>
    <row r="39" spans="1:21" ht="13.8" hidden="1" outlineLevel="1">
      <c r="A39" s="12">
        <v>41395</v>
      </c>
      <c r="B39" s="31"/>
      <c r="C39" s="3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31"/>
    </row>
    <row r="40" spans="1:21" ht="13.8" hidden="1" outlineLevel="1">
      <c r="A40" s="12">
        <v>41426</v>
      </c>
      <c r="B40" s="54">
        <v>16.3126</v>
      </c>
      <c r="C40" s="54">
        <v>9.5</v>
      </c>
      <c r="D40" s="54">
        <v>0</v>
      </c>
      <c r="E40" s="54">
        <v>9.5</v>
      </c>
      <c r="F40" s="54">
        <v>0</v>
      </c>
      <c r="G40" s="54">
        <v>9.5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9.5</v>
      </c>
      <c r="P40" s="54">
        <v>0</v>
      </c>
      <c r="Q40" s="54">
        <v>9.5</v>
      </c>
      <c r="R40" s="54">
        <v>0</v>
      </c>
      <c r="S40" s="54">
        <v>9.5</v>
      </c>
      <c r="T40" s="54">
        <v>0</v>
      </c>
      <c r="U40" s="54">
        <v>16.4481</v>
      </c>
    </row>
    <row r="41" spans="1:21" ht="13.8" hidden="1" outlineLevel="1">
      <c r="A41" s="12">
        <v>41456</v>
      </c>
      <c r="B41" s="54">
        <v>16.659600000000001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16.659600000000001</v>
      </c>
    </row>
    <row r="42" spans="1:21" ht="13.8" hidden="1" outlineLevel="1">
      <c r="A42" s="12">
        <v>41487</v>
      </c>
      <c r="B42" s="54">
        <v>21.181899999999999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21.181899999999999</v>
      </c>
    </row>
    <row r="43" spans="1:21" ht="13.8" hidden="1" outlineLevel="1">
      <c r="A43" s="12">
        <v>41518</v>
      </c>
      <c r="B43" s="54">
        <v>17.0122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17.0122</v>
      </c>
    </row>
    <row r="44" spans="1:21" ht="13.8" hidden="1" outlineLevel="1">
      <c r="A44" s="12">
        <v>41548</v>
      </c>
      <c r="B44" s="54">
        <v>15.7493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15.7493</v>
      </c>
    </row>
    <row r="45" spans="1:21" ht="13.8" hidden="1" outlineLevel="1">
      <c r="A45" s="12">
        <v>41579</v>
      </c>
      <c r="B45" s="54">
        <v>14.2255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14.225499999999998</v>
      </c>
    </row>
    <row r="46" spans="1:21" ht="13.8" hidden="1" outlineLevel="1">
      <c r="A46" s="12">
        <v>41609</v>
      </c>
      <c r="B46" s="54">
        <v>18.1707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18.170639461849799</v>
      </c>
    </row>
    <row r="47" spans="1:21" ht="13.8" hidden="1" outlineLevel="1">
      <c r="A47" s="12">
        <v>41640</v>
      </c>
      <c r="B47" s="54">
        <v>18.715599999999998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18.715631069521319</v>
      </c>
    </row>
    <row r="48" spans="1:21" ht="13.8" hidden="1" outlineLevel="1">
      <c r="A48" s="12">
        <v>41671</v>
      </c>
      <c r="B48" s="54">
        <v>20.656199999999998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20.656199999999998</v>
      </c>
    </row>
    <row r="49" spans="1:21" ht="13.8" hidden="1" outlineLevel="1">
      <c r="A49" s="12">
        <v>41699</v>
      </c>
      <c r="B49" s="54">
        <v>21.5823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21.5823</v>
      </c>
    </row>
    <row r="50" spans="1:21" ht="13.8" hidden="1" outlineLevel="1">
      <c r="A50" s="12">
        <v>41730</v>
      </c>
      <c r="B50" s="54">
        <v>20.424800000000001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20.424800000000001</v>
      </c>
    </row>
    <row r="51" spans="1:21" ht="13.8" hidden="1" outlineLevel="1">
      <c r="A51" s="12">
        <v>41760</v>
      </c>
      <c r="B51" s="54">
        <v>20.108899999999998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20.108899999999998</v>
      </c>
    </row>
    <row r="52" spans="1:21" ht="13.8" hidden="1" outlineLevel="1">
      <c r="A52" s="12">
        <v>41791</v>
      </c>
      <c r="B52" s="54">
        <v>19.542100000000001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19.542100000000005</v>
      </c>
    </row>
    <row r="53" spans="1:21" ht="13.8" hidden="1" outlineLevel="1">
      <c r="A53" s="12">
        <v>41821</v>
      </c>
      <c r="B53" s="54">
        <v>19.3977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19.3977</v>
      </c>
    </row>
    <row r="54" spans="1:21" ht="13.8" hidden="1" outlineLevel="1">
      <c r="A54" s="12">
        <v>41852</v>
      </c>
      <c r="B54" s="54">
        <v>19.424099999999999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19.424099999999999</v>
      </c>
    </row>
    <row r="55" spans="1:21" ht="13.8" hidden="1" outlineLevel="1">
      <c r="A55" s="12">
        <v>41883</v>
      </c>
      <c r="B55" s="54">
        <v>19.409800000000001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19.409800000000001</v>
      </c>
    </row>
    <row r="56" spans="1:21" ht="13.8" hidden="1" outlineLevel="1">
      <c r="A56" s="12">
        <v>41913</v>
      </c>
      <c r="B56" s="54">
        <v>19.099699999999999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19.099699999999999</v>
      </c>
    </row>
    <row r="57" spans="1:21" ht="13.8" hidden="1" outlineLevel="1">
      <c r="A57" s="12">
        <v>41944</v>
      </c>
      <c r="B57" s="54">
        <v>19.5974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19.5974</v>
      </c>
    </row>
    <row r="58" spans="1:21" ht="13.8" hidden="1" outlineLevel="1">
      <c r="A58" s="12">
        <v>41974</v>
      </c>
      <c r="B58" s="54">
        <v>20.7193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20.7193</v>
      </c>
    </row>
    <row r="59" spans="1:21" ht="13.8" hidden="1" outlineLevel="1">
      <c r="A59" s="12">
        <v>42005</v>
      </c>
      <c r="B59" s="54">
        <v>20.080100000000002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20.080146931279021</v>
      </c>
    </row>
    <row r="60" spans="1:21" ht="13.8" hidden="1" outlineLevel="1">
      <c r="A60" s="12">
        <v>42036</v>
      </c>
      <c r="B60" s="54">
        <v>21.738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21.737981076292847</v>
      </c>
    </row>
    <row r="61" spans="1:21" ht="13.8" hidden="1" outlineLevel="1">
      <c r="A61" s="12">
        <v>42064</v>
      </c>
      <c r="B61" s="54">
        <v>19.723500000000001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19.723500000000001</v>
      </c>
    </row>
    <row r="62" spans="1:21" ht="13.8" hidden="1" outlineLevel="1">
      <c r="A62" s="12">
        <v>42095</v>
      </c>
      <c r="B62" s="54">
        <v>23.484400000000001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23.484404069764143</v>
      </c>
    </row>
    <row r="63" spans="1:21" ht="13.8" hidden="1" outlineLevel="1">
      <c r="A63" s="12">
        <v>42125</v>
      </c>
      <c r="B63" s="54">
        <v>25.502500000000001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25.502500000000001</v>
      </c>
    </row>
    <row r="64" spans="1:21" ht="13.8" hidden="1" outlineLevel="1">
      <c r="A64" s="12">
        <v>42156</v>
      </c>
      <c r="B64" s="54">
        <v>27.456099999999999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27.456099999999999</v>
      </c>
    </row>
    <row r="65" spans="1:21" ht="13.8" hidden="1" outlineLevel="1">
      <c r="A65" s="12">
        <v>42186</v>
      </c>
      <c r="B65" s="54">
        <v>24.332599999999999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24.332599999999999</v>
      </c>
    </row>
    <row r="66" spans="1:21" ht="13.8" hidden="1" outlineLevel="1">
      <c r="A66" s="12">
        <v>42217</v>
      </c>
      <c r="B66" s="54">
        <v>25.722999999999999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25.722999999999999</v>
      </c>
    </row>
    <row r="67" spans="1:21" ht="13.8" hidden="1" outlineLevel="1">
      <c r="A67" s="12">
        <v>42248</v>
      </c>
      <c r="B67" s="54">
        <v>18.458400000000001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18.458400000000001</v>
      </c>
    </row>
    <row r="68" spans="1:21" ht="13.8" hidden="1" outlineLevel="1">
      <c r="A68" s="12">
        <v>42278</v>
      </c>
      <c r="B68" s="54">
        <v>16.1066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16.1066</v>
      </c>
    </row>
    <row r="69" spans="1:21" ht="13.8" hidden="1" outlineLevel="1">
      <c r="A69" s="12">
        <v>42309</v>
      </c>
      <c r="B69" s="54">
        <v>18.3871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18.3871</v>
      </c>
    </row>
    <row r="70" spans="1:21" ht="13.8" hidden="1" outlineLevel="1">
      <c r="A70" s="12">
        <v>42339</v>
      </c>
      <c r="B70" s="54">
        <v>24.6145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24.6145</v>
      </c>
    </row>
    <row r="71" spans="1:21" ht="13.8" hidden="1" outlineLevel="1">
      <c r="A71" s="12">
        <v>42370</v>
      </c>
      <c r="B71" s="54">
        <v>24.762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24.762</v>
      </c>
    </row>
    <row r="72" spans="1:21" ht="13.8" hidden="1" outlineLevel="1">
      <c r="A72" s="12">
        <v>42401</v>
      </c>
      <c r="B72" s="54">
        <v>24.183199999999999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24.183199999999999</v>
      </c>
    </row>
    <row r="73" spans="1:21" ht="13.8" hidden="1" outlineLevel="1">
      <c r="A73" s="12">
        <v>42430</v>
      </c>
      <c r="B73" s="54">
        <v>25.3599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25.3599</v>
      </c>
    </row>
    <row r="74" spans="1:21" ht="13.8" hidden="1" outlineLevel="1">
      <c r="A74" s="12">
        <v>42461</v>
      </c>
      <c r="B74" s="54">
        <v>25.2455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25.245532031771926</v>
      </c>
    </row>
    <row r="75" spans="1:21" ht="13.8" hidden="1" outlineLevel="1">
      <c r="A75" s="12">
        <v>42491</v>
      </c>
      <c r="B75" s="54">
        <v>17.7258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17.7258</v>
      </c>
    </row>
    <row r="76" spans="1:21" ht="13.8" hidden="1" outlineLevel="1">
      <c r="A76" s="12">
        <v>42522</v>
      </c>
      <c r="B76" s="54">
        <v>23.777799999999999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23.777799999999999</v>
      </c>
    </row>
    <row r="77" spans="1:21" ht="13.8" hidden="1" outlineLevel="1">
      <c r="A77" s="12">
        <v>42552</v>
      </c>
      <c r="B77" s="54">
        <v>17.57</v>
      </c>
      <c r="C77" s="54">
        <v>21.401299999999999</v>
      </c>
      <c r="D77" s="54">
        <v>0</v>
      </c>
      <c r="E77" s="54">
        <v>21.401299999999999</v>
      </c>
      <c r="F77" s="54">
        <v>0</v>
      </c>
      <c r="G77" s="54">
        <v>21.401299999999999</v>
      </c>
      <c r="H77" s="54">
        <v>0</v>
      </c>
      <c r="I77" s="54">
        <v>21.401299999999999</v>
      </c>
      <c r="J77" s="54">
        <v>0</v>
      </c>
      <c r="K77" s="54">
        <v>21.401299999999999</v>
      </c>
      <c r="L77" s="54">
        <v>0</v>
      </c>
      <c r="M77" s="54">
        <v>21.401299999999999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17.541499999999999</v>
      </c>
    </row>
    <row r="78" spans="1:21" ht="13.8" hidden="1" outlineLevel="1">
      <c r="A78" s="12">
        <v>42583</v>
      </c>
      <c r="B78" s="54">
        <v>21.529599999999999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21.529599999999999</v>
      </c>
    </row>
    <row r="79" spans="1:21" ht="13.8" hidden="1" outlineLevel="1">
      <c r="A79" s="12">
        <v>42614</v>
      </c>
      <c r="B79" s="54">
        <v>20.4191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20.4191</v>
      </c>
    </row>
    <row r="80" spans="1:21" ht="13.8" hidden="1" outlineLevel="1">
      <c r="A80" s="12">
        <v>42644</v>
      </c>
      <c r="B80" s="54">
        <v>13.435499999999999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13.435499999999999</v>
      </c>
    </row>
    <row r="81" spans="1:21" ht="13.8" hidden="1" outlineLevel="1">
      <c r="A81" s="12">
        <v>42675</v>
      </c>
      <c r="B81" s="54">
        <v>17.612400000000001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17.612400000000001</v>
      </c>
    </row>
    <row r="82" spans="1:21" ht="13.8" hidden="1" outlineLevel="1">
      <c r="A82" s="12">
        <v>42705</v>
      </c>
      <c r="B82" s="54">
        <v>20.12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20.12</v>
      </c>
    </row>
    <row r="83" spans="1:21" ht="13.8" hidden="1" outlineLevel="1">
      <c r="A83" s="12">
        <v>42736</v>
      </c>
      <c r="B83" s="54">
        <v>20.706099999999999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20.706099999999999</v>
      </c>
    </row>
    <row r="84" spans="1:21" ht="13.8" hidden="1" outlineLevel="1">
      <c r="A84" s="12">
        <v>42767</v>
      </c>
      <c r="B84" s="54">
        <v>16.698799999999999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16.698799999999999</v>
      </c>
    </row>
    <row r="85" spans="1:21" ht="13.8" hidden="1" outlineLevel="1">
      <c r="A85" s="12">
        <v>42795</v>
      </c>
      <c r="B85" s="54">
        <v>16.631499999999999</v>
      </c>
      <c r="C85" s="54">
        <v>10.2471</v>
      </c>
      <c r="D85" s="54">
        <v>0</v>
      </c>
      <c r="E85" s="54">
        <v>10.2471</v>
      </c>
      <c r="F85" s="54">
        <v>0</v>
      </c>
      <c r="G85" s="54">
        <v>10.2471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10.2471</v>
      </c>
      <c r="P85" s="54">
        <v>0</v>
      </c>
      <c r="Q85" s="54">
        <v>10.2471</v>
      </c>
      <c r="R85" s="54">
        <v>0</v>
      </c>
      <c r="S85" s="54">
        <v>10.2471</v>
      </c>
      <c r="T85" s="54">
        <v>0</v>
      </c>
      <c r="U85" s="54">
        <v>16.651499999999999</v>
      </c>
    </row>
    <row r="86" spans="1:21" ht="13.8" hidden="1" outlineLevel="1">
      <c r="A86" s="12">
        <v>42826</v>
      </c>
      <c r="B86" s="54">
        <v>16.880400000000002</v>
      </c>
      <c r="C86" s="54">
        <v>10.1358</v>
      </c>
      <c r="D86" s="54">
        <v>0</v>
      </c>
      <c r="E86" s="54">
        <v>10.1358</v>
      </c>
      <c r="F86" s="54">
        <v>0</v>
      </c>
      <c r="G86" s="54">
        <v>10.1358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10.1358</v>
      </c>
      <c r="P86" s="54">
        <v>0</v>
      </c>
      <c r="Q86" s="54">
        <v>10.1358</v>
      </c>
      <c r="R86" s="54">
        <v>0</v>
      </c>
      <c r="S86" s="54">
        <v>10.1358</v>
      </c>
      <c r="T86" s="54">
        <v>0</v>
      </c>
      <c r="U86" s="54">
        <v>16.889299999999999</v>
      </c>
    </row>
    <row r="87" spans="1:21" ht="13.8" hidden="1" outlineLevel="1">
      <c r="A87" s="12">
        <v>42856</v>
      </c>
      <c r="B87" s="54">
        <v>17.640999999999998</v>
      </c>
      <c r="C87" s="54">
        <v>10.4077</v>
      </c>
      <c r="D87" s="54">
        <v>0</v>
      </c>
      <c r="E87" s="54">
        <v>10.4077</v>
      </c>
      <c r="F87" s="54">
        <v>0</v>
      </c>
      <c r="G87" s="54">
        <v>10.4077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10.4077</v>
      </c>
      <c r="P87" s="54">
        <v>0</v>
      </c>
      <c r="Q87" s="54">
        <v>10.4077</v>
      </c>
      <c r="R87" s="54">
        <v>0</v>
      </c>
      <c r="S87" s="54">
        <v>10.4077</v>
      </c>
      <c r="T87" s="54">
        <v>0</v>
      </c>
      <c r="U87" s="54">
        <v>17.650700000000001</v>
      </c>
    </row>
    <row r="88" spans="1:21" ht="13.8" hidden="1" outlineLevel="1">
      <c r="A88" s="12">
        <v>42887</v>
      </c>
      <c r="B88" s="54">
        <v>19.14</v>
      </c>
      <c r="C88" s="54">
        <v>11.303599999999999</v>
      </c>
      <c r="D88" s="54">
        <v>0</v>
      </c>
      <c r="E88" s="54">
        <v>11.303599999999999</v>
      </c>
      <c r="F88" s="54">
        <v>11.303599999999999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11.303599999999999</v>
      </c>
      <c r="P88" s="54">
        <v>0</v>
      </c>
      <c r="Q88" s="54">
        <v>11.303599999999999</v>
      </c>
      <c r="R88" s="54">
        <v>11.303599999999999</v>
      </c>
      <c r="S88" s="54">
        <v>0</v>
      </c>
      <c r="T88" s="54">
        <v>0</v>
      </c>
      <c r="U88" s="54">
        <v>19.152799999999999</v>
      </c>
    </row>
    <row r="89" spans="1:21" ht="13.8" hidden="1" outlineLevel="1">
      <c r="A89" s="12">
        <v>42917</v>
      </c>
      <c r="B89" s="54">
        <v>18.166899999999998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18.166899999999998</v>
      </c>
    </row>
    <row r="90" spans="1:21" ht="13.8" hidden="1" outlineLevel="1">
      <c r="A90" s="12">
        <v>42948</v>
      </c>
      <c r="B90" s="54">
        <v>18.8355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18.8355</v>
      </c>
    </row>
    <row r="91" spans="1:21" ht="13.8" hidden="1" outlineLevel="1">
      <c r="A91" s="12">
        <v>42979</v>
      </c>
      <c r="B91" s="54">
        <v>16.344200000000001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16.344200000000001</v>
      </c>
    </row>
    <row r="92" spans="1:21" ht="13.8" hidden="1" outlineLevel="1">
      <c r="A92" s="12">
        <v>43009</v>
      </c>
      <c r="B92" s="54">
        <v>19.104900000000001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19.104900000000001</v>
      </c>
    </row>
    <row r="93" spans="1:21" ht="13.8" hidden="1" outlineLevel="1">
      <c r="A93" s="12">
        <v>43040</v>
      </c>
      <c r="B93" s="54">
        <v>18.4878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18.4878</v>
      </c>
    </row>
    <row r="94" spans="1:21" ht="13.8" hidden="1" outlineLevel="1">
      <c r="A94" s="12">
        <v>43070</v>
      </c>
      <c r="B94" s="54">
        <v>17.880199999999999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17.880199999999999</v>
      </c>
    </row>
    <row r="95" spans="1:21" ht="13.8" hidden="1" outlineLevel="1">
      <c r="A95" s="12">
        <v>43101</v>
      </c>
      <c r="B95" s="54">
        <v>17.223700000000001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17.223700000000001</v>
      </c>
    </row>
    <row r="96" spans="1:21" ht="13.8" hidden="1" outlineLevel="1">
      <c r="A96" s="12">
        <v>43132</v>
      </c>
      <c r="B96" s="54">
        <v>17.008199999999999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17.008199999999999</v>
      </c>
    </row>
    <row r="97" spans="1:21" ht="13.8" hidden="1" outlineLevel="1">
      <c r="A97" s="12">
        <v>43160</v>
      </c>
      <c r="B97" s="54">
        <v>18.5258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18.5258</v>
      </c>
    </row>
    <row r="98" spans="1:21" ht="13.8" hidden="1" outlineLevel="1">
      <c r="A98" s="12">
        <v>43191</v>
      </c>
      <c r="B98" s="54">
        <v>17.876200000000001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17.876200000000001</v>
      </c>
    </row>
    <row r="99" spans="1:21" ht="13.8" hidden="1" outlineLevel="1">
      <c r="A99" s="12">
        <v>43221</v>
      </c>
      <c r="B99" s="54">
        <v>18.4618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18.4618</v>
      </c>
    </row>
    <row r="100" spans="1:21" ht="13.8" hidden="1" outlineLevel="1">
      <c r="A100" s="12">
        <v>43252</v>
      </c>
      <c r="B100" s="54">
        <v>18.510200000000001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18.510203165325283</v>
      </c>
    </row>
    <row r="101" spans="1:21" ht="13.8" hidden="1" outlineLevel="1">
      <c r="A101" s="12">
        <v>43282</v>
      </c>
      <c r="B101" s="54">
        <v>17.962199999999999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17.962199999999999</v>
      </c>
    </row>
    <row r="102" spans="1:21" ht="13.8" hidden="1" outlineLevel="1">
      <c r="A102" s="12">
        <v>43313</v>
      </c>
      <c r="B102" s="54">
        <v>17.204699999999999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17.204699999999999</v>
      </c>
    </row>
    <row r="103" spans="1:21" ht="13.8" hidden="1" outlineLevel="1">
      <c r="A103" s="12">
        <v>43344</v>
      </c>
      <c r="B103" s="54">
        <v>16.892800000000001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16.892800000000001</v>
      </c>
    </row>
    <row r="104" spans="1:21" ht="13.8" hidden="1" outlineLevel="1">
      <c r="A104" s="12">
        <v>43374</v>
      </c>
      <c r="B104" s="54">
        <v>18.5625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18.5625</v>
      </c>
    </row>
    <row r="105" spans="1:21" ht="13.8" hidden="1" outlineLevel="1">
      <c r="A105" s="12">
        <v>43405</v>
      </c>
      <c r="B105" s="54">
        <v>16.822700000000001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16.822700000000001</v>
      </c>
    </row>
    <row r="106" spans="1:21" ht="13.8" hidden="1" outlineLevel="1">
      <c r="A106" s="12">
        <v>43435</v>
      </c>
      <c r="B106" s="54">
        <v>19.5869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19.5869</v>
      </c>
    </row>
    <row r="107" spans="1:21" ht="13.8" hidden="1" outlineLevel="1">
      <c r="A107" s="12">
        <v>43466</v>
      </c>
      <c r="B107" s="54">
        <v>16.602900000000002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16.602900000000002</v>
      </c>
    </row>
    <row r="108" spans="1:21" ht="13.8" hidden="1" outlineLevel="1">
      <c r="A108" s="12">
        <v>43497</v>
      </c>
      <c r="B108" s="54">
        <v>19.286799999999999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19.286794730130513</v>
      </c>
    </row>
    <row r="109" spans="1:21" ht="13.8" hidden="1" outlineLevel="1">
      <c r="A109" s="12">
        <v>43525</v>
      </c>
      <c r="B109" s="54">
        <v>18.5381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18.5381</v>
      </c>
    </row>
    <row r="110" spans="1:21" ht="13.8" hidden="1" outlineLevel="1">
      <c r="A110" s="12">
        <v>43556</v>
      </c>
      <c r="B110" s="54">
        <v>18.121500000000001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18.12151607410286</v>
      </c>
    </row>
    <row r="111" spans="1:21" ht="13.8" hidden="1" outlineLevel="1">
      <c r="A111" s="12">
        <v>43586</v>
      </c>
      <c r="B111" s="54">
        <v>19.448799999999999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19.448834458562949</v>
      </c>
    </row>
    <row r="112" spans="1:21" ht="13.8" hidden="1" outlineLevel="1">
      <c r="A112" s="12">
        <v>43617</v>
      </c>
      <c r="B112" s="54">
        <v>16.456399999999999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16.456392576078585</v>
      </c>
    </row>
    <row r="113" spans="1:21" ht="13.8" hidden="1" outlineLevel="1">
      <c r="A113" s="12">
        <v>43647</v>
      </c>
      <c r="B113" s="54">
        <v>18.075600000000001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18.075628314903629</v>
      </c>
    </row>
    <row r="114" spans="1:21" ht="13.8" hidden="1" outlineLevel="1">
      <c r="A114" s="12">
        <v>43678</v>
      </c>
      <c r="B114" s="54">
        <v>16.6069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16.6069</v>
      </c>
    </row>
    <row r="115" spans="1:21" ht="13.8" hidden="1" outlineLevel="1">
      <c r="A115" s="12">
        <v>43709</v>
      </c>
      <c r="B115" s="54">
        <v>16.735499999999998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16.735499999999998</v>
      </c>
    </row>
    <row r="116" spans="1:21" ht="13.8" hidden="1" outlineLevel="1">
      <c r="A116" s="12">
        <v>43739</v>
      </c>
      <c r="B116" s="54">
        <v>18.6037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18.603697212803873</v>
      </c>
    </row>
    <row r="117" spans="1:21" ht="13.8" hidden="1" outlineLevel="1">
      <c r="A117" s="12">
        <v>43770</v>
      </c>
      <c r="B117" s="54">
        <v>18.9453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18.945370225272203</v>
      </c>
    </row>
    <row r="118" spans="1:21" ht="13.8" hidden="1" outlineLevel="1">
      <c r="A118" s="12">
        <v>43800</v>
      </c>
      <c r="B118" s="54">
        <v>18.250800000000002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18.250789389685281</v>
      </c>
    </row>
    <row r="119" spans="1:21" ht="13.8" hidden="1" outlineLevel="1">
      <c r="A119" s="12">
        <v>43831</v>
      </c>
      <c r="B119" s="54">
        <v>19.712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19.712013094845052</v>
      </c>
    </row>
    <row r="120" spans="1:21" ht="13.8" hidden="1" outlineLevel="1">
      <c r="A120" s="12">
        <v>43862</v>
      </c>
      <c r="B120" s="54">
        <v>19.0427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19.042708021165211</v>
      </c>
    </row>
    <row r="121" spans="1:21" ht="13.8" hidden="1" outlineLevel="1">
      <c r="A121" s="12">
        <v>43891</v>
      </c>
      <c r="B121" s="54">
        <v>17.478400000000001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17.478400000000001</v>
      </c>
    </row>
    <row r="122" spans="1:21" ht="13.8" hidden="1" outlineLevel="1">
      <c r="A122" s="12">
        <v>43922</v>
      </c>
      <c r="B122" s="54">
        <v>15.718400000000001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15.718399999999999</v>
      </c>
    </row>
    <row r="123" spans="1:21" ht="13.8" hidden="1" outlineLevel="1">
      <c r="A123" s="12">
        <v>43952</v>
      </c>
      <c r="B123" s="54">
        <v>16.698799999999999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16.698792460750429</v>
      </c>
    </row>
    <row r="124" spans="1:21" ht="13.8" hidden="1" outlineLevel="1">
      <c r="A124" s="12">
        <v>43983</v>
      </c>
      <c r="B124" s="54">
        <v>17.026599999999998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17.026599999999998</v>
      </c>
    </row>
    <row r="125" spans="1:21" ht="13.8" hidden="1" outlineLevel="1">
      <c r="A125" s="12">
        <v>44013</v>
      </c>
      <c r="B125" s="54">
        <v>15.2136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15.213600000000001</v>
      </c>
    </row>
    <row r="126" spans="1:21" ht="13.8" hidden="1" outlineLevel="1">
      <c r="A126" s="12">
        <v>44044</v>
      </c>
      <c r="B126" s="54">
        <v>14.575699999999999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14.575699999999999</v>
      </c>
    </row>
    <row r="127" spans="1:21" ht="13.8" hidden="1" outlineLevel="1">
      <c r="A127" s="12">
        <v>44075</v>
      </c>
      <c r="B127" s="54">
        <v>14.6165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14.6165</v>
      </c>
    </row>
    <row r="128" spans="1:21" ht="13.8" hidden="1" outlineLevel="1">
      <c r="A128" s="12">
        <v>44105</v>
      </c>
      <c r="B128" s="54">
        <v>13.6744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13.6744</v>
      </c>
    </row>
    <row r="129" spans="1:21" ht="13.8" hidden="1" outlineLevel="1">
      <c r="A129" s="12">
        <v>44136</v>
      </c>
      <c r="B129" s="54">
        <v>13.257199999999999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13.257201307379226</v>
      </c>
    </row>
    <row r="130" spans="1:21" ht="13.8" hidden="1" outlineLevel="1">
      <c r="A130" s="12">
        <v>44166</v>
      </c>
      <c r="B130" s="54">
        <v>14.382899999999999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14.382899999999998</v>
      </c>
    </row>
    <row r="131" spans="1:21" ht="13.8" hidden="1" outlineLevel="1">
      <c r="A131" s="12">
        <v>44197</v>
      </c>
      <c r="B131" s="54">
        <v>11.7781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11.778046191898213</v>
      </c>
    </row>
    <row r="132" spans="1:21" ht="13.8" hidden="1" outlineLevel="1">
      <c r="A132" s="12">
        <v>44228</v>
      </c>
      <c r="B132" s="54">
        <v>13.373200000000001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13.373200000000001</v>
      </c>
    </row>
    <row r="133" spans="1:21" ht="13.8" hidden="1" outlineLevel="1">
      <c r="A133" s="12">
        <v>44256</v>
      </c>
      <c r="B133" s="54">
        <v>12.1408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12.14080557969954</v>
      </c>
    </row>
    <row r="134" spans="1:21" ht="13.8" hidden="1" outlineLevel="1">
      <c r="A134" s="12">
        <v>44287</v>
      </c>
      <c r="B134" s="54">
        <v>12.347200000000001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12.34719468960464</v>
      </c>
    </row>
    <row r="135" spans="1:21" ht="13.8" hidden="1" outlineLevel="1">
      <c r="A135" s="12">
        <v>44317</v>
      </c>
      <c r="B135" s="54">
        <v>13.9505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13.950470113916044</v>
      </c>
    </row>
    <row r="136" spans="1:21" ht="13.8" hidden="1" outlineLevel="1">
      <c r="A136" s="12">
        <v>44348</v>
      </c>
      <c r="B136" s="54">
        <v>12.523300000000001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12.523297215904106</v>
      </c>
    </row>
    <row r="137" spans="1:21" ht="13.8" hidden="1" outlineLevel="1">
      <c r="A137" s="12">
        <v>44378</v>
      </c>
      <c r="B137" s="54">
        <v>12.477600000000001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12.477615333740545</v>
      </c>
    </row>
    <row r="138" spans="1:21" ht="13.8" hidden="1" outlineLevel="1">
      <c r="A138" s="12">
        <v>44409</v>
      </c>
      <c r="B138" s="54">
        <v>12.552300000000001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12.552348171356515</v>
      </c>
    </row>
    <row r="139" spans="1:21" ht="13.8" hidden="1" outlineLevel="1">
      <c r="A139" s="12">
        <v>44440</v>
      </c>
      <c r="B139" s="54">
        <v>13.14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13.139974267285286</v>
      </c>
    </row>
    <row r="140" spans="1:21" ht="13.8" hidden="1" outlineLevel="1">
      <c r="A140" s="12">
        <v>44470</v>
      </c>
      <c r="B140" s="54">
        <v>12.4069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12.406860360915259</v>
      </c>
    </row>
    <row r="141" spans="1:21" ht="13.8" hidden="1" outlineLevel="1">
      <c r="A141" s="12">
        <v>44501</v>
      </c>
      <c r="B141" s="54">
        <v>12.7842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12.7842</v>
      </c>
    </row>
    <row r="142" spans="1:21" ht="13.8" hidden="1" outlineLevel="1">
      <c r="A142" s="12">
        <v>44531</v>
      </c>
      <c r="B142" s="54">
        <v>12.4779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12.477915924602119</v>
      </c>
    </row>
    <row r="143" spans="1:21" ht="13.8" hidden="1" outlineLevel="1">
      <c r="A143" s="12">
        <v>44562</v>
      </c>
      <c r="B143" s="54">
        <v>13.1333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13.133306376018389</v>
      </c>
    </row>
    <row r="144" spans="1:21" ht="13.8" hidden="1" outlineLevel="1">
      <c r="A144" s="12">
        <v>44593</v>
      </c>
      <c r="B144" s="54">
        <v>13.3118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13.311799999999998</v>
      </c>
    </row>
    <row r="145" spans="1:21" ht="13.8" hidden="1" outlineLevel="1">
      <c r="A145" s="12">
        <v>44621</v>
      </c>
      <c r="B145" s="54">
        <v>12.847300000000001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12.847300000000001</v>
      </c>
    </row>
    <row r="146" spans="1:21" ht="13.8" hidden="1" outlineLevel="1">
      <c r="A146" s="12">
        <v>44652</v>
      </c>
      <c r="B146" s="54">
        <v>14.038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14.038</v>
      </c>
    </row>
    <row r="147" spans="1:21" ht="13.8" hidden="1" outlineLevel="1">
      <c r="A147" s="12">
        <v>44682</v>
      </c>
      <c r="B147" s="54">
        <v>13.3467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13.3467</v>
      </c>
    </row>
    <row r="148" spans="1:21" ht="13.8" hidden="1" outlineLevel="1">
      <c r="A148" s="12">
        <v>44713</v>
      </c>
      <c r="B148" s="54">
        <v>13.3644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13.3644</v>
      </c>
    </row>
    <row r="149" spans="1:21" ht="13.8" hidden="1" outlineLevel="1">
      <c r="A149" s="12">
        <v>44743</v>
      </c>
      <c r="B149" s="54">
        <v>15.236800000000001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15.236800000000001</v>
      </c>
    </row>
    <row r="150" spans="1:21" ht="13.8" hidden="1" outlineLevel="1">
      <c r="A150" s="12">
        <v>44774</v>
      </c>
      <c r="B150" s="54">
        <v>16.7501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16.7501</v>
      </c>
    </row>
    <row r="151" spans="1:21" ht="13.8" hidden="1" outlineLevel="1">
      <c r="A151" s="12">
        <v>44805</v>
      </c>
      <c r="B151" s="54">
        <v>16.7026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16.7026</v>
      </c>
    </row>
    <row r="152" spans="1:21" ht="13.8" hidden="1" outlineLevel="1">
      <c r="A152" s="12">
        <v>44835</v>
      </c>
      <c r="B152" s="54">
        <v>17.466899999999999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17.466875296008165</v>
      </c>
    </row>
    <row r="153" spans="1:21" ht="13.8" hidden="1" outlineLevel="1">
      <c r="A153" s="12">
        <v>44866</v>
      </c>
      <c r="B153" s="54">
        <v>17.517700000000001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17.517700000000001</v>
      </c>
    </row>
    <row r="154" spans="1:21" ht="13.8" hidden="1" outlineLevel="1">
      <c r="A154" s="12">
        <v>44896</v>
      </c>
      <c r="B154" s="54">
        <v>16.972999999999999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16.972999999999999</v>
      </c>
    </row>
    <row r="155" spans="1:21" ht="13.8" hidden="1" outlineLevel="1">
      <c r="A155" s="12">
        <v>44927</v>
      </c>
      <c r="B155" s="54">
        <v>18.418600000000001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18.418600000000001</v>
      </c>
    </row>
    <row r="156" spans="1:21" ht="13.8" hidden="1" outlineLevel="1">
      <c r="A156" s="12">
        <v>44958</v>
      </c>
      <c r="B156" s="54">
        <v>16.467300000000002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16.467300000000002</v>
      </c>
    </row>
    <row r="157" spans="1:21" ht="13.8" hidden="1" outlineLevel="1">
      <c r="A157" s="12">
        <v>44986</v>
      </c>
      <c r="B157" s="54">
        <v>16.675000000000001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16.675000000000001</v>
      </c>
    </row>
    <row r="158" spans="1:21" ht="13.8" hidden="1" outlineLevel="1">
      <c r="A158" s="12">
        <v>45017</v>
      </c>
      <c r="B158" s="54">
        <v>16.831199999999999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16.831199999999999</v>
      </c>
    </row>
    <row r="159" spans="1:21" ht="13.8" hidden="1" outlineLevel="1">
      <c r="A159" s="12">
        <v>45047</v>
      </c>
      <c r="B159" s="54">
        <v>17.2636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17.263649449071803</v>
      </c>
    </row>
    <row r="160" spans="1:21" ht="13.8" hidden="1" outlineLevel="1">
      <c r="A160" s="12">
        <v>45078</v>
      </c>
      <c r="B160" s="54">
        <v>17.8264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17.826411693967312</v>
      </c>
    </row>
    <row r="161" spans="1:21" ht="13.8" hidden="1" outlineLevel="1">
      <c r="A161" s="12">
        <v>45108</v>
      </c>
      <c r="B161" s="54">
        <v>19.0883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19.088357481510478</v>
      </c>
    </row>
    <row r="162" spans="1:21" ht="13.8" hidden="1" outlineLevel="1">
      <c r="A162" s="12">
        <v>45139</v>
      </c>
      <c r="B162" s="54">
        <v>18.785399999999999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18.785361469621677</v>
      </c>
    </row>
    <row r="163" spans="1:21" ht="13.8" hidden="1" outlineLevel="1">
      <c r="A163" s="12">
        <v>45170</v>
      </c>
      <c r="B163" s="54">
        <v>18.371200000000002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18.371200000000002</v>
      </c>
    </row>
    <row r="164" spans="1:21" ht="13.8" hidden="1" outlineLevel="1">
      <c r="A164" s="12">
        <v>45200</v>
      </c>
      <c r="B164" s="54">
        <v>17.661300000000001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17.661346026912007</v>
      </c>
    </row>
    <row r="165" spans="1:21" ht="13.8" hidden="1" outlineLevel="1">
      <c r="A165" s="12">
        <v>45231</v>
      </c>
      <c r="B165" s="54">
        <v>18.092700000000001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18.092700000000001</v>
      </c>
    </row>
    <row r="166" spans="1:21" ht="13.8" hidden="1" outlineLevel="1">
      <c r="A166" s="12">
        <v>45261</v>
      </c>
      <c r="B166" s="54">
        <v>16.2347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16.234698674361955</v>
      </c>
    </row>
    <row r="167" spans="1:21" ht="13.8" hidden="1" outlineLevel="1">
      <c r="A167" s="12">
        <v>45292</v>
      </c>
      <c r="B167" s="54">
        <v>19.303799999999999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19.303730904446635</v>
      </c>
    </row>
    <row r="168" spans="1:21" ht="13.8" hidden="1" outlineLevel="1">
      <c r="A168" s="12">
        <v>45323</v>
      </c>
      <c r="B168" s="54">
        <v>19.093699999999998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19.093699999999998</v>
      </c>
    </row>
    <row r="169" spans="1:21" ht="13.8">
      <c r="A169" s="12">
        <v>45352</v>
      </c>
      <c r="B169" s="54">
        <v>16.302700000000002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16.302668937218961</v>
      </c>
    </row>
    <row r="170" spans="1:21" ht="13.8">
      <c r="A170" s="12">
        <v>45383</v>
      </c>
      <c r="B170" s="54">
        <v>18.168299999999999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18.168272703127357</v>
      </c>
    </row>
    <row r="171" spans="1:21" ht="13.8">
      <c r="A171" s="12">
        <v>45413</v>
      </c>
      <c r="B171" s="54">
        <v>18.499199999999998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18.499191236556182</v>
      </c>
    </row>
    <row r="172" spans="1:21" ht="13.8">
      <c r="A172" s="12">
        <v>45444</v>
      </c>
      <c r="B172" s="54">
        <v>16.811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16.811073419962348</v>
      </c>
    </row>
    <row r="173" spans="1:21" ht="13.8">
      <c r="A173" s="12">
        <v>45474</v>
      </c>
      <c r="B173" s="54">
        <v>19.0288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19.028779030307895</v>
      </c>
    </row>
    <row r="174" spans="1:21" ht="13.8">
      <c r="A174" s="12">
        <v>45505</v>
      </c>
      <c r="B174" s="54">
        <v>17.16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17.16</v>
      </c>
    </row>
    <row r="175" spans="1:21" ht="13.8">
      <c r="A175" s="12">
        <v>45536</v>
      </c>
      <c r="B175" s="54">
        <v>17.3264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17.326376885625066</v>
      </c>
    </row>
    <row r="176" spans="1:21" ht="13.8">
      <c r="A176" s="12">
        <v>45566</v>
      </c>
      <c r="B176" s="54">
        <v>17.5185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17.518449852878657</v>
      </c>
    </row>
    <row r="177" spans="1:21" ht="13.8">
      <c r="A177" s="12">
        <v>45597</v>
      </c>
      <c r="B177" s="54">
        <v>16.6234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16.6234</v>
      </c>
    </row>
    <row r="178" spans="1:21" ht="13.8">
      <c r="A178" s="12">
        <v>45627</v>
      </c>
      <c r="B178" s="54">
        <v>16.728400000000001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16.728400000000001</v>
      </c>
    </row>
    <row r="179" spans="1:21" ht="13.8">
      <c r="A179" s="12">
        <v>45658</v>
      </c>
      <c r="B179" s="54">
        <v>18.064599999999999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18.06462646283159</v>
      </c>
    </row>
    <row r="180" spans="1:21" ht="13.8">
      <c r="A180" s="12">
        <v>45689</v>
      </c>
      <c r="B180" s="54">
        <v>17.072900000000001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17.072900000000001</v>
      </c>
    </row>
    <row r="181" spans="1:21" ht="13.8">
      <c r="A181" s="12">
        <v>45717</v>
      </c>
      <c r="B181" s="54">
        <v>15.942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15.942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35" customWidth="1"/>
    <col min="2" max="2" width="7" style="31" bestFit="1" customWidth="1"/>
    <col min="3" max="3" width="9.44140625" style="31" customWidth="1"/>
    <col min="4" max="4" width="6.5546875" style="25" customWidth="1"/>
    <col min="5" max="5" width="7.6640625" style="25" customWidth="1"/>
    <col min="6" max="6" width="6.5546875" style="25" customWidth="1"/>
    <col min="7" max="8" width="7.6640625" style="25" customWidth="1"/>
    <col min="9" max="9" width="6.6640625" style="25" bestFit="1" customWidth="1"/>
    <col min="10" max="10" width="6.6640625" style="25" customWidth="1"/>
    <col min="11" max="11" width="7.6640625" style="25" customWidth="1"/>
    <col min="12" max="12" width="6.33203125" style="25" customWidth="1"/>
    <col min="13" max="13" width="7.6640625" style="25" customWidth="1"/>
    <col min="14" max="14" width="7" style="25" customWidth="1"/>
    <col min="15" max="15" width="6.6640625" style="25" bestFit="1" customWidth="1"/>
    <col min="16" max="16" width="6" style="25" bestFit="1" customWidth="1"/>
    <col min="17" max="17" width="7" style="25" bestFit="1" customWidth="1"/>
    <col min="18" max="18" width="6.109375" style="31" customWidth="1"/>
    <col min="19" max="19" width="7.109375" style="25" customWidth="1"/>
    <col min="20" max="20" width="7" style="25" customWidth="1"/>
    <col min="21" max="21" width="14.6640625" style="25" customWidth="1"/>
    <col min="22" max="22" width="6" style="25" bestFit="1" customWidth="1"/>
    <col min="23" max="23" width="7.109375" style="25" customWidth="1"/>
    <col min="24" max="24" width="6.109375" style="25" customWidth="1"/>
    <col min="25" max="25" width="7.33203125" style="25" customWidth="1"/>
    <col min="26" max="26" width="7.109375" style="25" customWidth="1"/>
    <col min="27" max="27" width="6.6640625" style="25" bestFit="1" customWidth="1"/>
    <col min="28" max="28" width="6.88671875" style="25" customWidth="1"/>
    <col min="29" max="29" width="8.44140625" style="25" customWidth="1"/>
    <col min="30" max="30" width="6.109375" style="25" customWidth="1"/>
    <col min="31" max="31" width="7.5546875" style="25" customWidth="1"/>
    <col min="32" max="32" width="8.44140625" style="25" customWidth="1"/>
    <col min="33" max="33" width="6.6640625" style="31" bestFit="1" customWidth="1"/>
    <col min="34" max="34" width="6" style="31" bestFit="1" customWidth="1"/>
    <col min="35" max="35" width="9.109375" style="31"/>
    <col min="36" max="36" width="5.33203125" style="31" customWidth="1"/>
    <col min="37" max="37" width="7.33203125" style="31" customWidth="1"/>
    <col min="38" max="38" width="6.88671875" style="31" customWidth="1"/>
    <col min="39" max="39" width="10.5546875" style="31" customWidth="1"/>
    <col min="40" max="16384" width="9.109375" style="31"/>
  </cols>
  <sheetData>
    <row r="1" spans="1:39">
      <c r="A1" s="36" t="s">
        <v>157</v>
      </c>
      <c r="B1" s="25"/>
    </row>
    <row r="2" spans="1:39" ht="5.25" customHeight="1"/>
    <row r="3" spans="1:39" ht="27.75" customHeight="1">
      <c r="A3" s="261" t="s">
        <v>109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39" ht="12.75" customHeight="1">
      <c r="A4" s="26" t="s">
        <v>130</v>
      </c>
    </row>
    <row r="5" spans="1:39" ht="12.75" customHeight="1">
      <c r="A5" s="33" t="s">
        <v>53</v>
      </c>
    </row>
    <row r="6" spans="1:39" s="39" customFormat="1" ht="15.75" customHeight="1">
      <c r="A6" s="228" t="s">
        <v>0</v>
      </c>
      <c r="B6" s="217" t="s">
        <v>1</v>
      </c>
      <c r="C6" s="217" t="s">
        <v>61</v>
      </c>
      <c r="D6" s="206" t="s">
        <v>2</v>
      </c>
      <c r="E6" s="206"/>
      <c r="F6" s="206"/>
      <c r="G6" s="206"/>
      <c r="H6" s="206"/>
      <c r="I6" s="206" t="s">
        <v>3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17" t="s">
        <v>4</v>
      </c>
      <c r="V6" s="206" t="s">
        <v>2</v>
      </c>
      <c r="W6" s="206"/>
      <c r="X6" s="206"/>
      <c r="Y6" s="206"/>
      <c r="Z6" s="206"/>
      <c r="AA6" s="206" t="s">
        <v>3</v>
      </c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36" t="s">
        <v>60</v>
      </c>
    </row>
    <row r="7" spans="1:39" s="39" customFormat="1" ht="12.75" customHeight="1">
      <c r="A7" s="228"/>
      <c r="B7" s="217"/>
      <c r="C7" s="217"/>
      <c r="D7" s="255" t="s">
        <v>69</v>
      </c>
      <c r="E7" s="255" t="s">
        <v>6</v>
      </c>
      <c r="F7" s="206" t="s">
        <v>7</v>
      </c>
      <c r="G7" s="207"/>
      <c r="H7" s="207"/>
      <c r="I7" s="206" t="s">
        <v>8</v>
      </c>
      <c r="J7" s="206"/>
      <c r="K7" s="206"/>
      <c r="L7" s="207"/>
      <c r="M7" s="207"/>
      <c r="N7" s="207"/>
      <c r="O7" s="206" t="s">
        <v>9</v>
      </c>
      <c r="P7" s="206"/>
      <c r="Q7" s="206"/>
      <c r="R7" s="207"/>
      <c r="S7" s="207"/>
      <c r="T7" s="207"/>
      <c r="U7" s="217"/>
      <c r="V7" s="255" t="s">
        <v>69</v>
      </c>
      <c r="W7" s="255" t="s">
        <v>6</v>
      </c>
      <c r="X7" s="206" t="s">
        <v>7</v>
      </c>
      <c r="Y7" s="207"/>
      <c r="Z7" s="207"/>
      <c r="AA7" s="206" t="s">
        <v>8</v>
      </c>
      <c r="AB7" s="206"/>
      <c r="AC7" s="206"/>
      <c r="AD7" s="207"/>
      <c r="AE7" s="207"/>
      <c r="AF7" s="207"/>
      <c r="AG7" s="206" t="s">
        <v>9</v>
      </c>
      <c r="AH7" s="206"/>
      <c r="AI7" s="206"/>
      <c r="AJ7" s="207"/>
      <c r="AK7" s="207"/>
      <c r="AL7" s="207"/>
      <c r="AM7" s="259"/>
    </row>
    <row r="8" spans="1:39" ht="81.75" customHeight="1">
      <c r="A8" s="228"/>
      <c r="B8" s="217"/>
      <c r="C8" s="217"/>
      <c r="D8" s="255"/>
      <c r="E8" s="255"/>
      <c r="F8" s="29" t="s">
        <v>10</v>
      </c>
      <c r="G8" s="29" t="s">
        <v>11</v>
      </c>
      <c r="H8" s="29" t="s">
        <v>12</v>
      </c>
      <c r="I8" s="29" t="s">
        <v>13</v>
      </c>
      <c r="J8" s="29" t="s">
        <v>69</v>
      </c>
      <c r="K8" s="29" t="s">
        <v>6</v>
      </c>
      <c r="L8" s="29" t="s">
        <v>10</v>
      </c>
      <c r="M8" s="29" t="s">
        <v>11</v>
      </c>
      <c r="N8" s="29" t="s">
        <v>12</v>
      </c>
      <c r="O8" s="29" t="s">
        <v>13</v>
      </c>
      <c r="P8" s="29" t="s">
        <v>69</v>
      </c>
      <c r="Q8" s="29" t="s">
        <v>6</v>
      </c>
      <c r="R8" s="29" t="s">
        <v>10</v>
      </c>
      <c r="S8" s="29" t="s">
        <v>11</v>
      </c>
      <c r="T8" s="29" t="s">
        <v>12</v>
      </c>
      <c r="U8" s="217"/>
      <c r="V8" s="255"/>
      <c r="W8" s="255"/>
      <c r="X8" s="29" t="s">
        <v>10</v>
      </c>
      <c r="Y8" s="29" t="s">
        <v>11</v>
      </c>
      <c r="Z8" s="29" t="s">
        <v>12</v>
      </c>
      <c r="AA8" s="29" t="s">
        <v>13</v>
      </c>
      <c r="AB8" s="29" t="s">
        <v>69</v>
      </c>
      <c r="AC8" s="29" t="s">
        <v>6</v>
      </c>
      <c r="AD8" s="29" t="s">
        <v>10</v>
      </c>
      <c r="AE8" s="29" t="s">
        <v>11</v>
      </c>
      <c r="AF8" s="29" t="s">
        <v>12</v>
      </c>
      <c r="AG8" s="29" t="s">
        <v>13</v>
      </c>
      <c r="AH8" s="29" t="s">
        <v>69</v>
      </c>
      <c r="AI8" s="29" t="s">
        <v>6</v>
      </c>
      <c r="AJ8" s="29" t="s">
        <v>10</v>
      </c>
      <c r="AK8" s="29" t="s">
        <v>11</v>
      </c>
      <c r="AL8" s="29" t="s">
        <v>12</v>
      </c>
      <c r="AM8" s="260"/>
    </row>
    <row r="9" spans="1:39" hidden="1">
      <c r="A9" s="138"/>
      <c r="B9" s="137"/>
      <c r="C9" s="137"/>
      <c r="D9" s="142"/>
      <c r="E9" s="142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7"/>
      <c r="V9" s="142"/>
      <c r="W9" s="142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44"/>
    </row>
    <row r="10" spans="1:39" ht="12.75" customHeight="1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  <c r="Q10" s="37">
        <v>17</v>
      </c>
      <c r="R10" s="38">
        <v>18</v>
      </c>
      <c r="S10" s="37">
        <v>19</v>
      </c>
      <c r="T10" s="38">
        <v>20</v>
      </c>
      <c r="U10" s="37">
        <v>21</v>
      </c>
      <c r="V10" s="38">
        <v>22</v>
      </c>
      <c r="W10" s="37">
        <v>23</v>
      </c>
      <c r="X10" s="38">
        <v>24</v>
      </c>
      <c r="Y10" s="37">
        <v>25</v>
      </c>
      <c r="Z10" s="38">
        <v>26</v>
      </c>
      <c r="AA10" s="37">
        <v>27</v>
      </c>
      <c r="AB10" s="38">
        <v>28</v>
      </c>
      <c r="AC10" s="37">
        <v>29</v>
      </c>
      <c r="AD10" s="38">
        <v>30</v>
      </c>
      <c r="AE10" s="37">
        <v>31</v>
      </c>
      <c r="AF10" s="38">
        <v>32</v>
      </c>
      <c r="AG10" s="37">
        <v>33</v>
      </c>
      <c r="AH10" s="38">
        <v>34</v>
      </c>
      <c r="AI10" s="37">
        <v>35</v>
      </c>
      <c r="AJ10" s="38">
        <v>36</v>
      </c>
      <c r="AK10" s="37">
        <v>37</v>
      </c>
      <c r="AL10" s="38">
        <v>38</v>
      </c>
      <c r="AM10" s="37">
        <v>39</v>
      </c>
    </row>
    <row r="11" spans="1:39" hidden="1" outlineLevel="1">
      <c r="A11" s="12">
        <v>40544</v>
      </c>
      <c r="B11" s="54">
        <v>25.764199999999999</v>
      </c>
      <c r="C11" s="54">
        <v>28.9008</v>
      </c>
      <c r="D11" s="54">
        <v>34.369300000000003</v>
      </c>
      <c r="E11" s="54">
        <v>22.0915</v>
      </c>
      <c r="F11" s="54">
        <v>19.6206</v>
      </c>
      <c r="G11" s="54">
        <v>26.619700000000002</v>
      </c>
      <c r="H11" s="54">
        <v>9.2304999999999993</v>
      </c>
      <c r="I11" s="54">
        <v>30.242999999999999</v>
      </c>
      <c r="J11" s="54">
        <v>34.507199999999997</v>
      </c>
      <c r="K11" s="54">
        <v>24.2377</v>
      </c>
      <c r="L11" s="54">
        <v>19.620699999999999</v>
      </c>
      <c r="M11" s="54">
        <v>26.9832</v>
      </c>
      <c r="N11" s="54">
        <v>20.377700000000001</v>
      </c>
      <c r="O11" s="54">
        <v>9.0279000000000007</v>
      </c>
      <c r="P11" s="54">
        <v>23.316400000000002</v>
      </c>
      <c r="Q11" s="54">
        <v>7.298</v>
      </c>
      <c r="R11" s="54">
        <v>18</v>
      </c>
      <c r="S11" s="54">
        <v>12.215</v>
      </c>
      <c r="T11" s="54">
        <v>6.6967999999999996</v>
      </c>
      <c r="U11" s="54">
        <v>10.476699999999999</v>
      </c>
      <c r="V11" s="54">
        <v>0</v>
      </c>
      <c r="W11" s="54">
        <v>10.476699999999999</v>
      </c>
      <c r="X11" s="54">
        <v>0</v>
      </c>
      <c r="Y11" s="54">
        <v>15.96</v>
      </c>
      <c r="Z11" s="54">
        <v>10.459899999999999</v>
      </c>
      <c r="AA11" s="54">
        <v>17.0642</v>
      </c>
      <c r="AB11" s="54">
        <v>0</v>
      </c>
      <c r="AC11" s="54">
        <v>17.0642</v>
      </c>
      <c r="AD11" s="54">
        <v>0</v>
      </c>
      <c r="AE11" s="54">
        <v>15.96</v>
      </c>
      <c r="AF11" s="54">
        <v>17.0763</v>
      </c>
      <c r="AG11" s="54">
        <v>7.8712</v>
      </c>
      <c r="AH11" s="54">
        <v>0</v>
      </c>
      <c r="AI11" s="54">
        <v>7.8712</v>
      </c>
      <c r="AJ11" s="54">
        <v>0</v>
      </c>
      <c r="AK11" s="54">
        <v>0</v>
      </c>
      <c r="AL11" s="54">
        <v>7.8712</v>
      </c>
      <c r="AM11" s="54">
        <v>16.805299999999999</v>
      </c>
    </row>
    <row r="12" spans="1:39" hidden="1" outlineLevel="1">
      <c r="A12" s="12">
        <v>40575</v>
      </c>
      <c r="B12" s="54">
        <v>26.374500000000001</v>
      </c>
      <c r="C12" s="54">
        <v>27.811</v>
      </c>
      <c r="D12" s="54">
        <v>34.217599999999997</v>
      </c>
      <c r="E12" s="54">
        <v>21.895299999999999</v>
      </c>
      <c r="F12" s="54">
        <v>23.113800000000001</v>
      </c>
      <c r="G12" s="54">
        <v>25.098099999999999</v>
      </c>
      <c r="H12" s="54">
        <v>12.4659</v>
      </c>
      <c r="I12" s="54">
        <v>29.834800000000001</v>
      </c>
      <c r="J12" s="54">
        <v>34.4893</v>
      </c>
      <c r="K12" s="54">
        <v>24.543500000000002</v>
      </c>
      <c r="L12" s="54">
        <v>23.568300000000001</v>
      </c>
      <c r="M12" s="54">
        <v>25.381499999999999</v>
      </c>
      <c r="N12" s="54">
        <v>23.394400000000001</v>
      </c>
      <c r="O12" s="54">
        <v>12.164999999999999</v>
      </c>
      <c r="P12" s="54">
        <v>19.9999</v>
      </c>
      <c r="Q12" s="54">
        <v>11.496499999999999</v>
      </c>
      <c r="R12" s="54">
        <v>14</v>
      </c>
      <c r="S12" s="54">
        <v>11.9034</v>
      </c>
      <c r="T12" s="54">
        <v>11.23</v>
      </c>
      <c r="U12" s="54">
        <v>16.258199999999999</v>
      </c>
      <c r="V12" s="54">
        <v>0</v>
      </c>
      <c r="W12" s="54">
        <v>16.258199999999999</v>
      </c>
      <c r="X12" s="54">
        <v>0</v>
      </c>
      <c r="Y12" s="54">
        <v>0</v>
      </c>
      <c r="Z12" s="54">
        <v>16.258199999999999</v>
      </c>
      <c r="AA12" s="54">
        <v>16.3477</v>
      </c>
      <c r="AB12" s="54">
        <v>0</v>
      </c>
      <c r="AC12" s="54">
        <v>16.3477</v>
      </c>
      <c r="AD12" s="54">
        <v>0</v>
      </c>
      <c r="AE12" s="54">
        <v>0</v>
      </c>
      <c r="AF12" s="54">
        <v>16.3477</v>
      </c>
      <c r="AG12" s="54">
        <v>13.2797</v>
      </c>
      <c r="AH12" s="54">
        <v>0</v>
      </c>
      <c r="AI12" s="54">
        <v>13.2797</v>
      </c>
      <c r="AJ12" s="54">
        <v>0</v>
      </c>
      <c r="AK12" s="54">
        <v>0</v>
      </c>
      <c r="AL12" s="54">
        <v>13.2797</v>
      </c>
      <c r="AM12" s="54">
        <v>19.7941</v>
      </c>
    </row>
    <row r="13" spans="1:39" hidden="1" outlineLevel="1">
      <c r="A13" s="12">
        <v>40603</v>
      </c>
      <c r="B13" s="54">
        <v>29.6234</v>
      </c>
      <c r="C13" s="54">
        <v>32.270400000000002</v>
      </c>
      <c r="D13" s="54">
        <v>34.538200000000003</v>
      </c>
      <c r="E13" s="54">
        <v>29.032599999999999</v>
      </c>
      <c r="F13" s="54">
        <v>28.242999999999999</v>
      </c>
      <c r="G13" s="54">
        <v>30.717300000000002</v>
      </c>
      <c r="H13" s="54">
        <v>18.864799999999999</v>
      </c>
      <c r="I13" s="54">
        <v>32.746699999999997</v>
      </c>
      <c r="J13" s="54">
        <v>34.700499999999998</v>
      </c>
      <c r="K13" s="54">
        <v>29.862100000000002</v>
      </c>
      <c r="L13" s="54">
        <v>28.242999999999999</v>
      </c>
      <c r="M13" s="54">
        <v>30.906300000000002</v>
      </c>
      <c r="N13" s="54">
        <v>24.514600000000002</v>
      </c>
      <c r="O13" s="54">
        <v>13.273300000000001</v>
      </c>
      <c r="P13" s="54">
        <v>20.020099999999999</v>
      </c>
      <c r="Q13" s="54">
        <v>10.83</v>
      </c>
      <c r="R13" s="54" t="s">
        <v>126</v>
      </c>
      <c r="S13" s="54">
        <v>11.5298</v>
      </c>
      <c r="T13" s="54">
        <v>10.7081</v>
      </c>
      <c r="U13" s="54">
        <v>15.4504</v>
      </c>
      <c r="V13" s="54">
        <v>0</v>
      </c>
      <c r="W13" s="54">
        <v>15.4504</v>
      </c>
      <c r="X13" s="54">
        <v>0</v>
      </c>
      <c r="Y13" s="54">
        <v>13.6699</v>
      </c>
      <c r="Z13" s="54">
        <v>15.455</v>
      </c>
      <c r="AA13" s="54">
        <v>15.628</v>
      </c>
      <c r="AB13" s="54">
        <v>0</v>
      </c>
      <c r="AC13" s="54">
        <v>15.628</v>
      </c>
      <c r="AD13" s="54">
        <v>0</v>
      </c>
      <c r="AE13" s="54">
        <v>0</v>
      </c>
      <c r="AF13" s="54">
        <v>15.628</v>
      </c>
      <c r="AG13" s="54">
        <v>12.833500000000001</v>
      </c>
      <c r="AH13" s="54">
        <v>0</v>
      </c>
      <c r="AI13" s="54">
        <v>12.833500000000001</v>
      </c>
      <c r="AJ13" s="54" t="s">
        <v>126</v>
      </c>
      <c r="AK13" s="54">
        <v>13.6699</v>
      </c>
      <c r="AL13" s="54">
        <v>12.798</v>
      </c>
      <c r="AM13" s="54">
        <v>21.401800000000001</v>
      </c>
    </row>
    <row r="14" spans="1:39" hidden="1" outlineLevel="1">
      <c r="A14" s="12">
        <v>40634</v>
      </c>
      <c r="B14" s="54">
        <v>30.904299999999999</v>
      </c>
      <c r="C14" s="54">
        <v>33.297800000000002</v>
      </c>
      <c r="D14" s="54">
        <v>35.126300000000001</v>
      </c>
      <c r="E14" s="54">
        <v>29.396000000000001</v>
      </c>
      <c r="F14" s="54">
        <v>28.769400000000001</v>
      </c>
      <c r="G14" s="54">
        <v>32.4452</v>
      </c>
      <c r="H14" s="54">
        <v>14.1494</v>
      </c>
      <c r="I14" s="54">
        <v>33.740400000000001</v>
      </c>
      <c r="J14" s="54">
        <v>35.417400000000001</v>
      </c>
      <c r="K14" s="54">
        <v>30.098400000000002</v>
      </c>
      <c r="L14" s="54">
        <v>28.769400000000001</v>
      </c>
      <c r="M14" s="54">
        <v>32.657299999999999</v>
      </c>
      <c r="N14" s="54">
        <v>15.559900000000001</v>
      </c>
      <c r="O14" s="54">
        <v>16.3994</v>
      </c>
      <c r="P14" s="54">
        <v>20.923500000000001</v>
      </c>
      <c r="Q14" s="54">
        <v>11.1754</v>
      </c>
      <c r="R14" s="54">
        <v>0</v>
      </c>
      <c r="S14" s="54">
        <v>14.174200000000001</v>
      </c>
      <c r="T14" s="54">
        <v>10.4893</v>
      </c>
      <c r="U14" s="54">
        <v>15.6326</v>
      </c>
      <c r="V14" s="54">
        <v>0</v>
      </c>
      <c r="W14" s="54">
        <v>15.6326</v>
      </c>
      <c r="X14" s="54">
        <v>21</v>
      </c>
      <c r="Y14" s="54">
        <v>17.047999999999998</v>
      </c>
      <c r="Z14" s="54">
        <v>11.7531</v>
      </c>
      <c r="AA14" s="54">
        <v>16.439800000000002</v>
      </c>
      <c r="AB14" s="54">
        <v>0</v>
      </c>
      <c r="AC14" s="54">
        <v>16.439800000000002</v>
      </c>
      <c r="AD14" s="54">
        <v>0</v>
      </c>
      <c r="AE14" s="54">
        <v>17.047999999999998</v>
      </c>
      <c r="AF14" s="54">
        <v>16.007300000000001</v>
      </c>
      <c r="AG14" s="54">
        <v>15.3141</v>
      </c>
      <c r="AH14" s="54">
        <v>0</v>
      </c>
      <c r="AI14" s="54">
        <v>15.3141</v>
      </c>
      <c r="AJ14" s="54">
        <v>21</v>
      </c>
      <c r="AK14" s="54">
        <v>0</v>
      </c>
      <c r="AL14" s="54">
        <v>9.8245000000000005</v>
      </c>
      <c r="AM14" s="54">
        <v>21.784700000000001</v>
      </c>
    </row>
    <row r="15" spans="1:39" hidden="1" outlineLevel="1">
      <c r="A15" s="12">
        <v>40664</v>
      </c>
      <c r="B15" s="54">
        <v>30.419699999999999</v>
      </c>
      <c r="C15" s="54">
        <v>32.778100000000002</v>
      </c>
      <c r="D15" s="54">
        <v>35.137900000000002</v>
      </c>
      <c r="E15" s="54">
        <v>28.061699999999998</v>
      </c>
      <c r="F15" s="54">
        <v>33.473100000000002</v>
      </c>
      <c r="G15" s="54">
        <v>33.595599999999997</v>
      </c>
      <c r="H15" s="54">
        <v>12.3566</v>
      </c>
      <c r="I15" s="54">
        <v>33.7029</v>
      </c>
      <c r="J15" s="54">
        <v>35.3309</v>
      </c>
      <c r="K15" s="54">
        <v>30.141400000000001</v>
      </c>
      <c r="L15" s="54">
        <v>33.473100000000002</v>
      </c>
      <c r="M15" s="54">
        <v>33.6997</v>
      </c>
      <c r="N15" s="54">
        <v>14.441700000000001</v>
      </c>
      <c r="O15" s="54">
        <v>11.1846</v>
      </c>
      <c r="P15" s="54">
        <v>20.032399999999999</v>
      </c>
      <c r="Q15" s="54">
        <v>8.9074000000000009</v>
      </c>
      <c r="R15" s="54" t="s">
        <v>126</v>
      </c>
      <c r="S15" s="54">
        <v>14.1166</v>
      </c>
      <c r="T15" s="54">
        <v>8.7448999999999995</v>
      </c>
      <c r="U15" s="54">
        <v>12.8551</v>
      </c>
      <c r="V15" s="54">
        <v>0</v>
      </c>
      <c r="W15" s="54">
        <v>12.8551</v>
      </c>
      <c r="X15" s="54">
        <v>0</v>
      </c>
      <c r="Y15" s="54">
        <v>20.04</v>
      </c>
      <c r="Z15" s="54">
        <v>12.849</v>
      </c>
      <c r="AA15" s="54">
        <v>17.0548</v>
      </c>
      <c r="AB15" s="54">
        <v>0</v>
      </c>
      <c r="AC15" s="54">
        <v>17.0548</v>
      </c>
      <c r="AD15" s="54">
        <v>0</v>
      </c>
      <c r="AE15" s="54">
        <v>20.04</v>
      </c>
      <c r="AF15" s="54">
        <v>17.046399999999998</v>
      </c>
      <c r="AG15" s="54">
        <v>11.062799999999999</v>
      </c>
      <c r="AH15" s="54">
        <v>0</v>
      </c>
      <c r="AI15" s="54">
        <v>11.062799999999999</v>
      </c>
      <c r="AJ15" s="54" t="s">
        <v>126</v>
      </c>
      <c r="AK15" s="54">
        <v>0</v>
      </c>
      <c r="AL15" s="54">
        <v>11.062799999999999</v>
      </c>
      <c r="AM15" s="54">
        <v>21.4133</v>
      </c>
    </row>
    <row r="16" spans="1:39" hidden="1" outlineLevel="1">
      <c r="A16" s="12">
        <v>40695</v>
      </c>
      <c r="B16" s="54">
        <v>29.484000000000002</v>
      </c>
      <c r="C16" s="54">
        <v>31.0014</v>
      </c>
      <c r="D16" s="54">
        <v>34.882199999999997</v>
      </c>
      <c r="E16" s="54">
        <v>24.847899999999999</v>
      </c>
      <c r="F16" s="54">
        <v>24.241099999999999</v>
      </c>
      <c r="G16" s="54">
        <v>29.922699999999999</v>
      </c>
      <c r="H16" s="54">
        <v>14.8056</v>
      </c>
      <c r="I16" s="54">
        <v>32.464199999999998</v>
      </c>
      <c r="J16" s="54">
        <v>35.3673</v>
      </c>
      <c r="K16" s="54">
        <v>27.3081</v>
      </c>
      <c r="L16" s="54">
        <v>24.241099999999999</v>
      </c>
      <c r="M16" s="54">
        <v>30.3155</v>
      </c>
      <c r="N16" s="54">
        <v>20.974499999999999</v>
      </c>
      <c r="O16" s="54">
        <v>12.404299999999999</v>
      </c>
      <c r="P16" s="54">
        <v>20.5853</v>
      </c>
      <c r="Q16" s="54">
        <v>9.2857000000000003</v>
      </c>
      <c r="R16" s="54" t="s">
        <v>126</v>
      </c>
      <c r="S16" s="54">
        <v>16.2897</v>
      </c>
      <c r="T16" s="54">
        <v>8.4526000000000003</v>
      </c>
      <c r="U16" s="54">
        <v>13.388500000000001</v>
      </c>
      <c r="V16" s="54">
        <v>0</v>
      </c>
      <c r="W16" s="54">
        <v>13.388500000000001</v>
      </c>
      <c r="X16" s="54">
        <v>0</v>
      </c>
      <c r="Y16" s="54">
        <v>0</v>
      </c>
      <c r="Z16" s="54">
        <v>13.388500000000001</v>
      </c>
      <c r="AA16" s="54">
        <v>17.328199999999999</v>
      </c>
      <c r="AB16" s="54">
        <v>0</v>
      </c>
      <c r="AC16" s="54">
        <v>17.328199999999999</v>
      </c>
      <c r="AD16" s="54">
        <v>0</v>
      </c>
      <c r="AE16" s="54">
        <v>0</v>
      </c>
      <c r="AF16" s="54">
        <v>17.328199999999999</v>
      </c>
      <c r="AG16" s="54">
        <v>7.6333000000000002</v>
      </c>
      <c r="AH16" s="54">
        <v>0</v>
      </c>
      <c r="AI16" s="54">
        <v>7.6333000000000002</v>
      </c>
      <c r="AJ16" s="54" t="s">
        <v>126</v>
      </c>
      <c r="AK16" s="54">
        <v>0</v>
      </c>
      <c r="AL16" s="54">
        <v>7.6333000000000002</v>
      </c>
      <c r="AM16" s="54">
        <v>22.1891</v>
      </c>
    </row>
    <row r="17" spans="1:39" hidden="1" outlineLevel="1">
      <c r="A17" s="12">
        <v>40725</v>
      </c>
      <c r="B17" s="54">
        <v>28.102</v>
      </c>
      <c r="C17" s="54">
        <v>29.996700000000001</v>
      </c>
      <c r="D17" s="54">
        <v>34.8123</v>
      </c>
      <c r="E17" s="54">
        <v>24.180399999999999</v>
      </c>
      <c r="F17" s="54">
        <v>23.803599999999999</v>
      </c>
      <c r="G17" s="54">
        <v>26.195699999999999</v>
      </c>
      <c r="H17" s="54">
        <v>16.668700000000001</v>
      </c>
      <c r="I17" s="54">
        <v>31.007899999999999</v>
      </c>
      <c r="J17" s="54">
        <v>35.218899999999998</v>
      </c>
      <c r="K17" s="54">
        <v>25.523900000000001</v>
      </c>
      <c r="L17" s="54">
        <v>23.803599999999999</v>
      </c>
      <c r="M17" s="54">
        <v>27.297999999999998</v>
      </c>
      <c r="N17" s="54">
        <v>19.4985</v>
      </c>
      <c r="O17" s="54">
        <v>13.7873</v>
      </c>
      <c r="P17" s="54">
        <v>20.008500000000002</v>
      </c>
      <c r="Q17" s="54">
        <v>11.7247</v>
      </c>
      <c r="R17" s="54" t="s">
        <v>126</v>
      </c>
      <c r="S17" s="54">
        <v>13.919700000000001</v>
      </c>
      <c r="T17" s="54">
        <v>9.0998999999999999</v>
      </c>
      <c r="U17" s="54">
        <v>12.7089</v>
      </c>
      <c r="V17" s="54">
        <v>0</v>
      </c>
      <c r="W17" s="54">
        <v>12.7089</v>
      </c>
      <c r="X17" s="54">
        <v>0</v>
      </c>
      <c r="Y17" s="54">
        <v>0</v>
      </c>
      <c r="Z17" s="54">
        <v>12.7089</v>
      </c>
      <c r="AA17" s="54">
        <v>16.558</v>
      </c>
      <c r="AB17" s="54">
        <v>0</v>
      </c>
      <c r="AC17" s="54">
        <v>16.558</v>
      </c>
      <c r="AD17" s="54">
        <v>0</v>
      </c>
      <c r="AE17" s="54">
        <v>0</v>
      </c>
      <c r="AF17" s="54">
        <v>16.558</v>
      </c>
      <c r="AG17" s="54">
        <v>8.7522000000000002</v>
      </c>
      <c r="AH17" s="54">
        <v>0</v>
      </c>
      <c r="AI17" s="54">
        <v>8.7522000000000002</v>
      </c>
      <c r="AJ17" s="54" t="s">
        <v>126</v>
      </c>
      <c r="AK17" s="54">
        <v>0</v>
      </c>
      <c r="AL17" s="54">
        <v>8.7522000000000002</v>
      </c>
      <c r="AM17" s="54">
        <v>20.458300000000001</v>
      </c>
    </row>
    <row r="18" spans="1:39" hidden="1" outlineLevel="1">
      <c r="A18" s="12">
        <v>40756</v>
      </c>
      <c r="B18" s="54">
        <v>27.782399999999999</v>
      </c>
      <c r="C18" s="54">
        <v>29.926300000000001</v>
      </c>
      <c r="D18" s="54">
        <v>34.616199999999999</v>
      </c>
      <c r="E18" s="54">
        <v>26.034700000000001</v>
      </c>
      <c r="F18" s="54">
        <v>26.534700000000001</v>
      </c>
      <c r="G18" s="54">
        <v>29.2835</v>
      </c>
      <c r="H18" s="54">
        <v>17.531500000000001</v>
      </c>
      <c r="I18" s="54">
        <v>30.461600000000001</v>
      </c>
      <c r="J18" s="54">
        <v>34.708399999999997</v>
      </c>
      <c r="K18" s="54">
        <v>26.791</v>
      </c>
      <c r="L18" s="54">
        <v>26.534700000000001</v>
      </c>
      <c r="M18" s="54">
        <v>29.3733</v>
      </c>
      <c r="N18" s="54">
        <v>19.168600000000001</v>
      </c>
      <c r="O18" s="54">
        <v>11.533099999999999</v>
      </c>
      <c r="P18" s="54">
        <v>20.71</v>
      </c>
      <c r="Q18" s="54">
        <v>10.450100000000001</v>
      </c>
      <c r="R18" s="54" t="s">
        <v>126</v>
      </c>
      <c r="S18" s="54">
        <v>13.719200000000001</v>
      </c>
      <c r="T18" s="54">
        <v>10.193099999999999</v>
      </c>
      <c r="U18" s="54">
        <v>14.7163</v>
      </c>
      <c r="V18" s="54">
        <v>0</v>
      </c>
      <c r="W18" s="54">
        <v>14.7163</v>
      </c>
      <c r="X18" s="54">
        <v>0</v>
      </c>
      <c r="Y18" s="54">
        <v>15.96</v>
      </c>
      <c r="Z18" s="54">
        <v>14.5558</v>
      </c>
      <c r="AA18" s="54">
        <v>14.9551</v>
      </c>
      <c r="AB18" s="54">
        <v>0</v>
      </c>
      <c r="AC18" s="54">
        <v>14.9551</v>
      </c>
      <c r="AD18" s="54">
        <v>0</v>
      </c>
      <c r="AE18" s="54">
        <v>15.96</v>
      </c>
      <c r="AF18" s="54">
        <v>14.8094</v>
      </c>
      <c r="AG18" s="54">
        <v>12.5052</v>
      </c>
      <c r="AH18" s="54">
        <v>0</v>
      </c>
      <c r="AI18" s="54">
        <v>12.5052</v>
      </c>
      <c r="AJ18" s="54" t="s">
        <v>126</v>
      </c>
      <c r="AK18" s="54">
        <v>0</v>
      </c>
      <c r="AL18" s="54">
        <v>12.5052</v>
      </c>
      <c r="AM18" s="54">
        <v>21.491499999999998</v>
      </c>
    </row>
    <row r="19" spans="1:39" hidden="1" outlineLevel="1">
      <c r="A19" s="12">
        <v>40787</v>
      </c>
      <c r="B19" s="54">
        <v>26.514399999999998</v>
      </c>
      <c r="C19" s="54">
        <v>28.386199999999999</v>
      </c>
      <c r="D19" s="54">
        <v>34.251600000000003</v>
      </c>
      <c r="E19" s="54">
        <v>24.731999999999999</v>
      </c>
      <c r="F19" s="54">
        <v>26.377500000000001</v>
      </c>
      <c r="G19" s="54">
        <v>29.262499999999999</v>
      </c>
      <c r="H19" s="54">
        <v>16.730399999999999</v>
      </c>
      <c r="I19" s="54">
        <v>30.4008</v>
      </c>
      <c r="J19" s="54">
        <v>34.444400000000002</v>
      </c>
      <c r="K19" s="54">
        <v>27.311699999999998</v>
      </c>
      <c r="L19" s="54">
        <v>26.377500000000001</v>
      </c>
      <c r="M19" s="54">
        <v>31.735600000000002</v>
      </c>
      <c r="N19" s="54">
        <v>18.1601</v>
      </c>
      <c r="O19" s="54">
        <v>14.3508</v>
      </c>
      <c r="P19" s="54">
        <v>20.033200000000001</v>
      </c>
      <c r="Q19" s="54">
        <v>14.1084</v>
      </c>
      <c r="R19" s="54" t="s">
        <v>126</v>
      </c>
      <c r="S19" s="54">
        <v>13.731</v>
      </c>
      <c r="T19" s="54">
        <v>14.331799999999999</v>
      </c>
      <c r="U19" s="54">
        <v>14.4198</v>
      </c>
      <c r="V19" s="54">
        <v>0</v>
      </c>
      <c r="W19" s="54">
        <v>14.4198</v>
      </c>
      <c r="X19" s="54">
        <v>0</v>
      </c>
      <c r="Y19" s="54">
        <v>0</v>
      </c>
      <c r="Z19" s="54">
        <v>14.4198</v>
      </c>
      <c r="AA19" s="54">
        <v>14.435700000000001</v>
      </c>
      <c r="AB19" s="54">
        <v>0</v>
      </c>
      <c r="AC19" s="54">
        <v>14.435700000000001</v>
      </c>
      <c r="AD19" s="54">
        <v>0</v>
      </c>
      <c r="AE19" s="54">
        <v>0</v>
      </c>
      <c r="AF19" s="54">
        <v>14.435700000000001</v>
      </c>
      <c r="AG19" s="54">
        <v>13.335100000000001</v>
      </c>
      <c r="AH19" s="54">
        <v>0</v>
      </c>
      <c r="AI19" s="54">
        <v>13.335100000000001</v>
      </c>
      <c r="AJ19" s="54" t="s">
        <v>126</v>
      </c>
      <c r="AK19" s="54">
        <v>0</v>
      </c>
      <c r="AL19" s="54">
        <v>13.335100000000001</v>
      </c>
      <c r="AM19" s="54">
        <v>21.438400000000001</v>
      </c>
    </row>
    <row r="20" spans="1:39" hidden="1" outlineLevel="1">
      <c r="A20" s="12">
        <v>40817</v>
      </c>
      <c r="B20" s="54">
        <v>23.959599999999998</v>
      </c>
      <c r="C20" s="54">
        <v>28.478999999999999</v>
      </c>
      <c r="D20" s="54">
        <v>34.0837</v>
      </c>
      <c r="E20" s="54">
        <v>25.168600000000001</v>
      </c>
      <c r="F20" s="54">
        <v>23.4222</v>
      </c>
      <c r="G20" s="54">
        <v>31.476299999999998</v>
      </c>
      <c r="H20" s="54">
        <v>17.682099999999998</v>
      </c>
      <c r="I20" s="54">
        <v>28.871200000000002</v>
      </c>
      <c r="J20" s="54">
        <v>34.197800000000001</v>
      </c>
      <c r="K20" s="54">
        <v>25.6509</v>
      </c>
      <c r="L20" s="54">
        <v>23.4222</v>
      </c>
      <c r="M20" s="54">
        <v>31.553899999999999</v>
      </c>
      <c r="N20" s="54">
        <v>18.388300000000001</v>
      </c>
      <c r="O20" s="54">
        <v>12.8634</v>
      </c>
      <c r="P20" s="54">
        <v>22.9573</v>
      </c>
      <c r="Q20" s="54">
        <v>11.0283</v>
      </c>
      <c r="R20" s="54" t="s">
        <v>126</v>
      </c>
      <c r="S20" s="54">
        <v>14.494999999999999</v>
      </c>
      <c r="T20" s="54">
        <v>10.7972</v>
      </c>
      <c r="U20" s="54">
        <v>13.0434</v>
      </c>
      <c r="V20" s="54">
        <v>0</v>
      </c>
      <c r="W20" s="54">
        <v>13.0434</v>
      </c>
      <c r="X20" s="54">
        <v>0</v>
      </c>
      <c r="Y20" s="54">
        <v>18.1267</v>
      </c>
      <c r="Z20" s="54">
        <v>12.8271</v>
      </c>
      <c r="AA20" s="54">
        <v>17.739100000000001</v>
      </c>
      <c r="AB20" s="54">
        <v>0</v>
      </c>
      <c r="AC20" s="54">
        <v>17.739100000000001</v>
      </c>
      <c r="AD20" s="54">
        <v>0</v>
      </c>
      <c r="AE20" s="54">
        <v>18.1327</v>
      </c>
      <c r="AF20" s="54">
        <v>17.642099999999999</v>
      </c>
      <c r="AG20" s="54">
        <v>11.8239</v>
      </c>
      <c r="AH20" s="54">
        <v>0</v>
      </c>
      <c r="AI20" s="54">
        <v>11.8239</v>
      </c>
      <c r="AJ20" s="54" t="s">
        <v>126</v>
      </c>
      <c r="AK20" s="54">
        <v>12.58</v>
      </c>
      <c r="AL20" s="54">
        <v>11.8238</v>
      </c>
      <c r="AM20" s="54">
        <v>20.096299999999999</v>
      </c>
    </row>
    <row r="21" spans="1:39" hidden="1" outlineLevel="1">
      <c r="A21" s="12">
        <v>40848</v>
      </c>
      <c r="B21" s="54">
        <v>25.203199999999999</v>
      </c>
      <c r="C21" s="54">
        <v>27.476700000000001</v>
      </c>
      <c r="D21" s="54">
        <v>33.884599999999999</v>
      </c>
      <c r="E21" s="54">
        <v>23.569400000000002</v>
      </c>
      <c r="F21" s="54">
        <v>22.7257</v>
      </c>
      <c r="G21" s="54">
        <v>29.508199999999999</v>
      </c>
      <c r="H21" s="54">
        <v>14.605600000000001</v>
      </c>
      <c r="I21" s="54">
        <v>28.9498</v>
      </c>
      <c r="J21" s="54">
        <v>33.987499999999997</v>
      </c>
      <c r="K21" s="54">
        <v>25.406400000000001</v>
      </c>
      <c r="L21" s="54">
        <v>22.7257</v>
      </c>
      <c r="M21" s="54">
        <v>29.587299999999999</v>
      </c>
      <c r="N21" s="54">
        <v>16.580100000000002</v>
      </c>
      <c r="O21" s="54">
        <v>12.538500000000001</v>
      </c>
      <c r="P21" s="54">
        <v>20.6463</v>
      </c>
      <c r="Q21" s="54">
        <v>12.265599999999999</v>
      </c>
      <c r="R21" s="54" t="s">
        <v>126</v>
      </c>
      <c r="S21" s="54">
        <v>16.36</v>
      </c>
      <c r="T21" s="54">
        <v>12.177899999999999</v>
      </c>
      <c r="U21" s="54">
        <v>14.2346</v>
      </c>
      <c r="V21" s="54">
        <v>0</v>
      </c>
      <c r="W21" s="54">
        <v>14.2346</v>
      </c>
      <c r="X21" s="54">
        <v>0</v>
      </c>
      <c r="Y21" s="54">
        <v>16.606999999999999</v>
      </c>
      <c r="Z21" s="54">
        <v>14.165900000000001</v>
      </c>
      <c r="AA21" s="54">
        <v>15.0753</v>
      </c>
      <c r="AB21" s="54">
        <v>0</v>
      </c>
      <c r="AC21" s="54">
        <v>15.0753</v>
      </c>
      <c r="AD21" s="54">
        <v>0</v>
      </c>
      <c r="AE21" s="54">
        <v>16.570900000000002</v>
      </c>
      <c r="AF21" s="54">
        <v>15.0266</v>
      </c>
      <c r="AG21" s="54">
        <v>7.9245000000000001</v>
      </c>
      <c r="AH21" s="54">
        <v>0</v>
      </c>
      <c r="AI21" s="54">
        <v>7.9245000000000001</v>
      </c>
      <c r="AJ21" s="54" t="s">
        <v>126</v>
      </c>
      <c r="AK21" s="54">
        <v>20.27</v>
      </c>
      <c r="AL21" s="54">
        <v>7.8956</v>
      </c>
      <c r="AM21" s="54">
        <v>21.550699999999999</v>
      </c>
    </row>
    <row r="22" spans="1:39" hidden="1" outlineLevel="1">
      <c r="A22" s="12">
        <v>40878</v>
      </c>
      <c r="B22" s="54">
        <v>27.872499999999999</v>
      </c>
      <c r="C22" s="54">
        <v>30.2805</v>
      </c>
      <c r="D22" s="54">
        <v>34.3767</v>
      </c>
      <c r="E22" s="54">
        <v>26.522600000000001</v>
      </c>
      <c r="F22" s="54">
        <v>24.408799999999999</v>
      </c>
      <c r="G22" s="54">
        <v>32.755099999999999</v>
      </c>
      <c r="H22" s="54">
        <v>15.3405</v>
      </c>
      <c r="I22" s="54">
        <v>30.7027</v>
      </c>
      <c r="J22" s="54">
        <v>34.4544</v>
      </c>
      <c r="K22" s="54">
        <v>27.165500000000002</v>
      </c>
      <c r="L22" s="54">
        <v>24.408799999999999</v>
      </c>
      <c r="M22" s="54">
        <v>32.9617</v>
      </c>
      <c r="N22" s="54">
        <v>16.3644</v>
      </c>
      <c r="O22" s="54">
        <v>11.2135</v>
      </c>
      <c r="P22" s="54">
        <v>24.374099999999999</v>
      </c>
      <c r="Q22" s="54">
        <v>8.5136000000000003</v>
      </c>
      <c r="R22" s="54" t="s">
        <v>126</v>
      </c>
      <c r="S22" s="54">
        <v>12.747400000000001</v>
      </c>
      <c r="T22" s="54">
        <v>7.7416</v>
      </c>
      <c r="U22" s="54">
        <v>16.174499999999998</v>
      </c>
      <c r="V22" s="54">
        <v>0</v>
      </c>
      <c r="W22" s="54">
        <v>16.174499999999998</v>
      </c>
      <c r="X22" s="54">
        <v>0</v>
      </c>
      <c r="Y22" s="54">
        <v>17.956900000000001</v>
      </c>
      <c r="Z22" s="54">
        <v>15.908899999999999</v>
      </c>
      <c r="AA22" s="54">
        <v>18.128699999999998</v>
      </c>
      <c r="AB22" s="54">
        <v>0</v>
      </c>
      <c r="AC22" s="54">
        <v>18.128699999999998</v>
      </c>
      <c r="AD22" s="54">
        <v>0</v>
      </c>
      <c r="AE22" s="54">
        <v>17.956900000000001</v>
      </c>
      <c r="AF22" s="54">
        <v>18.159500000000001</v>
      </c>
      <c r="AG22" s="54">
        <v>4.9409999999999998</v>
      </c>
      <c r="AH22" s="54">
        <v>0</v>
      </c>
      <c r="AI22" s="54">
        <v>4.9409999999999998</v>
      </c>
      <c r="AJ22" s="54" t="s">
        <v>126</v>
      </c>
      <c r="AK22" s="54">
        <v>0</v>
      </c>
      <c r="AL22" s="54">
        <v>4.9409999999999998</v>
      </c>
      <c r="AM22" s="54">
        <v>22.948599999999999</v>
      </c>
    </row>
    <row r="23" spans="1:39" hidden="1" outlineLevel="1">
      <c r="A23" s="12">
        <v>40909</v>
      </c>
      <c r="B23" s="54">
        <v>30.503699999999998</v>
      </c>
      <c r="C23" s="54">
        <v>32.6357</v>
      </c>
      <c r="D23" s="54">
        <v>34.449300000000001</v>
      </c>
      <c r="E23" s="54">
        <v>30.324999999999999</v>
      </c>
      <c r="F23" s="54">
        <v>27.319099999999999</v>
      </c>
      <c r="G23" s="54">
        <v>38.118400000000001</v>
      </c>
      <c r="H23" s="54">
        <v>17.172899999999998</v>
      </c>
      <c r="I23" s="54">
        <v>32.944800000000001</v>
      </c>
      <c r="J23" s="54">
        <v>34.558900000000001</v>
      </c>
      <c r="K23" s="54">
        <v>30.856400000000001</v>
      </c>
      <c r="L23" s="54">
        <v>27.319099999999999</v>
      </c>
      <c r="M23" s="54">
        <v>38.200699999999998</v>
      </c>
      <c r="N23" s="54">
        <v>18.056999999999999</v>
      </c>
      <c r="O23" s="54">
        <v>12.271599999999999</v>
      </c>
      <c r="P23" s="54">
        <v>21.346399999999999</v>
      </c>
      <c r="Q23" s="54">
        <v>8.1803000000000008</v>
      </c>
      <c r="R23" s="54" t="s">
        <v>126</v>
      </c>
      <c r="S23" s="54">
        <v>10.835900000000001</v>
      </c>
      <c r="T23" s="54">
        <v>7.9932999999999996</v>
      </c>
      <c r="U23" s="54">
        <v>18.6632</v>
      </c>
      <c r="V23" s="54">
        <v>0</v>
      </c>
      <c r="W23" s="54">
        <v>18.6632</v>
      </c>
      <c r="X23" s="54">
        <v>0</v>
      </c>
      <c r="Y23" s="54">
        <v>15.96</v>
      </c>
      <c r="Z23" s="54">
        <v>18.669699999999999</v>
      </c>
      <c r="AA23" s="54">
        <v>21.001300000000001</v>
      </c>
      <c r="AB23" s="54">
        <v>0</v>
      </c>
      <c r="AC23" s="54">
        <v>21.001300000000001</v>
      </c>
      <c r="AD23" s="54">
        <v>0</v>
      </c>
      <c r="AE23" s="54">
        <v>15.96</v>
      </c>
      <c r="AF23" s="54">
        <v>21.016200000000001</v>
      </c>
      <c r="AG23" s="54">
        <v>8.6395</v>
      </c>
      <c r="AH23" s="54">
        <v>0</v>
      </c>
      <c r="AI23" s="54">
        <v>8.6395</v>
      </c>
      <c r="AJ23" s="54" t="s">
        <v>126</v>
      </c>
      <c r="AK23" s="54">
        <v>0</v>
      </c>
      <c r="AL23" s="54">
        <v>8.6395</v>
      </c>
      <c r="AM23" s="54">
        <v>22.6876</v>
      </c>
    </row>
    <row r="24" spans="1:39" hidden="1" outlineLevel="1">
      <c r="A24" s="12">
        <v>40940</v>
      </c>
      <c r="B24" s="54">
        <v>27.325099999999999</v>
      </c>
      <c r="C24" s="54">
        <v>29.794599999999999</v>
      </c>
      <c r="D24" s="54">
        <v>31.756699999999999</v>
      </c>
      <c r="E24" s="54">
        <v>28.848600000000001</v>
      </c>
      <c r="F24" s="54">
        <v>24.694900000000001</v>
      </c>
      <c r="G24" s="54">
        <v>35.722200000000001</v>
      </c>
      <c r="H24" s="54">
        <v>17.976600000000001</v>
      </c>
      <c r="I24" s="54">
        <v>30.577000000000002</v>
      </c>
      <c r="J24" s="54">
        <v>31.804200000000002</v>
      </c>
      <c r="K24" s="54">
        <v>29.950500000000002</v>
      </c>
      <c r="L24" s="54">
        <v>24.694900000000001</v>
      </c>
      <c r="M24" s="54">
        <v>36.048099999999998</v>
      </c>
      <c r="N24" s="54">
        <v>20.084499999999998</v>
      </c>
      <c r="O24" s="54">
        <v>11.6944</v>
      </c>
      <c r="P24" s="54">
        <v>20.2729</v>
      </c>
      <c r="Q24" s="54">
        <v>11.4077</v>
      </c>
      <c r="R24" s="54" t="s">
        <v>126</v>
      </c>
      <c r="S24" s="54">
        <v>13.4613</v>
      </c>
      <c r="T24" s="54">
        <v>11.116400000000001</v>
      </c>
      <c r="U24" s="54">
        <v>16.339300000000001</v>
      </c>
      <c r="V24" s="54">
        <v>0</v>
      </c>
      <c r="W24" s="54">
        <v>16.339300000000001</v>
      </c>
      <c r="X24" s="54">
        <v>0</v>
      </c>
      <c r="Y24" s="54">
        <v>0</v>
      </c>
      <c r="Z24" s="54">
        <v>16.339300000000001</v>
      </c>
      <c r="AA24" s="54">
        <v>16.441099999999999</v>
      </c>
      <c r="AB24" s="54">
        <v>0</v>
      </c>
      <c r="AC24" s="54">
        <v>16.441099999999999</v>
      </c>
      <c r="AD24" s="54">
        <v>0</v>
      </c>
      <c r="AE24" s="54">
        <v>0</v>
      </c>
      <c r="AF24" s="54">
        <v>16.441099999999999</v>
      </c>
      <c r="AG24" s="54">
        <v>12.9658</v>
      </c>
      <c r="AH24" s="54">
        <v>0</v>
      </c>
      <c r="AI24" s="54">
        <v>12.9658</v>
      </c>
      <c r="AJ24" s="54" t="s">
        <v>126</v>
      </c>
      <c r="AK24" s="54">
        <v>0</v>
      </c>
      <c r="AL24" s="54">
        <v>12.9658</v>
      </c>
      <c r="AM24" s="54">
        <v>22.4924</v>
      </c>
    </row>
    <row r="25" spans="1:39" hidden="1" outlineLevel="1">
      <c r="A25" s="12">
        <v>40969</v>
      </c>
      <c r="B25" s="54">
        <v>27.861699999999999</v>
      </c>
      <c r="C25" s="54">
        <v>30.074300000000001</v>
      </c>
      <c r="D25" s="54">
        <v>33.206699999999998</v>
      </c>
      <c r="E25" s="54">
        <v>27.306799999999999</v>
      </c>
      <c r="F25" s="54">
        <v>27.2195</v>
      </c>
      <c r="G25" s="54">
        <v>31.892600000000002</v>
      </c>
      <c r="H25" s="54">
        <v>16.828800000000001</v>
      </c>
      <c r="I25" s="54">
        <v>31.4816</v>
      </c>
      <c r="J25" s="54">
        <v>33.346200000000003</v>
      </c>
      <c r="K25" s="54">
        <v>29.633199999999999</v>
      </c>
      <c r="L25" s="54">
        <v>27.2195</v>
      </c>
      <c r="M25" s="54">
        <v>32.049399999999999</v>
      </c>
      <c r="N25" s="54">
        <v>23.498999999999999</v>
      </c>
      <c r="O25" s="54">
        <v>10.6578</v>
      </c>
      <c r="P25" s="54">
        <v>20.019100000000002</v>
      </c>
      <c r="Q25" s="54">
        <v>9.9239999999999995</v>
      </c>
      <c r="R25" s="54" t="s">
        <v>126</v>
      </c>
      <c r="S25" s="54">
        <v>12.5665</v>
      </c>
      <c r="T25" s="54">
        <v>9.8234999999999992</v>
      </c>
      <c r="U25" s="54">
        <v>17.686699999999998</v>
      </c>
      <c r="V25" s="54">
        <v>0</v>
      </c>
      <c r="W25" s="54">
        <v>17.686699999999998</v>
      </c>
      <c r="X25" s="54">
        <v>0</v>
      </c>
      <c r="Y25" s="54">
        <v>19.8416</v>
      </c>
      <c r="Z25" s="54">
        <v>16.7911</v>
      </c>
      <c r="AA25" s="54">
        <v>19.3873</v>
      </c>
      <c r="AB25" s="54">
        <v>0</v>
      </c>
      <c r="AC25" s="54">
        <v>19.3873</v>
      </c>
      <c r="AD25" s="54">
        <v>0</v>
      </c>
      <c r="AE25" s="54">
        <v>19.8416</v>
      </c>
      <c r="AF25" s="54">
        <v>19.112300000000001</v>
      </c>
      <c r="AG25" s="54">
        <v>11.710800000000001</v>
      </c>
      <c r="AH25" s="54">
        <v>0</v>
      </c>
      <c r="AI25" s="54">
        <v>11.710800000000001</v>
      </c>
      <c r="AJ25" s="54" t="s">
        <v>126</v>
      </c>
      <c r="AK25" s="54">
        <v>0</v>
      </c>
      <c r="AL25" s="54">
        <v>11.710800000000001</v>
      </c>
      <c r="AM25" s="54">
        <v>23.083500000000001</v>
      </c>
    </row>
    <row r="26" spans="1:39" hidden="1" outlineLevel="1">
      <c r="A26" s="12">
        <v>41000</v>
      </c>
      <c r="B26" s="54">
        <v>28.2637</v>
      </c>
      <c r="C26" s="54">
        <v>30.320599999999999</v>
      </c>
      <c r="D26" s="54">
        <v>32.404200000000003</v>
      </c>
      <c r="E26" s="54">
        <v>28.7913</v>
      </c>
      <c r="F26" s="54">
        <v>26.195799999999998</v>
      </c>
      <c r="G26" s="54">
        <v>32.236899999999999</v>
      </c>
      <c r="H26" s="54">
        <v>21.011099999999999</v>
      </c>
      <c r="I26" s="54">
        <v>30.447500000000002</v>
      </c>
      <c r="J26" s="54">
        <v>32.531300000000002</v>
      </c>
      <c r="K26" s="54">
        <v>28.921399999999998</v>
      </c>
      <c r="L26" s="54">
        <v>26.195799999999998</v>
      </c>
      <c r="M26" s="54">
        <v>32.289900000000003</v>
      </c>
      <c r="N26" s="54">
        <v>21.356400000000001</v>
      </c>
      <c r="O26" s="54">
        <v>16.4207</v>
      </c>
      <c r="P26" s="54">
        <v>20.177499999999998</v>
      </c>
      <c r="Q26" s="54">
        <v>12.935499999999999</v>
      </c>
      <c r="R26" s="54" t="s">
        <v>126</v>
      </c>
      <c r="S26" s="54">
        <v>13.104699999999999</v>
      </c>
      <c r="T26" s="54">
        <v>12.895099999999999</v>
      </c>
      <c r="U26" s="54">
        <v>17.2057</v>
      </c>
      <c r="V26" s="54">
        <v>0</v>
      </c>
      <c r="W26" s="54">
        <v>17.2057</v>
      </c>
      <c r="X26" s="54">
        <v>0</v>
      </c>
      <c r="Y26" s="54">
        <v>23.676400000000001</v>
      </c>
      <c r="Z26" s="54">
        <v>16.0199</v>
      </c>
      <c r="AA26" s="54">
        <v>17.371700000000001</v>
      </c>
      <c r="AB26" s="54">
        <v>0</v>
      </c>
      <c r="AC26" s="54">
        <v>17.371700000000001</v>
      </c>
      <c r="AD26" s="54">
        <v>0</v>
      </c>
      <c r="AE26" s="54">
        <v>23.676400000000001</v>
      </c>
      <c r="AF26" s="54">
        <v>16.157</v>
      </c>
      <c r="AG26" s="54">
        <v>13.3444</v>
      </c>
      <c r="AH26" s="54">
        <v>0</v>
      </c>
      <c r="AI26" s="54">
        <v>13.3444</v>
      </c>
      <c r="AJ26" s="54" t="s">
        <v>126</v>
      </c>
      <c r="AK26" s="54">
        <v>0</v>
      </c>
      <c r="AL26" s="54">
        <v>13.3444</v>
      </c>
      <c r="AM26" s="54">
        <v>23.423200000000001</v>
      </c>
    </row>
    <row r="27" spans="1:39" hidden="1" outlineLevel="1">
      <c r="A27" s="12">
        <v>41030</v>
      </c>
      <c r="B27" s="54">
        <v>27.956</v>
      </c>
      <c r="C27" s="54">
        <v>30.076599999999999</v>
      </c>
      <c r="D27" s="54">
        <v>32.385199999999998</v>
      </c>
      <c r="E27" s="54">
        <v>28.357099999999999</v>
      </c>
      <c r="F27" s="54">
        <v>25.9527</v>
      </c>
      <c r="G27" s="54">
        <v>31.804300000000001</v>
      </c>
      <c r="H27" s="54">
        <v>21.497</v>
      </c>
      <c r="I27" s="54">
        <v>30.3293</v>
      </c>
      <c r="J27" s="54">
        <v>32.456699999999998</v>
      </c>
      <c r="K27" s="54">
        <v>28.714500000000001</v>
      </c>
      <c r="L27" s="54">
        <v>25.9527</v>
      </c>
      <c r="M27" s="54">
        <v>31.836500000000001</v>
      </c>
      <c r="N27" s="54">
        <v>22.4405</v>
      </c>
      <c r="O27" s="54">
        <v>15.394600000000001</v>
      </c>
      <c r="P27" s="54">
        <v>21.035499999999999</v>
      </c>
      <c r="Q27" s="54">
        <v>14.337300000000001</v>
      </c>
      <c r="R27" s="54" t="s">
        <v>126</v>
      </c>
      <c r="S27" s="54">
        <v>15.4778</v>
      </c>
      <c r="T27" s="54">
        <v>14.2837</v>
      </c>
      <c r="U27" s="54">
        <v>17.446200000000001</v>
      </c>
      <c r="V27" s="54">
        <v>0</v>
      </c>
      <c r="W27" s="54">
        <v>17.446200000000001</v>
      </c>
      <c r="X27" s="54">
        <v>0</v>
      </c>
      <c r="Y27" s="54">
        <v>20.04</v>
      </c>
      <c r="Z27" s="54">
        <v>17.444500000000001</v>
      </c>
      <c r="AA27" s="54">
        <v>17.545300000000001</v>
      </c>
      <c r="AB27" s="54">
        <v>0</v>
      </c>
      <c r="AC27" s="54">
        <v>17.545300000000001</v>
      </c>
      <c r="AD27" s="54">
        <v>0</v>
      </c>
      <c r="AE27" s="54">
        <v>20.04</v>
      </c>
      <c r="AF27" s="54">
        <v>17.543700000000001</v>
      </c>
      <c r="AG27" s="54">
        <v>12.622</v>
      </c>
      <c r="AH27" s="54">
        <v>0</v>
      </c>
      <c r="AI27" s="54">
        <v>12.622</v>
      </c>
      <c r="AJ27" s="54" t="s">
        <v>126</v>
      </c>
      <c r="AK27" s="54">
        <v>0</v>
      </c>
      <c r="AL27" s="54">
        <v>12.622</v>
      </c>
      <c r="AM27" s="54">
        <v>23.628799999999998</v>
      </c>
    </row>
    <row r="28" spans="1:39" hidden="1" outlineLevel="1">
      <c r="A28" s="12">
        <v>41061</v>
      </c>
      <c r="B28" s="54">
        <v>26.510200000000001</v>
      </c>
      <c r="C28" s="54">
        <v>28.454799999999999</v>
      </c>
      <c r="D28" s="54">
        <v>30.172000000000001</v>
      </c>
      <c r="E28" s="54">
        <v>27.5457</v>
      </c>
      <c r="F28" s="54">
        <v>26.494299999999999</v>
      </c>
      <c r="G28" s="54">
        <v>30.362500000000001</v>
      </c>
      <c r="H28" s="54">
        <v>21.483499999999999</v>
      </c>
      <c r="I28" s="54">
        <v>28.837700000000002</v>
      </c>
      <c r="J28" s="54">
        <v>30.305399999999999</v>
      </c>
      <c r="K28" s="54">
        <v>28.042899999999999</v>
      </c>
      <c r="L28" s="54">
        <v>26.494299999999999</v>
      </c>
      <c r="M28" s="54">
        <v>30.430399999999999</v>
      </c>
      <c r="N28" s="54">
        <v>22.787199999999999</v>
      </c>
      <c r="O28" s="54">
        <v>14.9087</v>
      </c>
      <c r="P28" s="54">
        <v>20.124700000000001</v>
      </c>
      <c r="Q28" s="54">
        <v>13.878399999999999</v>
      </c>
      <c r="R28" s="54" t="s">
        <v>126</v>
      </c>
      <c r="S28" s="54">
        <v>14.405200000000001</v>
      </c>
      <c r="T28" s="54">
        <v>13.84</v>
      </c>
      <c r="U28" s="54">
        <v>15.8088</v>
      </c>
      <c r="V28" s="54">
        <v>0</v>
      </c>
      <c r="W28" s="54">
        <v>15.8088</v>
      </c>
      <c r="X28" s="54">
        <v>0</v>
      </c>
      <c r="Y28" s="54">
        <v>20</v>
      </c>
      <c r="Z28" s="54">
        <v>15.0968</v>
      </c>
      <c r="AA28" s="54">
        <v>16.7286</v>
      </c>
      <c r="AB28" s="54">
        <v>0</v>
      </c>
      <c r="AC28" s="54">
        <v>16.7286</v>
      </c>
      <c r="AD28" s="54">
        <v>0</v>
      </c>
      <c r="AE28" s="54">
        <v>20</v>
      </c>
      <c r="AF28" s="54">
        <v>16.034400000000002</v>
      </c>
      <c r="AG28" s="54">
        <v>11.3331</v>
      </c>
      <c r="AH28" s="54">
        <v>0</v>
      </c>
      <c r="AI28" s="54">
        <v>11.3331</v>
      </c>
      <c r="AJ28" s="54" t="s">
        <v>126</v>
      </c>
      <c r="AK28" s="54">
        <v>0</v>
      </c>
      <c r="AL28" s="54">
        <v>11.3331</v>
      </c>
      <c r="AM28" s="54">
        <v>22.857900000000001</v>
      </c>
    </row>
    <row r="29" spans="1:39" hidden="1" outlineLevel="1">
      <c r="A29" s="12">
        <v>41091</v>
      </c>
      <c r="B29" s="54">
        <v>26.1632</v>
      </c>
      <c r="C29" s="54">
        <v>28.362100000000002</v>
      </c>
      <c r="D29" s="54">
        <v>30.5138</v>
      </c>
      <c r="E29" s="54">
        <v>27.2913</v>
      </c>
      <c r="F29" s="54">
        <v>25.948699999999999</v>
      </c>
      <c r="G29" s="54">
        <v>30.637</v>
      </c>
      <c r="H29" s="54">
        <v>20.6983</v>
      </c>
      <c r="I29" s="54">
        <v>28.9453</v>
      </c>
      <c r="J29" s="54">
        <v>30.568999999999999</v>
      </c>
      <c r="K29" s="54">
        <v>28.097200000000001</v>
      </c>
      <c r="L29" s="54">
        <v>25.948699999999999</v>
      </c>
      <c r="M29" s="54">
        <v>30.6553</v>
      </c>
      <c r="N29" s="54">
        <v>22.875800000000002</v>
      </c>
      <c r="O29" s="54">
        <v>14.197900000000001</v>
      </c>
      <c r="P29" s="54">
        <v>23.803899999999999</v>
      </c>
      <c r="Q29" s="54">
        <v>13.491099999999999</v>
      </c>
      <c r="R29" s="54">
        <v>0</v>
      </c>
      <c r="S29" s="54">
        <v>15.871600000000001</v>
      </c>
      <c r="T29" s="54">
        <v>13.4613</v>
      </c>
      <c r="U29" s="54">
        <v>16.829699999999999</v>
      </c>
      <c r="V29" s="54">
        <v>0</v>
      </c>
      <c r="W29" s="54">
        <v>16.829699999999999</v>
      </c>
      <c r="X29" s="54">
        <v>0</v>
      </c>
      <c r="Y29" s="54">
        <v>15.4003</v>
      </c>
      <c r="Z29" s="54">
        <v>16.849299999999999</v>
      </c>
      <c r="AA29" s="54">
        <v>18.874300000000002</v>
      </c>
      <c r="AB29" s="54">
        <v>0</v>
      </c>
      <c r="AC29" s="54">
        <v>18.874300000000002</v>
      </c>
      <c r="AD29" s="54">
        <v>0</v>
      </c>
      <c r="AE29" s="54">
        <v>15.4003</v>
      </c>
      <c r="AF29" s="54">
        <v>18.942699999999999</v>
      </c>
      <c r="AG29" s="54">
        <v>12.022500000000001</v>
      </c>
      <c r="AH29" s="54">
        <v>0</v>
      </c>
      <c r="AI29" s="54">
        <v>12.022500000000001</v>
      </c>
      <c r="AJ29" s="54">
        <v>0</v>
      </c>
      <c r="AK29" s="54">
        <v>0</v>
      </c>
      <c r="AL29" s="54">
        <v>12.022500000000001</v>
      </c>
      <c r="AM29" s="54">
        <v>22.702999999999999</v>
      </c>
    </row>
    <row r="30" spans="1:39" hidden="1" outlineLevel="1">
      <c r="A30" s="12">
        <v>41122</v>
      </c>
      <c r="B30" s="54">
        <v>26.763000000000002</v>
      </c>
      <c r="C30" s="54">
        <v>28.307500000000001</v>
      </c>
      <c r="D30" s="54">
        <v>32.257599999999996</v>
      </c>
      <c r="E30" s="54">
        <v>25.755800000000001</v>
      </c>
      <c r="F30" s="54">
        <v>22.8705</v>
      </c>
      <c r="G30" s="54">
        <v>30.033000000000001</v>
      </c>
      <c r="H30" s="54">
        <v>20.2271</v>
      </c>
      <c r="I30" s="54">
        <v>28.507400000000001</v>
      </c>
      <c r="J30" s="54">
        <v>32.285200000000003</v>
      </c>
      <c r="K30" s="54">
        <v>26.012899999999998</v>
      </c>
      <c r="L30" s="54">
        <v>22.8705</v>
      </c>
      <c r="M30" s="54">
        <v>30.279399999999999</v>
      </c>
      <c r="N30" s="54">
        <v>20.8811</v>
      </c>
      <c r="O30" s="54">
        <v>15.5473</v>
      </c>
      <c r="P30" s="54">
        <v>20.219100000000001</v>
      </c>
      <c r="Q30" s="54">
        <v>15.2582</v>
      </c>
      <c r="R30" s="54" t="s">
        <v>126</v>
      </c>
      <c r="S30" s="54">
        <v>19.309000000000001</v>
      </c>
      <c r="T30" s="54">
        <v>12.0641</v>
      </c>
      <c r="U30" s="54">
        <v>16.803699999999999</v>
      </c>
      <c r="V30" s="54">
        <v>0</v>
      </c>
      <c r="W30" s="54">
        <v>16.803699999999999</v>
      </c>
      <c r="X30" s="54">
        <v>0</v>
      </c>
      <c r="Y30" s="54">
        <v>0</v>
      </c>
      <c r="Z30" s="54">
        <v>16.803699999999999</v>
      </c>
      <c r="AA30" s="54">
        <v>17.325199999999999</v>
      </c>
      <c r="AB30" s="54">
        <v>0</v>
      </c>
      <c r="AC30" s="54">
        <v>17.325199999999999</v>
      </c>
      <c r="AD30" s="54">
        <v>0</v>
      </c>
      <c r="AE30" s="54">
        <v>0</v>
      </c>
      <c r="AF30" s="54">
        <v>17.325199999999999</v>
      </c>
      <c r="AG30" s="54">
        <v>11.146800000000001</v>
      </c>
      <c r="AH30" s="54">
        <v>0</v>
      </c>
      <c r="AI30" s="54">
        <v>11.146800000000001</v>
      </c>
      <c r="AJ30" s="54" t="s">
        <v>126</v>
      </c>
      <c r="AK30" s="54">
        <v>0</v>
      </c>
      <c r="AL30" s="54">
        <v>11.146800000000001</v>
      </c>
      <c r="AM30" s="54">
        <v>23.884899999999998</v>
      </c>
    </row>
    <row r="31" spans="1:39" hidden="1" outlineLevel="1">
      <c r="A31" s="12">
        <v>41153</v>
      </c>
      <c r="B31" s="54">
        <v>26.310700000000001</v>
      </c>
      <c r="C31" s="54">
        <v>28.007200000000001</v>
      </c>
      <c r="D31" s="54">
        <v>32.343499999999999</v>
      </c>
      <c r="E31" s="54">
        <v>25.285900000000002</v>
      </c>
      <c r="F31" s="54">
        <v>24.995000000000001</v>
      </c>
      <c r="G31" s="54">
        <v>31.250299999999999</v>
      </c>
      <c r="H31" s="54">
        <v>14.743600000000001</v>
      </c>
      <c r="I31" s="54">
        <v>28.9557</v>
      </c>
      <c r="J31" s="54">
        <v>32.378</v>
      </c>
      <c r="K31" s="54">
        <v>26.635400000000001</v>
      </c>
      <c r="L31" s="54">
        <v>24.995000000000001</v>
      </c>
      <c r="M31" s="54">
        <v>31.2727</v>
      </c>
      <c r="N31" s="54">
        <v>17.003799999999998</v>
      </c>
      <c r="O31" s="54">
        <v>9.3749000000000002</v>
      </c>
      <c r="P31" s="54">
        <v>20.368099999999998</v>
      </c>
      <c r="Q31" s="54">
        <v>9.1173999999999999</v>
      </c>
      <c r="R31" s="54" t="s">
        <v>126</v>
      </c>
      <c r="S31" s="54">
        <v>15.437799999999999</v>
      </c>
      <c r="T31" s="54">
        <v>9.0606000000000009</v>
      </c>
      <c r="U31" s="54">
        <v>17.010100000000001</v>
      </c>
      <c r="V31" s="54">
        <v>0</v>
      </c>
      <c r="W31" s="54">
        <v>17.010100000000001</v>
      </c>
      <c r="X31" s="54">
        <v>0</v>
      </c>
      <c r="Y31" s="54">
        <v>0</v>
      </c>
      <c r="Z31" s="54">
        <v>17.010100000000001</v>
      </c>
      <c r="AA31" s="54">
        <v>17.438199999999998</v>
      </c>
      <c r="AB31" s="54">
        <v>0</v>
      </c>
      <c r="AC31" s="54">
        <v>17.438199999999998</v>
      </c>
      <c r="AD31" s="54">
        <v>0</v>
      </c>
      <c r="AE31" s="54">
        <v>0</v>
      </c>
      <c r="AF31" s="54">
        <v>17.438199999999998</v>
      </c>
      <c r="AG31" s="54">
        <v>10.608000000000001</v>
      </c>
      <c r="AH31" s="54">
        <v>0</v>
      </c>
      <c r="AI31" s="54">
        <v>10.608000000000001</v>
      </c>
      <c r="AJ31" s="54" t="s">
        <v>126</v>
      </c>
      <c r="AK31" s="54">
        <v>0</v>
      </c>
      <c r="AL31" s="54">
        <v>10.608000000000001</v>
      </c>
      <c r="AM31" s="54">
        <v>23.636700000000001</v>
      </c>
    </row>
    <row r="32" spans="1:39" hidden="1" outlineLevel="1">
      <c r="A32" s="12">
        <v>41183</v>
      </c>
      <c r="B32" s="54">
        <v>25.515599999999999</v>
      </c>
      <c r="C32" s="54">
        <v>26.442699999999999</v>
      </c>
      <c r="D32" s="54">
        <v>30.8688</v>
      </c>
      <c r="E32" s="54">
        <v>24.1568</v>
      </c>
      <c r="F32" s="54">
        <v>22.3325</v>
      </c>
      <c r="G32" s="54">
        <v>31.011700000000001</v>
      </c>
      <c r="H32" s="54">
        <v>16.038699999999999</v>
      </c>
      <c r="I32" s="54">
        <v>27.168800000000001</v>
      </c>
      <c r="J32" s="54">
        <v>30.868400000000001</v>
      </c>
      <c r="K32" s="54">
        <v>25.078299999999999</v>
      </c>
      <c r="L32" s="54">
        <v>22.3325</v>
      </c>
      <c r="M32" s="54">
        <v>31.035799999999998</v>
      </c>
      <c r="N32" s="54">
        <v>16.7468</v>
      </c>
      <c r="O32" s="54">
        <v>14.378399999999999</v>
      </c>
      <c r="P32" s="54">
        <v>40.723999999999997</v>
      </c>
      <c r="Q32" s="54">
        <v>14.372299999999999</v>
      </c>
      <c r="R32" s="54" t="s">
        <v>126</v>
      </c>
      <c r="S32" s="54">
        <v>16.339700000000001</v>
      </c>
      <c r="T32" s="54">
        <v>14.356400000000001</v>
      </c>
      <c r="U32" s="54">
        <v>17.1205</v>
      </c>
      <c r="V32" s="54">
        <v>0</v>
      </c>
      <c r="W32" s="54">
        <v>17.1205</v>
      </c>
      <c r="X32" s="54">
        <v>0</v>
      </c>
      <c r="Y32" s="54">
        <v>0</v>
      </c>
      <c r="Z32" s="54">
        <v>17.1205</v>
      </c>
      <c r="AA32" s="54">
        <v>18.606400000000001</v>
      </c>
      <c r="AB32" s="54">
        <v>0</v>
      </c>
      <c r="AC32" s="54">
        <v>18.606400000000001</v>
      </c>
      <c r="AD32" s="54">
        <v>0</v>
      </c>
      <c r="AE32" s="54">
        <v>0</v>
      </c>
      <c r="AF32" s="54">
        <v>18.606400000000001</v>
      </c>
      <c r="AG32" s="54">
        <v>13.5129</v>
      </c>
      <c r="AH32" s="54">
        <v>0</v>
      </c>
      <c r="AI32" s="54">
        <v>13.5129</v>
      </c>
      <c r="AJ32" s="54" t="s">
        <v>126</v>
      </c>
      <c r="AK32" s="54">
        <v>0</v>
      </c>
      <c r="AL32" s="54">
        <v>13.5129</v>
      </c>
      <c r="AM32" s="54">
        <v>24.000499999999999</v>
      </c>
    </row>
    <row r="33" spans="1:39" hidden="1" outlineLevel="1">
      <c r="A33" s="12">
        <v>41214</v>
      </c>
      <c r="B33" s="54">
        <v>27.163599999999999</v>
      </c>
      <c r="C33" s="54">
        <v>28.5276</v>
      </c>
      <c r="D33" s="54">
        <v>31.6401</v>
      </c>
      <c r="E33" s="54">
        <v>26.541399999999999</v>
      </c>
      <c r="F33" s="54">
        <v>22.625</v>
      </c>
      <c r="G33" s="54">
        <v>31.312899999999999</v>
      </c>
      <c r="H33" s="54">
        <v>20.1295</v>
      </c>
      <c r="I33" s="54">
        <v>28.7102</v>
      </c>
      <c r="J33" s="54">
        <v>31.610499999999998</v>
      </c>
      <c r="K33" s="54">
        <v>26.834700000000002</v>
      </c>
      <c r="L33" s="54">
        <v>22.625</v>
      </c>
      <c r="M33" s="54">
        <v>31.312899999999999</v>
      </c>
      <c r="N33" s="54">
        <v>21.13</v>
      </c>
      <c r="O33" s="54">
        <v>15.871499999999999</v>
      </c>
      <c r="P33" s="54">
        <v>36.358199999999997</v>
      </c>
      <c r="Q33" s="54">
        <v>11.6623</v>
      </c>
      <c r="R33" s="54" t="s">
        <v>126</v>
      </c>
      <c r="S33" s="54" t="s">
        <v>126</v>
      </c>
      <c r="T33" s="54">
        <v>11.6623</v>
      </c>
      <c r="U33" s="54">
        <v>17.034300000000002</v>
      </c>
      <c r="V33" s="54">
        <v>0</v>
      </c>
      <c r="W33" s="54">
        <v>17.034300000000002</v>
      </c>
      <c r="X33" s="54">
        <v>0</v>
      </c>
      <c r="Y33" s="54">
        <v>0</v>
      </c>
      <c r="Z33" s="54">
        <v>17.034300000000002</v>
      </c>
      <c r="AA33" s="54">
        <v>17.034300000000002</v>
      </c>
      <c r="AB33" s="54">
        <v>0</v>
      </c>
      <c r="AC33" s="54">
        <v>17.034300000000002</v>
      </c>
      <c r="AD33" s="54">
        <v>0</v>
      </c>
      <c r="AE33" s="54">
        <v>0</v>
      </c>
      <c r="AF33" s="54">
        <v>17.034300000000002</v>
      </c>
      <c r="AG33" s="54">
        <v>0</v>
      </c>
      <c r="AH33" s="54">
        <v>0</v>
      </c>
      <c r="AI33" s="54">
        <v>0</v>
      </c>
      <c r="AJ33" s="54" t="s">
        <v>126</v>
      </c>
      <c r="AK33" s="54" t="s">
        <v>126</v>
      </c>
      <c r="AL33" s="54">
        <v>0</v>
      </c>
      <c r="AM33" s="54">
        <v>24.367799999999999</v>
      </c>
    </row>
    <row r="34" spans="1:39" hidden="1" outlineLevel="1">
      <c r="A34" s="12">
        <v>41244</v>
      </c>
      <c r="B34" s="54">
        <v>26.480499999999999</v>
      </c>
      <c r="C34" s="54">
        <v>27.4587</v>
      </c>
      <c r="D34" s="54">
        <v>32.283700000000003</v>
      </c>
      <c r="E34" s="54">
        <v>24.329799999999999</v>
      </c>
      <c r="F34" s="54">
        <v>21.200700000000001</v>
      </c>
      <c r="G34" s="54">
        <v>31.481999999999999</v>
      </c>
      <c r="H34" s="54">
        <v>14.343299999999999</v>
      </c>
      <c r="I34" s="54">
        <v>29.163</v>
      </c>
      <c r="J34" s="54">
        <v>32.283499999999997</v>
      </c>
      <c r="K34" s="54">
        <v>26.793299999999999</v>
      </c>
      <c r="L34" s="54">
        <v>21.200700000000001</v>
      </c>
      <c r="M34" s="54">
        <v>32.205100000000002</v>
      </c>
      <c r="N34" s="54">
        <v>22.173100000000002</v>
      </c>
      <c r="O34" s="54">
        <v>9.9351000000000003</v>
      </c>
      <c r="P34" s="54">
        <v>34.825200000000002</v>
      </c>
      <c r="Q34" s="54">
        <v>9.9291999999999998</v>
      </c>
      <c r="R34" s="54" t="s">
        <v>126</v>
      </c>
      <c r="S34" s="54">
        <v>10</v>
      </c>
      <c r="T34" s="54">
        <v>9.9215</v>
      </c>
      <c r="U34" s="54">
        <v>14.685700000000001</v>
      </c>
      <c r="V34" s="54">
        <v>0</v>
      </c>
      <c r="W34" s="54">
        <v>14.685700000000001</v>
      </c>
      <c r="X34" s="54">
        <v>0</v>
      </c>
      <c r="Y34" s="54">
        <v>21.834399999999999</v>
      </c>
      <c r="Z34" s="54">
        <v>14.3087</v>
      </c>
      <c r="AA34" s="54">
        <v>18.638999999999999</v>
      </c>
      <c r="AB34" s="54">
        <v>0</v>
      </c>
      <c r="AC34" s="54">
        <v>18.638999999999999</v>
      </c>
      <c r="AD34" s="54">
        <v>0</v>
      </c>
      <c r="AE34" s="54">
        <v>21.834399999999999</v>
      </c>
      <c r="AF34" s="54">
        <v>18.3752</v>
      </c>
      <c r="AG34" s="54">
        <v>7.1237000000000004</v>
      </c>
      <c r="AH34" s="54">
        <v>0</v>
      </c>
      <c r="AI34" s="54">
        <v>7.1237000000000004</v>
      </c>
      <c r="AJ34" s="54" t="s">
        <v>126</v>
      </c>
      <c r="AK34" s="54">
        <v>0</v>
      </c>
      <c r="AL34" s="54">
        <v>7.1237000000000004</v>
      </c>
      <c r="AM34" s="54">
        <v>24.535900000000002</v>
      </c>
    </row>
    <row r="35" spans="1:39" hidden="1" outlineLevel="1">
      <c r="A35" s="12">
        <v>41275</v>
      </c>
      <c r="B35" s="54">
        <v>28.502600000000001</v>
      </c>
      <c r="C35" s="54">
        <v>30.3047</v>
      </c>
      <c r="D35" s="54">
        <v>31.561900000000001</v>
      </c>
      <c r="E35" s="54">
        <v>28.83</v>
      </c>
      <c r="F35" s="54">
        <v>25.891300000000001</v>
      </c>
      <c r="G35" s="54">
        <v>33.004199999999997</v>
      </c>
      <c r="H35" s="54">
        <v>17.610399999999998</v>
      </c>
      <c r="I35" s="54">
        <v>31.073</v>
      </c>
      <c r="J35" s="54">
        <v>31.561900000000001</v>
      </c>
      <c r="K35" s="54">
        <v>30.4392</v>
      </c>
      <c r="L35" s="54">
        <v>25.891300000000001</v>
      </c>
      <c r="M35" s="54">
        <v>33.004199999999997</v>
      </c>
      <c r="N35" s="54">
        <v>25.284199999999998</v>
      </c>
      <c r="O35" s="54">
        <v>13.543100000000001</v>
      </c>
      <c r="P35" s="54">
        <v>33.002800000000001</v>
      </c>
      <c r="Q35" s="54">
        <v>13.535500000000001</v>
      </c>
      <c r="R35" s="54" t="s">
        <v>126</v>
      </c>
      <c r="S35" s="54" t="s">
        <v>126</v>
      </c>
      <c r="T35" s="54">
        <v>13.535500000000001</v>
      </c>
      <c r="U35" s="54">
        <v>19.476900000000001</v>
      </c>
      <c r="V35" s="54">
        <v>0</v>
      </c>
      <c r="W35" s="54">
        <v>19.476900000000001</v>
      </c>
      <c r="X35" s="54">
        <v>0</v>
      </c>
      <c r="Y35" s="54">
        <v>0</v>
      </c>
      <c r="Z35" s="54">
        <v>19.476900000000001</v>
      </c>
      <c r="AA35" s="54">
        <v>19.476900000000001</v>
      </c>
      <c r="AB35" s="54">
        <v>0</v>
      </c>
      <c r="AC35" s="54">
        <v>19.476900000000001</v>
      </c>
      <c r="AD35" s="54">
        <v>0</v>
      </c>
      <c r="AE35" s="54">
        <v>0</v>
      </c>
      <c r="AF35" s="54">
        <v>19.476900000000001</v>
      </c>
      <c r="AG35" s="54">
        <v>0</v>
      </c>
      <c r="AH35" s="54">
        <v>0</v>
      </c>
      <c r="AI35" s="54">
        <v>0</v>
      </c>
      <c r="AJ35" s="54" t="s">
        <v>126</v>
      </c>
      <c r="AK35" s="54" t="s">
        <v>126</v>
      </c>
      <c r="AL35" s="54">
        <v>0</v>
      </c>
      <c r="AM35" s="54">
        <v>24.3123</v>
      </c>
    </row>
    <row r="36" spans="1:39" hidden="1" outlineLevel="1">
      <c r="A36" s="12">
        <v>41306</v>
      </c>
      <c r="B36" s="54">
        <v>27.451699999999999</v>
      </c>
      <c r="C36" s="54">
        <v>29.293199999999999</v>
      </c>
      <c r="D36" s="54">
        <v>31.979399999999998</v>
      </c>
      <c r="E36" s="54">
        <v>27.210100000000001</v>
      </c>
      <c r="F36" s="54">
        <v>20.4178</v>
      </c>
      <c r="G36" s="54">
        <v>33.233699999999999</v>
      </c>
      <c r="H36" s="54">
        <v>23.9008</v>
      </c>
      <c r="I36" s="54">
        <v>29.355799999999999</v>
      </c>
      <c r="J36" s="54">
        <v>31.9773</v>
      </c>
      <c r="K36" s="54">
        <v>27.31</v>
      </c>
      <c r="L36" s="54">
        <v>20.4178</v>
      </c>
      <c r="M36" s="54">
        <v>33.233699999999999</v>
      </c>
      <c r="N36" s="54">
        <v>25.1311</v>
      </c>
      <c r="O36" s="54">
        <v>14.0016</v>
      </c>
      <c r="P36" s="54">
        <v>36.206400000000002</v>
      </c>
      <c r="Q36" s="54">
        <v>12.7189</v>
      </c>
      <c r="R36" s="54" t="s">
        <v>126</v>
      </c>
      <c r="S36" s="54" t="s">
        <v>126</v>
      </c>
      <c r="T36" s="54">
        <v>12.7189</v>
      </c>
      <c r="U36" s="54">
        <v>13.817399999999999</v>
      </c>
      <c r="V36" s="54">
        <v>0</v>
      </c>
      <c r="W36" s="54">
        <v>13.817399999999999</v>
      </c>
      <c r="X36" s="54">
        <v>0</v>
      </c>
      <c r="Y36" s="54">
        <v>0</v>
      </c>
      <c r="Z36" s="54">
        <v>13.817399999999999</v>
      </c>
      <c r="AA36" s="54">
        <v>15.664899999999999</v>
      </c>
      <c r="AB36" s="54">
        <v>0</v>
      </c>
      <c r="AC36" s="54">
        <v>15.664899999999999</v>
      </c>
      <c r="AD36" s="54">
        <v>0</v>
      </c>
      <c r="AE36" s="54">
        <v>0</v>
      </c>
      <c r="AF36" s="54">
        <v>15.664899999999999</v>
      </c>
      <c r="AG36" s="54">
        <v>11.330500000000001</v>
      </c>
      <c r="AH36" s="54">
        <v>0</v>
      </c>
      <c r="AI36" s="54">
        <v>11.330500000000001</v>
      </c>
      <c r="AJ36" s="54" t="s">
        <v>126</v>
      </c>
      <c r="AK36" s="54" t="s">
        <v>126</v>
      </c>
      <c r="AL36" s="54">
        <v>11.330500000000001</v>
      </c>
      <c r="AM36" s="54">
        <v>24.660799999999998</v>
      </c>
    </row>
    <row r="37" spans="1:39" hidden="1" outlineLevel="1">
      <c r="A37" s="12">
        <v>41334</v>
      </c>
      <c r="B37" s="54">
        <v>27.561699999999998</v>
      </c>
      <c r="C37" s="54">
        <v>29.3017</v>
      </c>
      <c r="D37" s="54">
        <v>31.4846</v>
      </c>
      <c r="E37" s="54">
        <v>27.5029</v>
      </c>
      <c r="F37" s="54">
        <v>23.662600000000001</v>
      </c>
      <c r="G37" s="54">
        <v>30.469799999999999</v>
      </c>
      <c r="H37" s="54">
        <v>21.751100000000001</v>
      </c>
      <c r="I37" s="54">
        <v>29.3157</v>
      </c>
      <c r="J37" s="54">
        <v>31.478400000000001</v>
      </c>
      <c r="K37" s="54">
        <v>27.5334</v>
      </c>
      <c r="L37" s="54">
        <v>23.662600000000001</v>
      </c>
      <c r="M37" s="54">
        <v>30.469799999999999</v>
      </c>
      <c r="N37" s="54">
        <v>21.893000000000001</v>
      </c>
      <c r="O37" s="54">
        <v>19.059100000000001</v>
      </c>
      <c r="P37" s="54">
        <v>36.419899999999998</v>
      </c>
      <c r="Q37" s="54">
        <v>6.7</v>
      </c>
      <c r="R37" s="54">
        <v>0</v>
      </c>
      <c r="S37" s="54">
        <v>0</v>
      </c>
      <c r="T37" s="54">
        <v>6.7</v>
      </c>
      <c r="U37" s="54">
        <v>19.347899999999999</v>
      </c>
      <c r="V37" s="54">
        <v>0</v>
      </c>
      <c r="W37" s="54">
        <v>19.347899999999999</v>
      </c>
      <c r="X37" s="54">
        <v>0</v>
      </c>
      <c r="Y37" s="54">
        <v>0</v>
      </c>
      <c r="Z37" s="54">
        <v>19.347899999999999</v>
      </c>
      <c r="AA37" s="54">
        <v>19.347899999999999</v>
      </c>
      <c r="AB37" s="54">
        <v>0</v>
      </c>
      <c r="AC37" s="54">
        <v>19.347899999999999</v>
      </c>
      <c r="AD37" s="54">
        <v>0</v>
      </c>
      <c r="AE37" s="54">
        <v>0</v>
      </c>
      <c r="AF37" s="54">
        <v>19.347899999999999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24.184100000000001</v>
      </c>
    </row>
    <row r="38" spans="1:39" hidden="1" outlineLevel="1">
      <c r="A38" s="12">
        <v>41365</v>
      </c>
      <c r="B38" s="54">
        <v>26.113600000000002</v>
      </c>
      <c r="C38" s="54">
        <v>27.167000000000002</v>
      </c>
      <c r="D38" s="54">
        <v>31.902999999999999</v>
      </c>
      <c r="E38" s="54">
        <v>24.404699999999998</v>
      </c>
      <c r="F38" s="54">
        <v>19.8292</v>
      </c>
      <c r="G38" s="54">
        <v>32.173000000000002</v>
      </c>
      <c r="H38" s="54">
        <v>17.5474</v>
      </c>
      <c r="I38" s="54">
        <v>27.675999999999998</v>
      </c>
      <c r="J38" s="54">
        <v>31.902999999999999</v>
      </c>
      <c r="K38" s="54">
        <v>25.108699999999999</v>
      </c>
      <c r="L38" s="54">
        <v>19.8292</v>
      </c>
      <c r="M38" s="54">
        <v>32.173000000000002</v>
      </c>
      <c r="N38" s="54">
        <v>21.5886</v>
      </c>
      <c r="O38" s="54">
        <v>7.3663999999999996</v>
      </c>
      <c r="P38" s="54">
        <v>25.651199999999999</v>
      </c>
      <c r="Q38" s="54">
        <v>7.3640999999999996</v>
      </c>
      <c r="R38" s="54">
        <v>0</v>
      </c>
      <c r="S38" s="54" t="s">
        <v>126</v>
      </c>
      <c r="T38" s="54">
        <v>7.3640999999999996</v>
      </c>
      <c r="U38" s="54">
        <v>16.108699999999999</v>
      </c>
      <c r="V38" s="54">
        <v>0</v>
      </c>
      <c r="W38" s="54">
        <v>16.108699999999999</v>
      </c>
      <c r="X38" s="54">
        <v>0</v>
      </c>
      <c r="Y38" s="54">
        <v>0</v>
      </c>
      <c r="Z38" s="54">
        <v>16.108699999999999</v>
      </c>
      <c r="AA38" s="54">
        <v>17.206499999999998</v>
      </c>
      <c r="AB38" s="54">
        <v>0</v>
      </c>
      <c r="AC38" s="54">
        <v>17.206499999999998</v>
      </c>
      <c r="AD38" s="54">
        <v>0</v>
      </c>
      <c r="AE38" s="54">
        <v>0</v>
      </c>
      <c r="AF38" s="54">
        <v>17.206499999999998</v>
      </c>
      <c r="AG38" s="54">
        <v>13.76</v>
      </c>
      <c r="AH38" s="54">
        <v>0</v>
      </c>
      <c r="AI38" s="54">
        <v>13.76</v>
      </c>
      <c r="AJ38" s="54">
        <v>0</v>
      </c>
      <c r="AK38" s="54" t="s">
        <v>126</v>
      </c>
      <c r="AL38" s="54">
        <v>13.76</v>
      </c>
      <c r="AM38" s="54">
        <v>23.932700000000001</v>
      </c>
    </row>
    <row r="39" spans="1:39" hidden="1" outlineLevel="1">
      <c r="A39" s="12">
        <v>41395</v>
      </c>
      <c r="B39" s="54">
        <v>27.210100000000001</v>
      </c>
      <c r="C39" s="54">
        <v>28.902100000000001</v>
      </c>
      <c r="D39" s="54">
        <v>31.9956</v>
      </c>
      <c r="E39" s="54">
        <v>26.777000000000001</v>
      </c>
      <c r="F39" s="54">
        <v>21.1966</v>
      </c>
      <c r="G39" s="54">
        <v>32.916499999999999</v>
      </c>
      <c r="H39" s="54">
        <v>20.8599</v>
      </c>
      <c r="I39" s="54">
        <v>28.901900000000001</v>
      </c>
      <c r="J39" s="54">
        <v>31.9954</v>
      </c>
      <c r="K39" s="54">
        <v>26.777000000000001</v>
      </c>
      <c r="L39" s="54">
        <v>21.1966</v>
      </c>
      <c r="M39" s="54">
        <v>32.916499999999999</v>
      </c>
      <c r="N39" s="54">
        <v>20.8599</v>
      </c>
      <c r="O39" s="54">
        <v>34.585999999999999</v>
      </c>
      <c r="P39" s="54">
        <v>34.585999999999999</v>
      </c>
      <c r="Q39" s="54">
        <v>0</v>
      </c>
      <c r="R39" s="54" t="s">
        <v>126</v>
      </c>
      <c r="S39" s="54" t="s">
        <v>126</v>
      </c>
      <c r="T39" s="54">
        <v>0</v>
      </c>
      <c r="U39" s="54">
        <v>19.5825</v>
      </c>
      <c r="V39" s="54">
        <v>0</v>
      </c>
      <c r="W39" s="54">
        <v>19.5825</v>
      </c>
      <c r="X39" s="54">
        <v>0</v>
      </c>
      <c r="Y39" s="54">
        <v>20.5517</v>
      </c>
      <c r="Z39" s="54">
        <v>19.581099999999999</v>
      </c>
      <c r="AA39" s="54">
        <v>19.5825</v>
      </c>
      <c r="AB39" s="54">
        <v>0</v>
      </c>
      <c r="AC39" s="54">
        <v>19.5825</v>
      </c>
      <c r="AD39" s="54">
        <v>0</v>
      </c>
      <c r="AE39" s="54">
        <v>20.5517</v>
      </c>
      <c r="AF39" s="54">
        <v>19.581099999999999</v>
      </c>
      <c r="AG39" s="54">
        <v>0</v>
      </c>
      <c r="AH39" s="54">
        <v>0</v>
      </c>
      <c r="AI39" s="54">
        <v>0</v>
      </c>
      <c r="AJ39" s="54" t="s">
        <v>126</v>
      </c>
      <c r="AK39" s="54" t="s">
        <v>126</v>
      </c>
      <c r="AL39" s="54">
        <v>0</v>
      </c>
      <c r="AM39" s="54">
        <v>24.117899999999999</v>
      </c>
    </row>
    <row r="40" spans="1:39" hidden="1" outlineLevel="1">
      <c r="A40" s="12">
        <v>41426</v>
      </c>
      <c r="B40" s="54">
        <v>26.5823</v>
      </c>
      <c r="C40" s="54">
        <v>28.6447</v>
      </c>
      <c r="D40" s="54">
        <v>28.1313</v>
      </c>
      <c r="E40" s="54">
        <v>28.818200000000001</v>
      </c>
      <c r="F40" s="54">
        <v>24.970199999999998</v>
      </c>
      <c r="G40" s="54">
        <v>32.391199999999998</v>
      </c>
      <c r="H40" s="54">
        <v>21.628499999999999</v>
      </c>
      <c r="I40" s="54">
        <v>28.699400000000001</v>
      </c>
      <c r="J40" s="54">
        <v>28.131499999999999</v>
      </c>
      <c r="K40" s="54">
        <v>28.892099999999999</v>
      </c>
      <c r="L40" s="54">
        <v>24.970199999999998</v>
      </c>
      <c r="M40" s="54">
        <v>32.391199999999998</v>
      </c>
      <c r="N40" s="54">
        <v>21.882999999999999</v>
      </c>
      <c r="O40" s="54">
        <v>10.825200000000001</v>
      </c>
      <c r="P40" s="54">
        <v>11.478999999999999</v>
      </c>
      <c r="Q40" s="54">
        <v>10.8245</v>
      </c>
      <c r="R40" s="54" t="s">
        <v>126</v>
      </c>
      <c r="S40" s="54" t="s">
        <v>126</v>
      </c>
      <c r="T40" s="54">
        <v>10.8245</v>
      </c>
      <c r="U40" s="54">
        <v>20.668299999999999</v>
      </c>
      <c r="V40" s="54">
        <v>0</v>
      </c>
      <c r="W40" s="54">
        <v>20.668299999999999</v>
      </c>
      <c r="X40" s="54">
        <v>0</v>
      </c>
      <c r="Y40" s="54">
        <v>0</v>
      </c>
      <c r="Z40" s="54">
        <v>20.668299999999999</v>
      </c>
      <c r="AA40" s="54">
        <v>20.668299999999999</v>
      </c>
      <c r="AB40" s="54">
        <v>0</v>
      </c>
      <c r="AC40" s="54">
        <v>20.668299999999999</v>
      </c>
      <c r="AD40" s="54">
        <v>0</v>
      </c>
      <c r="AE40" s="54">
        <v>0</v>
      </c>
      <c r="AF40" s="54">
        <v>20.668299999999999</v>
      </c>
      <c r="AG40" s="54">
        <v>0</v>
      </c>
      <c r="AH40" s="54">
        <v>0</v>
      </c>
      <c r="AI40" s="54">
        <v>0</v>
      </c>
      <c r="AJ40" s="54" t="s">
        <v>126</v>
      </c>
      <c r="AK40" s="54" t="s">
        <v>126</v>
      </c>
      <c r="AL40" s="54">
        <v>0</v>
      </c>
      <c r="AM40" s="54">
        <v>24.1968</v>
      </c>
    </row>
    <row r="41" spans="1:39" hidden="1" outlineLevel="1">
      <c r="A41" s="12">
        <v>41456</v>
      </c>
      <c r="B41" s="54">
        <v>26.156199999999998</v>
      </c>
      <c r="C41" s="54">
        <v>27.983000000000001</v>
      </c>
      <c r="D41" s="54">
        <v>28.266100000000002</v>
      </c>
      <c r="E41" s="54">
        <v>27.8994</v>
      </c>
      <c r="F41" s="54">
        <v>24.596800000000002</v>
      </c>
      <c r="G41" s="54">
        <v>30.3719</v>
      </c>
      <c r="H41" s="54">
        <v>21.676100000000002</v>
      </c>
      <c r="I41" s="54">
        <v>27.994399999999999</v>
      </c>
      <c r="J41" s="54">
        <v>28.261399999999998</v>
      </c>
      <c r="K41" s="54">
        <v>27.915500000000002</v>
      </c>
      <c r="L41" s="54">
        <v>24.596800000000002</v>
      </c>
      <c r="M41" s="54">
        <v>30.3719</v>
      </c>
      <c r="N41" s="54">
        <v>21.736000000000001</v>
      </c>
      <c r="O41" s="54">
        <v>17.628399999999999</v>
      </c>
      <c r="P41" s="54">
        <v>36.066200000000002</v>
      </c>
      <c r="Q41" s="54">
        <v>15</v>
      </c>
      <c r="R41" s="54">
        <v>0</v>
      </c>
      <c r="S41" s="54" t="s">
        <v>126</v>
      </c>
      <c r="T41" s="54">
        <v>15</v>
      </c>
      <c r="U41" s="54">
        <v>18.855599999999999</v>
      </c>
      <c r="V41" s="54">
        <v>0</v>
      </c>
      <c r="W41" s="54">
        <v>18.855599999999999</v>
      </c>
      <c r="X41" s="54">
        <v>0</v>
      </c>
      <c r="Y41" s="54">
        <v>0</v>
      </c>
      <c r="Z41" s="54">
        <v>18.855599999999999</v>
      </c>
      <c r="AA41" s="54">
        <v>18.855599999999999</v>
      </c>
      <c r="AB41" s="54">
        <v>0</v>
      </c>
      <c r="AC41" s="54">
        <v>18.855599999999999</v>
      </c>
      <c r="AD41" s="54">
        <v>0</v>
      </c>
      <c r="AE41" s="54">
        <v>0</v>
      </c>
      <c r="AF41" s="54">
        <v>18.855599999999999</v>
      </c>
      <c r="AG41" s="54">
        <v>0</v>
      </c>
      <c r="AH41" s="54">
        <v>0</v>
      </c>
      <c r="AI41" s="54">
        <v>0</v>
      </c>
      <c r="AJ41" s="54">
        <v>0</v>
      </c>
      <c r="AK41" s="54" t="s">
        <v>126</v>
      </c>
      <c r="AL41" s="54">
        <v>0</v>
      </c>
      <c r="AM41" s="54">
        <v>24.019300000000001</v>
      </c>
    </row>
    <row r="42" spans="1:39" hidden="1" outlineLevel="1">
      <c r="A42" s="12">
        <v>41487</v>
      </c>
      <c r="B42" s="54">
        <v>26.3352</v>
      </c>
      <c r="C42" s="54">
        <v>27.925699999999999</v>
      </c>
      <c r="D42" s="54">
        <v>26.467300000000002</v>
      </c>
      <c r="E42" s="54">
        <v>28.4513</v>
      </c>
      <c r="F42" s="54">
        <v>25.499300000000002</v>
      </c>
      <c r="G42" s="54">
        <v>30.444099999999999</v>
      </c>
      <c r="H42" s="54">
        <v>23.6891</v>
      </c>
      <c r="I42" s="54">
        <v>27.9221</v>
      </c>
      <c r="J42" s="54">
        <v>26.4514</v>
      </c>
      <c r="K42" s="54">
        <v>28.4513</v>
      </c>
      <c r="L42" s="54">
        <v>25.499300000000002</v>
      </c>
      <c r="M42" s="54">
        <v>30.444099999999999</v>
      </c>
      <c r="N42" s="54">
        <v>23.6891</v>
      </c>
      <c r="O42" s="54">
        <v>36.322499999999998</v>
      </c>
      <c r="P42" s="54">
        <v>36.322499999999998</v>
      </c>
      <c r="Q42" s="54">
        <v>0</v>
      </c>
      <c r="R42" s="54" t="s">
        <v>126</v>
      </c>
      <c r="S42" s="54" t="s">
        <v>126</v>
      </c>
      <c r="T42" s="54">
        <v>0</v>
      </c>
      <c r="U42" s="54">
        <v>18.357299999999999</v>
      </c>
      <c r="V42" s="54">
        <v>0</v>
      </c>
      <c r="W42" s="54">
        <v>18.357299999999999</v>
      </c>
      <c r="X42" s="54">
        <v>0</v>
      </c>
      <c r="Y42" s="54">
        <v>0</v>
      </c>
      <c r="Z42" s="54">
        <v>18.357299999999999</v>
      </c>
      <c r="AA42" s="54">
        <v>18.357299999999999</v>
      </c>
      <c r="AB42" s="54">
        <v>0</v>
      </c>
      <c r="AC42" s="54">
        <v>18.357299999999999</v>
      </c>
      <c r="AD42" s="54">
        <v>0</v>
      </c>
      <c r="AE42" s="54">
        <v>0</v>
      </c>
      <c r="AF42" s="54">
        <v>18.357299999999999</v>
      </c>
      <c r="AG42" s="54">
        <v>0</v>
      </c>
      <c r="AH42" s="54">
        <v>0</v>
      </c>
      <c r="AI42" s="54">
        <v>0</v>
      </c>
      <c r="AJ42" s="54" t="s">
        <v>126</v>
      </c>
      <c r="AK42" s="54" t="s">
        <v>126</v>
      </c>
      <c r="AL42" s="54">
        <v>0</v>
      </c>
      <c r="AM42" s="54">
        <v>24.227399999999999</v>
      </c>
    </row>
    <row r="43" spans="1:39" hidden="1" outlineLevel="1">
      <c r="A43" s="12">
        <v>41518</v>
      </c>
      <c r="B43" s="54">
        <v>25.842600000000001</v>
      </c>
      <c r="C43" s="54">
        <v>27.472000000000001</v>
      </c>
      <c r="D43" s="54">
        <v>25.533000000000001</v>
      </c>
      <c r="E43" s="54">
        <v>28.0899</v>
      </c>
      <c r="F43" s="54">
        <v>23.673200000000001</v>
      </c>
      <c r="G43" s="54">
        <v>30.662299999999998</v>
      </c>
      <c r="H43" s="54">
        <v>20.396899999999999</v>
      </c>
      <c r="I43" s="54">
        <v>27.486499999999999</v>
      </c>
      <c r="J43" s="54">
        <v>25.533100000000001</v>
      </c>
      <c r="K43" s="54">
        <v>28.1098</v>
      </c>
      <c r="L43" s="54">
        <v>23.673200000000001</v>
      </c>
      <c r="M43" s="54">
        <v>30.696000000000002</v>
      </c>
      <c r="N43" s="54">
        <v>20.396899999999999</v>
      </c>
      <c r="O43" s="54">
        <v>13.180999999999999</v>
      </c>
      <c r="P43" s="54">
        <v>12.9857</v>
      </c>
      <c r="Q43" s="54">
        <v>13.1815</v>
      </c>
      <c r="R43" s="54" t="s">
        <v>126</v>
      </c>
      <c r="S43" s="54">
        <v>13.1815</v>
      </c>
      <c r="T43" s="54">
        <v>0</v>
      </c>
      <c r="U43" s="54">
        <v>16.347000000000001</v>
      </c>
      <c r="V43" s="54">
        <v>0</v>
      </c>
      <c r="W43" s="54">
        <v>16.347000000000001</v>
      </c>
      <c r="X43" s="54">
        <v>0</v>
      </c>
      <c r="Y43" s="54">
        <v>26.199000000000002</v>
      </c>
      <c r="Z43" s="54">
        <v>15.1326</v>
      </c>
      <c r="AA43" s="54">
        <v>16.347000000000001</v>
      </c>
      <c r="AB43" s="54">
        <v>0</v>
      </c>
      <c r="AC43" s="54">
        <v>16.347000000000001</v>
      </c>
      <c r="AD43" s="54">
        <v>0</v>
      </c>
      <c r="AE43" s="54">
        <v>26.199000000000002</v>
      </c>
      <c r="AF43" s="54">
        <v>15.1326</v>
      </c>
      <c r="AG43" s="54">
        <v>0</v>
      </c>
      <c r="AH43" s="54">
        <v>0</v>
      </c>
      <c r="AI43" s="54">
        <v>0</v>
      </c>
      <c r="AJ43" s="54" t="s">
        <v>126</v>
      </c>
      <c r="AK43" s="54">
        <v>0</v>
      </c>
      <c r="AL43" s="54">
        <v>0</v>
      </c>
      <c r="AM43" s="54">
        <v>24.192</v>
      </c>
    </row>
    <row r="44" spans="1:39" hidden="1" outlineLevel="1">
      <c r="A44" s="12">
        <v>41548</v>
      </c>
      <c r="B44" s="54">
        <v>26.265899999999998</v>
      </c>
      <c r="C44" s="54">
        <v>28.058499999999999</v>
      </c>
      <c r="D44" s="54">
        <v>27.042100000000001</v>
      </c>
      <c r="E44" s="54">
        <v>28.651599999999998</v>
      </c>
      <c r="F44" s="54">
        <v>24.877700000000001</v>
      </c>
      <c r="G44" s="54">
        <v>31.686399999999999</v>
      </c>
      <c r="H44" s="54">
        <v>20.816299999999998</v>
      </c>
      <c r="I44" s="54">
        <v>28.185700000000001</v>
      </c>
      <c r="J44" s="54">
        <v>27.041799999999999</v>
      </c>
      <c r="K44" s="54">
        <v>28.860900000000001</v>
      </c>
      <c r="L44" s="54">
        <v>25.838699999999999</v>
      </c>
      <c r="M44" s="54">
        <v>31.686399999999999</v>
      </c>
      <c r="N44" s="54">
        <v>20.8367</v>
      </c>
      <c r="O44" s="54">
        <v>10.568300000000001</v>
      </c>
      <c r="P44" s="54">
        <v>32.758200000000002</v>
      </c>
      <c r="Q44" s="54">
        <v>10.5183</v>
      </c>
      <c r="R44" s="54">
        <v>10.2727</v>
      </c>
      <c r="S44" s="54" t="s">
        <v>126</v>
      </c>
      <c r="T44" s="54">
        <v>15</v>
      </c>
      <c r="U44" s="54">
        <v>17.405999999999999</v>
      </c>
      <c r="V44" s="54">
        <v>0</v>
      </c>
      <c r="W44" s="54">
        <v>17.405999999999999</v>
      </c>
      <c r="X44" s="54">
        <v>0</v>
      </c>
      <c r="Y44" s="54">
        <v>27.3718</v>
      </c>
      <c r="Z44" s="54">
        <v>17.140499999999999</v>
      </c>
      <c r="AA44" s="54">
        <v>17.405999999999999</v>
      </c>
      <c r="AB44" s="54">
        <v>0</v>
      </c>
      <c r="AC44" s="54">
        <v>17.405999999999999</v>
      </c>
      <c r="AD44" s="54">
        <v>0</v>
      </c>
      <c r="AE44" s="54">
        <v>27.3718</v>
      </c>
      <c r="AF44" s="54">
        <v>17.140499999999999</v>
      </c>
      <c r="AG44" s="54">
        <v>0</v>
      </c>
      <c r="AH44" s="54">
        <v>0</v>
      </c>
      <c r="AI44" s="54">
        <v>0</v>
      </c>
      <c r="AJ44" s="54">
        <v>0</v>
      </c>
      <c r="AK44" s="54" t="s">
        <v>126</v>
      </c>
      <c r="AL44" s="54">
        <v>0</v>
      </c>
      <c r="AM44" s="54">
        <v>24.215499999999999</v>
      </c>
    </row>
    <row r="45" spans="1:39" hidden="1" outlineLevel="1">
      <c r="A45" s="12">
        <v>41579</v>
      </c>
      <c r="B45" s="54">
        <v>26.400200000000002</v>
      </c>
      <c r="C45" s="54">
        <v>27.998000000000001</v>
      </c>
      <c r="D45" s="54">
        <v>27.596499999999999</v>
      </c>
      <c r="E45" s="54">
        <v>28.2117</v>
      </c>
      <c r="F45" s="54">
        <v>24.119299999999999</v>
      </c>
      <c r="G45" s="54">
        <v>30.440799999999999</v>
      </c>
      <c r="H45" s="54">
        <v>20.454699999999999</v>
      </c>
      <c r="I45" s="54">
        <v>28.025600000000001</v>
      </c>
      <c r="J45" s="54">
        <v>27.596499999999999</v>
      </c>
      <c r="K45" s="54">
        <v>28.254799999999999</v>
      </c>
      <c r="L45" s="54">
        <v>24.119299999999999</v>
      </c>
      <c r="M45" s="54">
        <v>30.5105</v>
      </c>
      <c r="N45" s="54">
        <v>20.454699999999999</v>
      </c>
      <c r="O45" s="54">
        <v>14.0525</v>
      </c>
      <c r="P45" s="54">
        <v>27.589200000000002</v>
      </c>
      <c r="Q45" s="54">
        <v>14</v>
      </c>
      <c r="R45" s="54" t="s">
        <v>126</v>
      </c>
      <c r="S45" s="54">
        <v>14</v>
      </c>
      <c r="T45" s="54" t="s">
        <v>126</v>
      </c>
      <c r="U45" s="54">
        <v>18.541599999999999</v>
      </c>
      <c r="V45" s="54">
        <v>0</v>
      </c>
      <c r="W45" s="54">
        <v>18.541599999999999</v>
      </c>
      <c r="X45" s="54">
        <v>0</v>
      </c>
      <c r="Y45" s="54">
        <v>0</v>
      </c>
      <c r="Z45" s="54">
        <v>18.541599999999999</v>
      </c>
      <c r="AA45" s="54">
        <v>18.541599999999999</v>
      </c>
      <c r="AB45" s="54">
        <v>0</v>
      </c>
      <c r="AC45" s="54">
        <v>18.541599999999999</v>
      </c>
      <c r="AD45" s="54">
        <v>0</v>
      </c>
      <c r="AE45" s="54">
        <v>0</v>
      </c>
      <c r="AF45" s="54">
        <v>18.541599999999999</v>
      </c>
      <c r="AG45" s="54">
        <v>0</v>
      </c>
      <c r="AH45" s="54">
        <v>0</v>
      </c>
      <c r="AI45" s="54">
        <v>0</v>
      </c>
      <c r="AJ45" s="54" t="s">
        <v>126</v>
      </c>
      <c r="AK45" s="54">
        <v>0</v>
      </c>
      <c r="AL45" s="54" t="s">
        <v>126</v>
      </c>
      <c r="AM45" s="54">
        <v>24.3507</v>
      </c>
    </row>
    <row r="46" spans="1:39" hidden="1" outlineLevel="1">
      <c r="A46" s="12">
        <v>41609</v>
      </c>
      <c r="B46" s="54">
        <v>26.278700000000001</v>
      </c>
      <c r="C46" s="54">
        <v>27.7028</v>
      </c>
      <c r="D46" s="54">
        <v>27.660499999999999</v>
      </c>
      <c r="E46" s="54">
        <v>27.7258</v>
      </c>
      <c r="F46" s="54">
        <v>24.059699999999999</v>
      </c>
      <c r="G46" s="54">
        <v>29.622399999999999</v>
      </c>
      <c r="H46" s="54">
        <v>21.4618</v>
      </c>
      <c r="I46" s="54">
        <v>27.722200000000001</v>
      </c>
      <c r="J46" s="54">
        <v>27.660399999999999</v>
      </c>
      <c r="K46" s="54">
        <v>27.755800000000001</v>
      </c>
      <c r="L46" s="54">
        <v>24.059699999999999</v>
      </c>
      <c r="M46" s="54">
        <v>29.622399999999999</v>
      </c>
      <c r="N46" s="54">
        <v>21.593499999999999</v>
      </c>
      <c r="O46" s="54">
        <v>15.059100000000001</v>
      </c>
      <c r="P46" s="54">
        <v>28.841799999999999</v>
      </c>
      <c r="Q46" s="54">
        <v>15</v>
      </c>
      <c r="R46" s="54" t="s">
        <v>126</v>
      </c>
      <c r="S46" s="54" t="s">
        <v>126</v>
      </c>
      <c r="T46" s="54">
        <v>15</v>
      </c>
      <c r="U46" s="54">
        <v>13.019399999999999</v>
      </c>
      <c r="V46" s="54">
        <v>0</v>
      </c>
      <c r="W46" s="54">
        <v>13.019399999999999</v>
      </c>
      <c r="X46" s="54">
        <v>0</v>
      </c>
      <c r="Y46" s="54">
        <v>15</v>
      </c>
      <c r="Z46" s="54">
        <v>12.8308</v>
      </c>
      <c r="AA46" s="54">
        <v>13.0183</v>
      </c>
      <c r="AB46" s="54">
        <v>0</v>
      </c>
      <c r="AC46" s="54">
        <v>13.0183</v>
      </c>
      <c r="AD46" s="54">
        <v>0</v>
      </c>
      <c r="AE46" s="54">
        <v>15</v>
      </c>
      <c r="AF46" s="54">
        <v>12.8294</v>
      </c>
      <c r="AG46" s="54">
        <v>14.5</v>
      </c>
      <c r="AH46" s="54">
        <v>0</v>
      </c>
      <c r="AI46" s="54">
        <v>14.5</v>
      </c>
      <c r="AJ46" s="54" t="s">
        <v>126</v>
      </c>
      <c r="AK46" s="54" t="s">
        <v>126</v>
      </c>
      <c r="AL46" s="54">
        <v>14.5</v>
      </c>
      <c r="AM46" s="54">
        <v>24.491</v>
      </c>
    </row>
    <row r="47" spans="1:39" hidden="1" outlineLevel="1">
      <c r="A47" s="12">
        <v>41640</v>
      </c>
      <c r="B47" s="54">
        <v>26.928899999999999</v>
      </c>
      <c r="C47" s="54">
        <v>29.2775</v>
      </c>
      <c r="D47" s="54">
        <v>28.04</v>
      </c>
      <c r="E47" s="54">
        <v>30.1721</v>
      </c>
      <c r="F47" s="54">
        <v>27.901399999999999</v>
      </c>
      <c r="G47" s="54">
        <v>32.020200000000003</v>
      </c>
      <c r="H47" s="54">
        <v>22.677099999999999</v>
      </c>
      <c r="I47" s="54">
        <v>29.255700000000001</v>
      </c>
      <c r="J47" s="54">
        <v>27.979099999999999</v>
      </c>
      <c r="K47" s="54">
        <v>30.1721</v>
      </c>
      <c r="L47" s="54">
        <v>27.901399999999999</v>
      </c>
      <c r="M47" s="54">
        <v>32.020200000000003</v>
      </c>
      <c r="N47" s="54">
        <v>22.677099999999999</v>
      </c>
      <c r="O47" s="54">
        <v>36.469000000000001</v>
      </c>
      <c r="P47" s="54">
        <v>36.469000000000001</v>
      </c>
      <c r="Q47" s="54" t="s">
        <v>126</v>
      </c>
      <c r="R47" s="54" t="s">
        <v>126</v>
      </c>
      <c r="S47" s="54" t="s">
        <v>126</v>
      </c>
      <c r="T47" s="54" t="s">
        <v>126</v>
      </c>
      <c r="U47" s="54">
        <v>19.206099999999999</v>
      </c>
      <c r="V47" s="54">
        <v>0</v>
      </c>
      <c r="W47" s="54">
        <v>19.206099999999999</v>
      </c>
      <c r="X47" s="54">
        <v>0</v>
      </c>
      <c r="Y47" s="54">
        <v>0</v>
      </c>
      <c r="Z47" s="54">
        <v>19.206099999999999</v>
      </c>
      <c r="AA47" s="54">
        <v>19.206099999999999</v>
      </c>
      <c r="AB47" s="54">
        <v>0</v>
      </c>
      <c r="AC47" s="54">
        <v>19.206099999999999</v>
      </c>
      <c r="AD47" s="54">
        <v>0</v>
      </c>
      <c r="AE47" s="54">
        <v>0</v>
      </c>
      <c r="AF47" s="54">
        <v>19.206099999999999</v>
      </c>
      <c r="AG47" s="54">
        <v>0</v>
      </c>
      <c r="AH47" s="54">
        <v>0</v>
      </c>
      <c r="AI47" s="54" t="s">
        <v>126</v>
      </c>
      <c r="AJ47" s="54" t="s">
        <v>126</v>
      </c>
      <c r="AK47" s="54" t="s">
        <v>126</v>
      </c>
      <c r="AL47" s="54" t="s">
        <v>126</v>
      </c>
      <c r="AM47" s="54">
        <v>24.180399999999999</v>
      </c>
    </row>
    <row r="48" spans="1:39" hidden="1" outlineLevel="1">
      <c r="A48" s="12">
        <v>41671</v>
      </c>
      <c r="B48" s="54">
        <v>26.282699999999998</v>
      </c>
      <c r="C48" s="54">
        <v>28.043900000000001</v>
      </c>
      <c r="D48" s="54">
        <v>27.238299999999999</v>
      </c>
      <c r="E48" s="54">
        <v>28.637699999999999</v>
      </c>
      <c r="F48" s="54">
        <v>25.409500000000001</v>
      </c>
      <c r="G48" s="54">
        <v>31.195599999999999</v>
      </c>
      <c r="H48" s="54">
        <v>20.031400000000001</v>
      </c>
      <c r="I48" s="54">
        <v>28.048300000000001</v>
      </c>
      <c r="J48" s="54">
        <v>27.238399999999999</v>
      </c>
      <c r="K48" s="54">
        <v>28.645600000000002</v>
      </c>
      <c r="L48" s="54">
        <v>25.409500000000001</v>
      </c>
      <c r="M48" s="54">
        <v>31.195599999999999</v>
      </c>
      <c r="N48" s="54">
        <v>20.057099999999998</v>
      </c>
      <c r="O48" s="54">
        <v>13.1219</v>
      </c>
      <c r="P48" s="54">
        <v>3.8378999999999999</v>
      </c>
      <c r="Q48" s="54">
        <v>13.2095</v>
      </c>
      <c r="R48" s="54" t="s">
        <v>126</v>
      </c>
      <c r="S48" s="54" t="s">
        <v>126</v>
      </c>
      <c r="T48" s="54">
        <v>13.2095</v>
      </c>
      <c r="U48" s="54">
        <v>16.674800000000001</v>
      </c>
      <c r="V48" s="54">
        <v>0</v>
      </c>
      <c r="W48" s="54">
        <v>16.674800000000001</v>
      </c>
      <c r="X48" s="54">
        <v>0</v>
      </c>
      <c r="Y48" s="54">
        <v>0</v>
      </c>
      <c r="Z48" s="54">
        <v>16.674800000000001</v>
      </c>
      <c r="AA48" s="54">
        <v>16.674800000000001</v>
      </c>
      <c r="AB48" s="54">
        <v>0</v>
      </c>
      <c r="AC48" s="54">
        <v>16.674800000000001</v>
      </c>
      <c r="AD48" s="54">
        <v>0</v>
      </c>
      <c r="AE48" s="54">
        <v>0</v>
      </c>
      <c r="AF48" s="54">
        <v>16.674800000000001</v>
      </c>
      <c r="AG48" s="54">
        <v>0</v>
      </c>
      <c r="AH48" s="54">
        <v>0</v>
      </c>
      <c r="AI48" s="54">
        <v>0</v>
      </c>
      <c r="AJ48" s="54" t="s">
        <v>126</v>
      </c>
      <c r="AK48" s="54" t="s">
        <v>126</v>
      </c>
      <c r="AL48" s="54">
        <v>0</v>
      </c>
      <c r="AM48" s="54">
        <v>24.672999999999998</v>
      </c>
    </row>
    <row r="49" spans="1:39" hidden="1" outlineLevel="1">
      <c r="A49" s="12">
        <v>41699</v>
      </c>
      <c r="B49" s="54">
        <v>22.622399999999999</v>
      </c>
      <c r="C49" s="54">
        <v>21.8218</v>
      </c>
      <c r="D49" s="54">
        <v>28.0076</v>
      </c>
      <c r="E49" s="54">
        <v>20.1813</v>
      </c>
      <c r="F49" s="54">
        <v>19.046800000000001</v>
      </c>
      <c r="G49" s="54">
        <v>20.607900000000001</v>
      </c>
      <c r="H49" s="54">
        <v>25.226199999999999</v>
      </c>
      <c r="I49" s="54">
        <v>21.824100000000001</v>
      </c>
      <c r="J49" s="54">
        <v>28.0076</v>
      </c>
      <c r="K49" s="54">
        <v>20.183800000000002</v>
      </c>
      <c r="L49" s="54">
        <v>19.046800000000001</v>
      </c>
      <c r="M49" s="54">
        <v>20.607900000000001</v>
      </c>
      <c r="N49" s="54">
        <v>25.3626</v>
      </c>
      <c r="O49" s="54">
        <v>12.5669</v>
      </c>
      <c r="P49" s="54">
        <v>30.428999999999998</v>
      </c>
      <c r="Q49" s="54">
        <v>12.1389</v>
      </c>
      <c r="R49" s="54" t="s">
        <v>126</v>
      </c>
      <c r="S49" s="54" t="s">
        <v>126</v>
      </c>
      <c r="T49" s="54">
        <v>12.1389</v>
      </c>
      <c r="U49" s="54">
        <v>16.383500000000002</v>
      </c>
      <c r="V49" s="54">
        <v>0</v>
      </c>
      <c r="W49" s="54">
        <v>16.383500000000002</v>
      </c>
      <c r="X49" s="54">
        <v>0</v>
      </c>
      <c r="Y49" s="54">
        <v>0</v>
      </c>
      <c r="Z49" s="54">
        <v>16.383500000000002</v>
      </c>
      <c r="AA49" s="54">
        <v>16.383500000000002</v>
      </c>
      <c r="AB49" s="54">
        <v>0</v>
      </c>
      <c r="AC49" s="54">
        <v>16.383500000000002</v>
      </c>
      <c r="AD49" s="54">
        <v>0</v>
      </c>
      <c r="AE49" s="54">
        <v>0</v>
      </c>
      <c r="AF49" s="54">
        <v>16.383500000000002</v>
      </c>
      <c r="AG49" s="54">
        <v>0</v>
      </c>
      <c r="AH49" s="54">
        <v>0</v>
      </c>
      <c r="AI49" s="54">
        <v>0</v>
      </c>
      <c r="AJ49" s="54" t="s">
        <v>126</v>
      </c>
      <c r="AK49" s="54" t="s">
        <v>126</v>
      </c>
      <c r="AL49" s="54">
        <v>0</v>
      </c>
      <c r="AM49" s="54">
        <v>24.339200000000002</v>
      </c>
    </row>
    <row r="50" spans="1:39" hidden="1" outlineLevel="1">
      <c r="A50" s="12">
        <v>41730</v>
      </c>
      <c r="B50" s="54">
        <v>22.2515</v>
      </c>
      <c r="C50" s="54">
        <v>21.666899999999998</v>
      </c>
      <c r="D50" s="54">
        <v>27.7544</v>
      </c>
      <c r="E50" s="54">
        <v>20.470199999999998</v>
      </c>
      <c r="F50" s="54">
        <v>19.2681</v>
      </c>
      <c r="G50" s="54">
        <v>20.8872</v>
      </c>
      <c r="H50" s="54">
        <v>32.646099999999997</v>
      </c>
      <c r="I50" s="54">
        <v>21.664899999999999</v>
      </c>
      <c r="J50" s="54">
        <v>27.747699999999998</v>
      </c>
      <c r="K50" s="54">
        <v>20.470199999999998</v>
      </c>
      <c r="L50" s="54">
        <v>19.2681</v>
      </c>
      <c r="M50" s="54">
        <v>20.8872</v>
      </c>
      <c r="N50" s="54">
        <v>32.646099999999997</v>
      </c>
      <c r="O50" s="54">
        <v>34.856999999999999</v>
      </c>
      <c r="P50" s="54">
        <v>34.856999999999999</v>
      </c>
      <c r="Q50" s="54">
        <v>0</v>
      </c>
      <c r="R50" s="54" t="s">
        <v>126</v>
      </c>
      <c r="S50" s="54" t="s">
        <v>126</v>
      </c>
      <c r="T50" s="54">
        <v>0</v>
      </c>
      <c r="U50" s="54">
        <v>31.589300000000001</v>
      </c>
      <c r="V50" s="54">
        <v>0</v>
      </c>
      <c r="W50" s="54">
        <v>31.589300000000001</v>
      </c>
      <c r="X50" s="54">
        <v>0</v>
      </c>
      <c r="Y50" s="54">
        <v>0</v>
      </c>
      <c r="Z50" s="54">
        <v>31.589300000000001</v>
      </c>
      <c r="AA50" s="54">
        <v>31.589300000000001</v>
      </c>
      <c r="AB50" s="54">
        <v>0</v>
      </c>
      <c r="AC50" s="54">
        <v>31.589300000000001</v>
      </c>
      <c r="AD50" s="54">
        <v>0</v>
      </c>
      <c r="AE50" s="54">
        <v>0</v>
      </c>
      <c r="AF50" s="54">
        <v>31.589300000000001</v>
      </c>
      <c r="AG50" s="54">
        <v>0</v>
      </c>
      <c r="AH50" s="54">
        <v>0</v>
      </c>
      <c r="AI50" s="54">
        <v>0</v>
      </c>
      <c r="AJ50" s="54" t="s">
        <v>126</v>
      </c>
      <c r="AK50" s="54" t="s">
        <v>126</v>
      </c>
      <c r="AL50" s="54">
        <v>0</v>
      </c>
      <c r="AM50" s="54">
        <v>24.082699999999999</v>
      </c>
    </row>
    <row r="51" spans="1:39" hidden="1" outlineLevel="1">
      <c r="A51" s="12">
        <v>41760</v>
      </c>
      <c r="B51" s="54">
        <v>22.6313</v>
      </c>
      <c r="C51" s="54">
        <v>22.398299999999999</v>
      </c>
      <c r="D51" s="54">
        <v>28.115500000000001</v>
      </c>
      <c r="E51" s="54">
        <v>21.2254</v>
      </c>
      <c r="F51" s="54">
        <v>19.3216</v>
      </c>
      <c r="G51" s="54">
        <v>22.065999999999999</v>
      </c>
      <c r="H51" s="54">
        <v>36.614100000000001</v>
      </c>
      <c r="I51" s="54">
        <v>22.3993</v>
      </c>
      <c r="J51" s="54">
        <v>28.114999999999998</v>
      </c>
      <c r="K51" s="54">
        <v>21.226700000000001</v>
      </c>
      <c r="L51" s="54">
        <v>19.3216</v>
      </c>
      <c r="M51" s="54">
        <v>22.065999999999999</v>
      </c>
      <c r="N51" s="54">
        <v>37.061599999999999</v>
      </c>
      <c r="O51" s="54">
        <v>16.043800000000001</v>
      </c>
      <c r="P51" s="54">
        <v>33.193199999999997</v>
      </c>
      <c r="Q51" s="54">
        <v>13.805199999999999</v>
      </c>
      <c r="R51" s="54">
        <v>0</v>
      </c>
      <c r="S51" s="54" t="s">
        <v>126</v>
      </c>
      <c r="T51" s="54">
        <v>13.805199999999999</v>
      </c>
      <c r="U51" s="54">
        <v>23.055399999999999</v>
      </c>
      <c r="V51" s="54">
        <v>0</v>
      </c>
      <c r="W51" s="54">
        <v>23.055399999999999</v>
      </c>
      <c r="X51" s="54">
        <v>0</v>
      </c>
      <c r="Y51" s="54">
        <v>0</v>
      </c>
      <c r="Z51" s="54">
        <v>23.055399999999999</v>
      </c>
      <c r="AA51" s="54">
        <v>23.055399999999999</v>
      </c>
      <c r="AB51" s="54">
        <v>0</v>
      </c>
      <c r="AC51" s="54">
        <v>23.055399999999999</v>
      </c>
      <c r="AD51" s="54">
        <v>0</v>
      </c>
      <c r="AE51" s="54">
        <v>0</v>
      </c>
      <c r="AF51" s="54">
        <v>23.055399999999999</v>
      </c>
      <c r="AG51" s="54">
        <v>0</v>
      </c>
      <c r="AH51" s="54">
        <v>0</v>
      </c>
      <c r="AI51" s="54">
        <v>0</v>
      </c>
      <c r="AJ51" s="54">
        <v>0</v>
      </c>
      <c r="AK51" s="54" t="s">
        <v>126</v>
      </c>
      <c r="AL51" s="54">
        <v>0</v>
      </c>
      <c r="AM51" s="54">
        <v>23.486899999999999</v>
      </c>
    </row>
    <row r="52" spans="1:39" hidden="1" outlineLevel="1">
      <c r="A52" s="12">
        <v>41791</v>
      </c>
      <c r="B52" s="54">
        <v>22.6599</v>
      </c>
      <c r="C52" s="54">
        <v>22.7409</v>
      </c>
      <c r="D52" s="54">
        <v>28.226900000000001</v>
      </c>
      <c r="E52" s="54">
        <v>21.739100000000001</v>
      </c>
      <c r="F52" s="54">
        <v>19.3155</v>
      </c>
      <c r="G52" s="54">
        <v>22.917300000000001</v>
      </c>
      <c r="H52" s="54">
        <v>25.9407</v>
      </c>
      <c r="I52" s="54">
        <v>22.741</v>
      </c>
      <c r="J52" s="54">
        <v>28.2272</v>
      </c>
      <c r="K52" s="54">
        <v>21.739100000000001</v>
      </c>
      <c r="L52" s="54">
        <v>19.3155</v>
      </c>
      <c r="M52" s="54">
        <v>22.917300000000001</v>
      </c>
      <c r="N52" s="54">
        <v>25.9407</v>
      </c>
      <c r="O52" s="54">
        <v>2.7995999999999999</v>
      </c>
      <c r="P52" s="54">
        <v>2.7995999999999999</v>
      </c>
      <c r="Q52" s="54">
        <v>0</v>
      </c>
      <c r="R52" s="54">
        <v>0</v>
      </c>
      <c r="S52" s="54" t="s">
        <v>126</v>
      </c>
      <c r="T52" s="54" t="s">
        <v>126</v>
      </c>
      <c r="U52" s="54">
        <v>30.013400000000001</v>
      </c>
      <c r="V52" s="54">
        <v>0</v>
      </c>
      <c r="W52" s="54">
        <v>30.013400000000001</v>
      </c>
      <c r="X52" s="54">
        <v>0</v>
      </c>
      <c r="Y52" s="54">
        <v>0</v>
      </c>
      <c r="Z52" s="54">
        <v>30.013400000000001</v>
      </c>
      <c r="AA52" s="54">
        <v>30.013400000000001</v>
      </c>
      <c r="AB52" s="54">
        <v>0</v>
      </c>
      <c r="AC52" s="54">
        <v>30.013400000000001</v>
      </c>
      <c r="AD52" s="54">
        <v>0</v>
      </c>
      <c r="AE52" s="54">
        <v>0</v>
      </c>
      <c r="AF52" s="54">
        <v>30.013400000000001</v>
      </c>
      <c r="AG52" s="54">
        <v>0</v>
      </c>
      <c r="AH52" s="54">
        <v>0</v>
      </c>
      <c r="AI52" s="54">
        <v>0</v>
      </c>
      <c r="AJ52" s="54">
        <v>0</v>
      </c>
      <c r="AK52" s="54" t="s">
        <v>126</v>
      </c>
      <c r="AL52" s="54" t="s">
        <v>126</v>
      </c>
      <c r="AM52" s="54">
        <v>22.2576</v>
      </c>
    </row>
    <row r="53" spans="1:39" hidden="1" outlineLevel="1">
      <c r="A53" s="12">
        <v>41821</v>
      </c>
      <c r="B53" s="54">
        <v>23.3294</v>
      </c>
      <c r="C53" s="54">
        <v>23.089200000000002</v>
      </c>
      <c r="D53" s="54">
        <v>28.028700000000001</v>
      </c>
      <c r="E53" s="54">
        <v>21.9175</v>
      </c>
      <c r="F53" s="54">
        <v>19.522400000000001</v>
      </c>
      <c r="G53" s="54">
        <v>23.163399999999999</v>
      </c>
      <c r="H53" s="54">
        <v>22.852399999999999</v>
      </c>
      <c r="I53" s="54">
        <v>23.090599999999998</v>
      </c>
      <c r="J53" s="54">
        <v>28.028700000000001</v>
      </c>
      <c r="K53" s="54">
        <v>21.919</v>
      </c>
      <c r="L53" s="54">
        <v>19.522400000000001</v>
      </c>
      <c r="M53" s="54">
        <v>23.163399999999999</v>
      </c>
      <c r="N53" s="54">
        <v>22.9617</v>
      </c>
      <c r="O53" s="54">
        <v>13.2577</v>
      </c>
      <c r="P53" s="54">
        <v>27.8568</v>
      </c>
      <c r="Q53" s="54">
        <v>12.5</v>
      </c>
      <c r="R53" s="54" t="s">
        <v>126</v>
      </c>
      <c r="S53" s="54" t="s">
        <v>126</v>
      </c>
      <c r="T53" s="54">
        <v>12.5</v>
      </c>
      <c r="U53" s="54">
        <v>29.34</v>
      </c>
      <c r="V53" s="54">
        <v>0</v>
      </c>
      <c r="W53" s="54">
        <v>29.34</v>
      </c>
      <c r="X53" s="54">
        <v>0</v>
      </c>
      <c r="Y53" s="54">
        <v>0</v>
      </c>
      <c r="Z53" s="54">
        <v>29.34</v>
      </c>
      <c r="AA53" s="54">
        <v>29.34</v>
      </c>
      <c r="AB53" s="54">
        <v>0</v>
      </c>
      <c r="AC53" s="54">
        <v>29.34</v>
      </c>
      <c r="AD53" s="54">
        <v>0</v>
      </c>
      <c r="AE53" s="54">
        <v>0</v>
      </c>
      <c r="AF53" s="54">
        <v>29.34</v>
      </c>
      <c r="AG53" s="54">
        <v>0</v>
      </c>
      <c r="AH53" s="54">
        <v>0</v>
      </c>
      <c r="AI53" s="54">
        <v>0</v>
      </c>
      <c r="AJ53" s="54" t="s">
        <v>126</v>
      </c>
      <c r="AK53" s="54" t="s">
        <v>126</v>
      </c>
      <c r="AL53" s="54">
        <v>0</v>
      </c>
      <c r="AM53" s="54">
        <v>24.096800000000002</v>
      </c>
    </row>
    <row r="54" spans="1:39" hidden="1" outlineLevel="1">
      <c r="A54" s="12">
        <v>41852</v>
      </c>
      <c r="B54" s="54">
        <v>22.805199999999999</v>
      </c>
      <c r="C54" s="54">
        <v>23.0808</v>
      </c>
      <c r="D54" s="54">
        <v>29.4955</v>
      </c>
      <c r="E54" s="54">
        <v>21.7865</v>
      </c>
      <c r="F54" s="54">
        <v>19.551400000000001</v>
      </c>
      <c r="G54" s="54">
        <v>22.912199999999999</v>
      </c>
      <c r="H54" s="54">
        <v>24.066299999999998</v>
      </c>
      <c r="I54" s="54">
        <v>23.1158</v>
      </c>
      <c r="J54" s="54">
        <v>29.495699999999999</v>
      </c>
      <c r="K54" s="54">
        <v>21.821000000000002</v>
      </c>
      <c r="L54" s="54">
        <v>19.613600000000002</v>
      </c>
      <c r="M54" s="54">
        <v>22.912199999999999</v>
      </c>
      <c r="N54" s="54">
        <v>24.066299999999998</v>
      </c>
      <c r="O54" s="54">
        <v>16.002800000000001</v>
      </c>
      <c r="P54" s="54">
        <v>19.134599999999999</v>
      </c>
      <c r="Q54" s="54">
        <v>16</v>
      </c>
      <c r="R54" s="54">
        <v>16</v>
      </c>
      <c r="S54" s="54" t="s">
        <v>126</v>
      </c>
      <c r="T54" s="54">
        <v>0</v>
      </c>
      <c r="U54" s="54">
        <v>20.764600000000002</v>
      </c>
      <c r="V54" s="54">
        <v>0</v>
      </c>
      <c r="W54" s="54">
        <v>20.764600000000002</v>
      </c>
      <c r="X54" s="54">
        <v>0</v>
      </c>
      <c r="Y54" s="54">
        <v>0</v>
      </c>
      <c r="Z54" s="54">
        <v>20.764600000000002</v>
      </c>
      <c r="AA54" s="54">
        <v>29.456700000000001</v>
      </c>
      <c r="AB54" s="54">
        <v>0</v>
      </c>
      <c r="AC54" s="54">
        <v>29.456700000000001</v>
      </c>
      <c r="AD54" s="54">
        <v>0</v>
      </c>
      <c r="AE54" s="54">
        <v>0</v>
      </c>
      <c r="AF54" s="54">
        <v>29.456700000000001</v>
      </c>
      <c r="AG54" s="54">
        <v>12.5</v>
      </c>
      <c r="AH54" s="54">
        <v>0</v>
      </c>
      <c r="AI54" s="54">
        <v>12.5</v>
      </c>
      <c r="AJ54" s="54">
        <v>0</v>
      </c>
      <c r="AK54" s="54" t="s">
        <v>126</v>
      </c>
      <c r="AL54" s="54">
        <v>12.5</v>
      </c>
      <c r="AM54" s="54">
        <v>21.7925</v>
      </c>
    </row>
    <row r="55" spans="1:39" hidden="1" outlineLevel="1">
      <c r="A55" s="12">
        <v>41883</v>
      </c>
      <c r="B55" s="54">
        <v>22.5977</v>
      </c>
      <c r="C55" s="54">
        <v>22.993200000000002</v>
      </c>
      <c r="D55" s="54">
        <v>28.2575</v>
      </c>
      <c r="E55" s="54">
        <v>22.055900000000001</v>
      </c>
      <c r="F55" s="54">
        <v>19.4482</v>
      </c>
      <c r="G55" s="54">
        <v>23.292200000000001</v>
      </c>
      <c r="H55" s="54">
        <v>28.103000000000002</v>
      </c>
      <c r="I55" s="54">
        <v>22.988800000000001</v>
      </c>
      <c r="J55" s="54">
        <v>28.240200000000002</v>
      </c>
      <c r="K55" s="54">
        <v>22.055900000000001</v>
      </c>
      <c r="L55" s="54">
        <v>19.4482</v>
      </c>
      <c r="M55" s="54">
        <v>23.292200000000001</v>
      </c>
      <c r="N55" s="54">
        <v>28.103000000000002</v>
      </c>
      <c r="O55" s="54">
        <v>35.909700000000001</v>
      </c>
      <c r="P55" s="54">
        <v>35.909700000000001</v>
      </c>
      <c r="Q55" s="54" t="s">
        <v>126</v>
      </c>
      <c r="R55" s="54" t="s">
        <v>126</v>
      </c>
      <c r="S55" s="54" t="s">
        <v>126</v>
      </c>
      <c r="T55" s="54" t="s">
        <v>126</v>
      </c>
      <c r="U55" s="54">
        <v>22.576499999999999</v>
      </c>
      <c r="V55" s="54">
        <v>0</v>
      </c>
      <c r="W55" s="54">
        <v>22.576499999999999</v>
      </c>
      <c r="X55" s="54">
        <v>0</v>
      </c>
      <c r="Y55" s="54">
        <v>0</v>
      </c>
      <c r="Z55" s="54">
        <v>22.576499999999999</v>
      </c>
      <c r="AA55" s="54">
        <v>22.576499999999999</v>
      </c>
      <c r="AB55" s="54">
        <v>0</v>
      </c>
      <c r="AC55" s="54">
        <v>22.576499999999999</v>
      </c>
      <c r="AD55" s="54">
        <v>0</v>
      </c>
      <c r="AE55" s="54">
        <v>0</v>
      </c>
      <c r="AF55" s="54">
        <v>22.576499999999999</v>
      </c>
      <c r="AG55" s="54">
        <v>0</v>
      </c>
      <c r="AH55" s="54">
        <v>0</v>
      </c>
      <c r="AI55" s="54" t="s">
        <v>126</v>
      </c>
      <c r="AJ55" s="54" t="s">
        <v>126</v>
      </c>
      <c r="AK55" s="54" t="s">
        <v>126</v>
      </c>
      <c r="AL55" s="54" t="s">
        <v>126</v>
      </c>
      <c r="AM55" s="54">
        <v>21.369900000000001</v>
      </c>
    </row>
    <row r="56" spans="1:39" hidden="1" outlineLevel="1">
      <c r="A56" s="12">
        <v>41913</v>
      </c>
      <c r="B56" s="54">
        <v>22.7149</v>
      </c>
      <c r="C56" s="54">
        <v>23.011900000000001</v>
      </c>
      <c r="D56" s="54">
        <v>28.8522</v>
      </c>
      <c r="E56" s="54">
        <v>21.7942</v>
      </c>
      <c r="F56" s="54">
        <v>19.811199999999999</v>
      </c>
      <c r="G56" s="54">
        <v>22.906199999999998</v>
      </c>
      <c r="H56" s="54">
        <v>23.0654</v>
      </c>
      <c r="I56" s="54">
        <v>23.011800000000001</v>
      </c>
      <c r="J56" s="54">
        <v>28.851900000000001</v>
      </c>
      <c r="K56" s="54">
        <v>21.7942</v>
      </c>
      <c r="L56" s="54">
        <v>19.811199999999999</v>
      </c>
      <c r="M56" s="54">
        <v>22.906199999999998</v>
      </c>
      <c r="N56" s="54">
        <v>23.0654</v>
      </c>
      <c r="O56" s="54">
        <v>31.504100000000001</v>
      </c>
      <c r="P56" s="54">
        <v>31.504100000000001</v>
      </c>
      <c r="Q56" s="54" t="s">
        <v>126</v>
      </c>
      <c r="R56" s="54" t="s">
        <v>126</v>
      </c>
      <c r="S56" s="54" t="s">
        <v>126</v>
      </c>
      <c r="T56" s="54" t="s">
        <v>126</v>
      </c>
      <c r="U56" s="54">
        <v>22.0002</v>
      </c>
      <c r="V56" s="54">
        <v>0</v>
      </c>
      <c r="W56" s="54">
        <v>22.0002</v>
      </c>
      <c r="X56" s="54">
        <v>0</v>
      </c>
      <c r="Y56" s="54">
        <v>0</v>
      </c>
      <c r="Z56" s="54">
        <v>22.0002</v>
      </c>
      <c r="AA56" s="54">
        <v>22.0002</v>
      </c>
      <c r="AB56" s="54">
        <v>0</v>
      </c>
      <c r="AC56" s="54">
        <v>22.0002</v>
      </c>
      <c r="AD56" s="54">
        <v>0</v>
      </c>
      <c r="AE56" s="54">
        <v>0</v>
      </c>
      <c r="AF56" s="54">
        <v>22.0002</v>
      </c>
      <c r="AG56" s="54">
        <v>0</v>
      </c>
      <c r="AH56" s="54">
        <v>0</v>
      </c>
      <c r="AI56" s="54" t="s">
        <v>126</v>
      </c>
      <c r="AJ56" s="54" t="s">
        <v>126</v>
      </c>
      <c r="AK56" s="54" t="s">
        <v>126</v>
      </c>
      <c r="AL56" s="54" t="s">
        <v>126</v>
      </c>
      <c r="AM56" s="54">
        <v>21.670400000000001</v>
      </c>
    </row>
    <row r="57" spans="1:39" hidden="1" outlineLevel="1">
      <c r="A57" s="12">
        <v>41944</v>
      </c>
      <c r="B57" s="54">
        <v>22.2135</v>
      </c>
      <c r="C57" s="54">
        <v>22.408300000000001</v>
      </c>
      <c r="D57" s="54">
        <v>28.832100000000001</v>
      </c>
      <c r="E57" s="54">
        <v>21.203199999999999</v>
      </c>
      <c r="F57" s="54">
        <v>19.185099999999998</v>
      </c>
      <c r="G57" s="54">
        <v>22.174299999999999</v>
      </c>
      <c r="H57" s="54">
        <v>22.039899999999999</v>
      </c>
      <c r="I57" s="54">
        <v>22.407499999999999</v>
      </c>
      <c r="J57" s="54">
        <v>28.8292</v>
      </c>
      <c r="K57" s="54">
        <v>21.203199999999999</v>
      </c>
      <c r="L57" s="54">
        <v>19.185099999999998</v>
      </c>
      <c r="M57" s="54">
        <v>22.174299999999999</v>
      </c>
      <c r="N57" s="54">
        <v>22.039899999999999</v>
      </c>
      <c r="O57" s="54">
        <v>36.685699999999997</v>
      </c>
      <c r="P57" s="54">
        <v>36.685699999999997</v>
      </c>
      <c r="Q57" s="54" t="s">
        <v>126</v>
      </c>
      <c r="R57" s="54" t="s">
        <v>126</v>
      </c>
      <c r="S57" s="54" t="s">
        <v>126</v>
      </c>
      <c r="T57" s="54" t="s">
        <v>126</v>
      </c>
      <c r="U57" s="54">
        <v>17.3293</v>
      </c>
      <c r="V57" s="54">
        <v>0</v>
      </c>
      <c r="W57" s="54">
        <v>17.3293</v>
      </c>
      <c r="X57" s="54">
        <v>0</v>
      </c>
      <c r="Y57" s="54">
        <v>0</v>
      </c>
      <c r="Z57" s="54">
        <v>17.3293</v>
      </c>
      <c r="AA57" s="54">
        <v>17.3293</v>
      </c>
      <c r="AB57" s="54">
        <v>0</v>
      </c>
      <c r="AC57" s="54">
        <v>17.3293</v>
      </c>
      <c r="AD57" s="54">
        <v>0</v>
      </c>
      <c r="AE57" s="54">
        <v>0</v>
      </c>
      <c r="AF57" s="54">
        <v>17.3293</v>
      </c>
      <c r="AG57" s="54">
        <v>0</v>
      </c>
      <c r="AH57" s="54">
        <v>0</v>
      </c>
      <c r="AI57" s="54" t="s">
        <v>126</v>
      </c>
      <c r="AJ57" s="54" t="s">
        <v>126</v>
      </c>
      <c r="AK57" s="54" t="s">
        <v>126</v>
      </c>
      <c r="AL57" s="54" t="s">
        <v>126</v>
      </c>
      <c r="AM57" s="54">
        <v>21.494599999999998</v>
      </c>
    </row>
    <row r="58" spans="1:39" hidden="1" outlineLevel="1">
      <c r="A58" s="12">
        <v>41974</v>
      </c>
      <c r="B58" s="54">
        <v>23.8688</v>
      </c>
      <c r="C58" s="54">
        <v>24.8978</v>
      </c>
      <c r="D58" s="54">
        <v>28.6206</v>
      </c>
      <c r="E58" s="54">
        <v>24.163799999999998</v>
      </c>
      <c r="F58" s="54">
        <v>20.837299999999999</v>
      </c>
      <c r="G58" s="54">
        <v>25.55</v>
      </c>
      <c r="H58" s="54">
        <v>24.774100000000001</v>
      </c>
      <c r="I58" s="54">
        <v>24.892800000000001</v>
      </c>
      <c r="J58" s="54">
        <v>28.539899999999999</v>
      </c>
      <c r="K58" s="54">
        <v>24.178899999999999</v>
      </c>
      <c r="L58" s="54">
        <v>20.837299999999999</v>
      </c>
      <c r="M58" s="54">
        <v>25.55</v>
      </c>
      <c r="N58" s="54">
        <v>25.465800000000002</v>
      </c>
      <c r="O58" s="54">
        <v>26.794499999999999</v>
      </c>
      <c r="P58" s="54">
        <v>37.982300000000002</v>
      </c>
      <c r="Q58" s="54">
        <v>13.6431</v>
      </c>
      <c r="R58" s="54" t="s">
        <v>126</v>
      </c>
      <c r="S58" s="54" t="s">
        <v>126</v>
      </c>
      <c r="T58" s="54">
        <v>13.6431</v>
      </c>
      <c r="U58" s="54">
        <v>14.396100000000001</v>
      </c>
      <c r="V58" s="54">
        <v>0</v>
      </c>
      <c r="W58" s="54">
        <v>14.396100000000001</v>
      </c>
      <c r="X58" s="54">
        <v>0</v>
      </c>
      <c r="Y58" s="54">
        <v>14.935700000000001</v>
      </c>
      <c r="Z58" s="54">
        <v>14.3688</v>
      </c>
      <c r="AA58" s="54">
        <v>14.7525</v>
      </c>
      <c r="AB58" s="54">
        <v>0</v>
      </c>
      <c r="AC58" s="54">
        <v>14.7525</v>
      </c>
      <c r="AD58" s="54">
        <v>0</v>
      </c>
      <c r="AE58" s="54">
        <v>14.935700000000001</v>
      </c>
      <c r="AF58" s="54">
        <v>14.742699999999999</v>
      </c>
      <c r="AG58" s="54">
        <v>8.3529999999999998</v>
      </c>
      <c r="AH58" s="54">
        <v>0</v>
      </c>
      <c r="AI58" s="54">
        <v>8.3529999999999998</v>
      </c>
      <c r="AJ58" s="54" t="s">
        <v>126</v>
      </c>
      <c r="AK58" s="54" t="s">
        <v>126</v>
      </c>
      <c r="AL58" s="54">
        <v>8.3529999999999998</v>
      </c>
      <c r="AM58" s="54">
        <v>21.663399999999999</v>
      </c>
    </row>
    <row r="59" spans="1:39" hidden="1" outlineLevel="1">
      <c r="A59" s="12">
        <v>42005</v>
      </c>
      <c r="B59" s="54">
        <v>22.3611</v>
      </c>
      <c r="C59" s="54">
        <v>22.778600000000001</v>
      </c>
      <c r="D59" s="54">
        <v>28.304300000000001</v>
      </c>
      <c r="E59" s="54">
        <v>21.3386</v>
      </c>
      <c r="F59" s="54">
        <v>19.448799999999999</v>
      </c>
      <c r="G59" s="54">
        <v>21.846599999999999</v>
      </c>
      <c r="H59" s="54">
        <v>19.661899999999999</v>
      </c>
      <c r="I59" s="54">
        <v>22.777899999999999</v>
      </c>
      <c r="J59" s="54">
        <v>28.281500000000001</v>
      </c>
      <c r="K59" s="54">
        <v>21.3459</v>
      </c>
      <c r="L59" s="54">
        <v>19.448799999999999</v>
      </c>
      <c r="M59" s="54">
        <v>21.846599999999999</v>
      </c>
      <c r="N59" s="54">
        <v>19.934999999999999</v>
      </c>
      <c r="O59" s="54">
        <v>23.4176</v>
      </c>
      <c r="P59" s="54">
        <v>37.994100000000003</v>
      </c>
      <c r="Q59" s="54">
        <v>11.805999999999999</v>
      </c>
      <c r="R59" s="54" t="s">
        <v>126</v>
      </c>
      <c r="S59" s="54" t="s">
        <v>126</v>
      </c>
      <c r="T59" s="54">
        <v>11.805999999999999</v>
      </c>
      <c r="U59" s="54">
        <v>14.8056</v>
      </c>
      <c r="V59" s="54">
        <v>0</v>
      </c>
      <c r="W59" s="54">
        <v>14.8056</v>
      </c>
      <c r="X59" s="54">
        <v>0</v>
      </c>
      <c r="Y59" s="54">
        <v>16.578099999999999</v>
      </c>
      <c r="Z59" s="54">
        <v>14.3475</v>
      </c>
      <c r="AA59" s="54">
        <v>14.9047</v>
      </c>
      <c r="AB59" s="54">
        <v>0</v>
      </c>
      <c r="AC59" s="54">
        <v>14.9047</v>
      </c>
      <c r="AD59" s="54">
        <v>0</v>
      </c>
      <c r="AE59" s="54">
        <v>16.578099999999999</v>
      </c>
      <c r="AF59" s="54">
        <v>14.4636</v>
      </c>
      <c r="AG59" s="54">
        <v>8.5</v>
      </c>
      <c r="AH59" s="54">
        <v>0</v>
      </c>
      <c r="AI59" s="54">
        <v>8.5</v>
      </c>
      <c r="AJ59" s="54" t="s">
        <v>126</v>
      </c>
      <c r="AK59" s="54" t="s">
        <v>126</v>
      </c>
      <c r="AL59" s="54">
        <v>8.5</v>
      </c>
      <c r="AM59" s="54">
        <v>21.666599999999999</v>
      </c>
    </row>
    <row r="60" spans="1:39" hidden="1" outlineLevel="1">
      <c r="A60" s="12">
        <v>42036</v>
      </c>
      <c r="B60" s="54">
        <v>21.689</v>
      </c>
      <c r="C60" s="54">
        <v>21.714400000000001</v>
      </c>
      <c r="D60" s="54">
        <v>25.828199999999999</v>
      </c>
      <c r="E60" s="54">
        <v>21.057099999999998</v>
      </c>
      <c r="F60" s="54">
        <v>20.211500000000001</v>
      </c>
      <c r="G60" s="54">
        <v>21.7895</v>
      </c>
      <c r="H60" s="54">
        <v>18.431000000000001</v>
      </c>
      <c r="I60" s="54">
        <v>21.7121</v>
      </c>
      <c r="J60" s="54">
        <v>25.815899999999999</v>
      </c>
      <c r="K60" s="54">
        <v>21.057099999999998</v>
      </c>
      <c r="L60" s="54">
        <v>20.211500000000001</v>
      </c>
      <c r="M60" s="54">
        <v>21.7895</v>
      </c>
      <c r="N60" s="54">
        <v>18.431000000000001</v>
      </c>
      <c r="O60" s="54">
        <v>37.979300000000002</v>
      </c>
      <c r="P60" s="54">
        <v>37.979300000000002</v>
      </c>
      <c r="Q60" s="54" t="s">
        <v>126</v>
      </c>
      <c r="R60" s="54" t="s">
        <v>126</v>
      </c>
      <c r="S60" s="54" t="s">
        <v>126</v>
      </c>
      <c r="T60" s="54" t="s">
        <v>126</v>
      </c>
      <c r="U60" s="54">
        <v>15.8812</v>
      </c>
      <c r="V60" s="54">
        <v>0</v>
      </c>
      <c r="W60" s="54">
        <v>15.8812</v>
      </c>
      <c r="X60" s="54">
        <v>0</v>
      </c>
      <c r="Y60" s="54">
        <v>14.9161</v>
      </c>
      <c r="Z60" s="54">
        <v>15.9351</v>
      </c>
      <c r="AA60" s="54">
        <v>15.8812</v>
      </c>
      <c r="AB60" s="54">
        <v>0</v>
      </c>
      <c r="AC60" s="54">
        <v>15.8812</v>
      </c>
      <c r="AD60" s="54">
        <v>0</v>
      </c>
      <c r="AE60" s="54">
        <v>14.9161</v>
      </c>
      <c r="AF60" s="54">
        <v>15.9351</v>
      </c>
      <c r="AG60" s="54">
        <v>0</v>
      </c>
      <c r="AH60" s="54">
        <v>0</v>
      </c>
      <c r="AI60" s="54" t="s">
        <v>126</v>
      </c>
      <c r="AJ60" s="54" t="s">
        <v>126</v>
      </c>
      <c r="AK60" s="54" t="s">
        <v>126</v>
      </c>
      <c r="AL60" s="54" t="s">
        <v>126</v>
      </c>
      <c r="AM60" s="54">
        <v>24.448499999999999</v>
      </c>
    </row>
    <row r="61" spans="1:39" hidden="1" outlineLevel="1">
      <c r="A61" s="12">
        <v>42064</v>
      </c>
      <c r="B61" s="54">
        <v>21.6282</v>
      </c>
      <c r="C61" s="54">
        <v>20.586099999999998</v>
      </c>
      <c r="D61" s="54">
        <v>27.395099999999999</v>
      </c>
      <c r="E61" s="54">
        <v>19.8276</v>
      </c>
      <c r="F61" s="54">
        <v>19.0215</v>
      </c>
      <c r="G61" s="54">
        <v>20.476299999999998</v>
      </c>
      <c r="H61" s="54">
        <v>13.36</v>
      </c>
      <c r="I61" s="54">
        <v>20.572800000000001</v>
      </c>
      <c r="J61" s="54">
        <v>27.317699999999999</v>
      </c>
      <c r="K61" s="54">
        <v>19.8276</v>
      </c>
      <c r="L61" s="54">
        <v>19.0215</v>
      </c>
      <c r="M61" s="54">
        <v>20.476299999999998</v>
      </c>
      <c r="N61" s="54">
        <v>13.36</v>
      </c>
      <c r="O61" s="54">
        <v>36.905900000000003</v>
      </c>
      <c r="P61" s="54">
        <v>36.905900000000003</v>
      </c>
      <c r="Q61" s="54">
        <v>0</v>
      </c>
      <c r="R61" s="54" t="s">
        <v>126</v>
      </c>
      <c r="S61" s="54" t="s">
        <v>126</v>
      </c>
      <c r="T61" s="54">
        <v>0</v>
      </c>
      <c r="U61" s="54">
        <v>12.6515</v>
      </c>
      <c r="V61" s="54">
        <v>0</v>
      </c>
      <c r="W61" s="54">
        <v>12.6515</v>
      </c>
      <c r="X61" s="54">
        <v>0</v>
      </c>
      <c r="Y61" s="54">
        <v>0</v>
      </c>
      <c r="Z61" s="54">
        <v>12.6515</v>
      </c>
      <c r="AA61" s="54">
        <v>12.663600000000001</v>
      </c>
      <c r="AB61" s="54">
        <v>0</v>
      </c>
      <c r="AC61" s="54">
        <v>12.663600000000001</v>
      </c>
      <c r="AD61" s="54">
        <v>0</v>
      </c>
      <c r="AE61" s="54">
        <v>0</v>
      </c>
      <c r="AF61" s="54">
        <v>12.663600000000001</v>
      </c>
      <c r="AG61" s="54">
        <v>12.5</v>
      </c>
      <c r="AH61" s="54">
        <v>0</v>
      </c>
      <c r="AI61" s="54">
        <v>12.5</v>
      </c>
      <c r="AJ61" s="54" t="s">
        <v>126</v>
      </c>
      <c r="AK61" s="54" t="s">
        <v>126</v>
      </c>
      <c r="AL61" s="54">
        <v>12.5</v>
      </c>
      <c r="AM61" s="54">
        <v>28.630800000000001</v>
      </c>
    </row>
    <row r="62" spans="1:39" hidden="1" outlineLevel="1">
      <c r="A62" s="12">
        <v>42095</v>
      </c>
      <c r="B62" s="54">
        <v>22.734200000000001</v>
      </c>
      <c r="C62" s="54">
        <v>21.287199999999999</v>
      </c>
      <c r="D62" s="54">
        <v>27.873999999999999</v>
      </c>
      <c r="E62" s="54">
        <v>20.8246</v>
      </c>
      <c r="F62" s="54">
        <v>30.832699999999999</v>
      </c>
      <c r="G62" s="54">
        <v>20.891100000000002</v>
      </c>
      <c r="H62" s="54">
        <v>14.8497</v>
      </c>
      <c r="I62" s="54">
        <v>21.368200000000002</v>
      </c>
      <c r="J62" s="54">
        <v>27.828099999999999</v>
      </c>
      <c r="K62" s="54">
        <v>20.909099999999999</v>
      </c>
      <c r="L62" s="54">
        <v>30.832699999999999</v>
      </c>
      <c r="M62" s="54">
        <v>20.891100000000002</v>
      </c>
      <c r="N62" s="54">
        <v>14.5021</v>
      </c>
      <c r="O62" s="54">
        <v>16.4024</v>
      </c>
      <c r="P62" s="54">
        <v>36.619</v>
      </c>
      <c r="Q62" s="54">
        <v>15.9688</v>
      </c>
      <c r="R62" s="54" t="s">
        <v>126</v>
      </c>
      <c r="S62" s="54" t="s">
        <v>126</v>
      </c>
      <c r="T62" s="54">
        <v>15.9688</v>
      </c>
      <c r="U62" s="54">
        <v>13.595000000000001</v>
      </c>
      <c r="V62" s="54">
        <v>0</v>
      </c>
      <c r="W62" s="54">
        <v>13.595000000000001</v>
      </c>
      <c r="X62" s="54">
        <v>0</v>
      </c>
      <c r="Y62" s="54">
        <v>17.549700000000001</v>
      </c>
      <c r="Z62" s="54">
        <v>13.417</v>
      </c>
      <c r="AA62" s="54">
        <v>13.595000000000001</v>
      </c>
      <c r="AB62" s="54">
        <v>0</v>
      </c>
      <c r="AC62" s="54">
        <v>13.595000000000001</v>
      </c>
      <c r="AD62" s="54">
        <v>0</v>
      </c>
      <c r="AE62" s="54">
        <v>17.549700000000001</v>
      </c>
      <c r="AF62" s="54">
        <v>13.417</v>
      </c>
      <c r="AG62" s="54">
        <v>0</v>
      </c>
      <c r="AH62" s="54">
        <v>0</v>
      </c>
      <c r="AI62" s="54">
        <v>0</v>
      </c>
      <c r="AJ62" s="54" t="s">
        <v>126</v>
      </c>
      <c r="AK62" s="54" t="s">
        <v>126</v>
      </c>
      <c r="AL62" s="54">
        <v>0</v>
      </c>
      <c r="AM62" s="54">
        <v>28.593499999999999</v>
      </c>
    </row>
    <row r="63" spans="1:39" hidden="1" outlineLevel="1">
      <c r="A63" s="12">
        <v>42125</v>
      </c>
      <c r="B63" s="54">
        <v>26.9115</v>
      </c>
      <c r="C63" s="54">
        <v>25.439699999999998</v>
      </c>
      <c r="D63" s="54">
        <v>26.893599999999999</v>
      </c>
      <c r="E63" s="54">
        <v>25.161100000000001</v>
      </c>
      <c r="F63" s="54">
        <v>21.070900000000002</v>
      </c>
      <c r="G63" s="54">
        <v>29.1663</v>
      </c>
      <c r="H63" s="54">
        <v>9.4939999999999998</v>
      </c>
      <c r="I63" s="54">
        <v>25.4406</v>
      </c>
      <c r="J63" s="54">
        <v>26.904800000000002</v>
      </c>
      <c r="K63" s="54">
        <v>25.161100000000001</v>
      </c>
      <c r="L63" s="54">
        <v>21.070900000000002</v>
      </c>
      <c r="M63" s="54">
        <v>29.1663</v>
      </c>
      <c r="N63" s="54">
        <v>9.4939999999999998</v>
      </c>
      <c r="O63" s="54">
        <v>24.114699999999999</v>
      </c>
      <c r="P63" s="54">
        <v>24.114699999999999</v>
      </c>
      <c r="Q63" s="54" t="s">
        <v>126</v>
      </c>
      <c r="R63" s="54" t="s">
        <v>126</v>
      </c>
      <c r="S63" s="54" t="s">
        <v>126</v>
      </c>
      <c r="T63" s="54" t="s">
        <v>126</v>
      </c>
      <c r="U63" s="54">
        <v>13.478400000000001</v>
      </c>
      <c r="V63" s="54">
        <v>0</v>
      </c>
      <c r="W63" s="54">
        <v>13.478400000000001</v>
      </c>
      <c r="X63" s="54">
        <v>12</v>
      </c>
      <c r="Y63" s="54">
        <v>0</v>
      </c>
      <c r="Z63" s="54">
        <v>13.5389</v>
      </c>
      <c r="AA63" s="54">
        <v>13.478400000000001</v>
      </c>
      <c r="AB63" s="54">
        <v>0</v>
      </c>
      <c r="AC63" s="54">
        <v>13.478400000000001</v>
      </c>
      <c r="AD63" s="54">
        <v>12</v>
      </c>
      <c r="AE63" s="54">
        <v>0</v>
      </c>
      <c r="AF63" s="54">
        <v>13.5389</v>
      </c>
      <c r="AG63" s="54">
        <v>0</v>
      </c>
      <c r="AH63" s="54">
        <v>0</v>
      </c>
      <c r="AI63" s="54" t="s">
        <v>126</v>
      </c>
      <c r="AJ63" s="54" t="s">
        <v>126</v>
      </c>
      <c r="AK63" s="54" t="s">
        <v>126</v>
      </c>
      <c r="AL63" s="54" t="s">
        <v>126</v>
      </c>
      <c r="AM63" s="54">
        <v>27.5046</v>
      </c>
    </row>
    <row r="64" spans="1:39" hidden="1" outlineLevel="1">
      <c r="A64" s="12">
        <v>42156</v>
      </c>
      <c r="B64" s="54">
        <v>23.358799999999999</v>
      </c>
      <c r="C64" s="54">
        <v>20.581700000000001</v>
      </c>
      <c r="D64" s="54">
        <v>28.118200000000002</v>
      </c>
      <c r="E64" s="54">
        <v>19.9941</v>
      </c>
      <c r="F64" s="54">
        <v>18.836500000000001</v>
      </c>
      <c r="G64" s="54">
        <v>23.752700000000001</v>
      </c>
      <c r="H64" s="54">
        <v>8.9612999999999996</v>
      </c>
      <c r="I64" s="54">
        <v>20.579699999999999</v>
      </c>
      <c r="J64" s="54">
        <v>28.103000000000002</v>
      </c>
      <c r="K64" s="54">
        <v>19.9941</v>
      </c>
      <c r="L64" s="54">
        <v>18.836500000000001</v>
      </c>
      <c r="M64" s="54">
        <v>23.752700000000001</v>
      </c>
      <c r="N64" s="54">
        <v>8.9612999999999996</v>
      </c>
      <c r="O64" s="54">
        <v>37.379199999999997</v>
      </c>
      <c r="P64" s="54">
        <v>37.379199999999997</v>
      </c>
      <c r="Q64" s="54" t="s">
        <v>126</v>
      </c>
      <c r="R64" s="54" t="s">
        <v>126</v>
      </c>
      <c r="S64" s="54" t="s">
        <v>126</v>
      </c>
      <c r="T64" s="54" t="s">
        <v>126</v>
      </c>
      <c r="U64" s="54">
        <v>15.434900000000001</v>
      </c>
      <c r="V64" s="54">
        <v>0</v>
      </c>
      <c r="W64" s="54">
        <v>15.434900000000001</v>
      </c>
      <c r="X64" s="54">
        <v>0</v>
      </c>
      <c r="Y64" s="54">
        <v>0</v>
      </c>
      <c r="Z64" s="54">
        <v>15.434900000000001</v>
      </c>
      <c r="AA64" s="54">
        <v>15.434900000000001</v>
      </c>
      <c r="AB64" s="54">
        <v>0</v>
      </c>
      <c r="AC64" s="54">
        <v>15.434900000000001</v>
      </c>
      <c r="AD64" s="54">
        <v>0</v>
      </c>
      <c r="AE64" s="54">
        <v>0</v>
      </c>
      <c r="AF64" s="54">
        <v>15.434900000000001</v>
      </c>
      <c r="AG64" s="54">
        <v>0</v>
      </c>
      <c r="AH64" s="54">
        <v>0</v>
      </c>
      <c r="AI64" s="54" t="s">
        <v>126</v>
      </c>
      <c r="AJ64" s="54" t="s">
        <v>126</v>
      </c>
      <c r="AK64" s="54" t="s">
        <v>126</v>
      </c>
      <c r="AL64" s="54" t="s">
        <v>126</v>
      </c>
      <c r="AM64" s="54">
        <v>26.0871</v>
      </c>
    </row>
    <row r="65" spans="1:39" hidden="1" outlineLevel="1">
      <c r="A65" s="12">
        <v>42186</v>
      </c>
      <c r="B65" s="54">
        <v>24.209099999999999</v>
      </c>
      <c r="C65" s="54">
        <v>22.7409</v>
      </c>
      <c r="D65" s="54">
        <v>30.692900000000002</v>
      </c>
      <c r="E65" s="54">
        <v>21.881399999999999</v>
      </c>
      <c r="F65" s="54">
        <v>19.887699999999999</v>
      </c>
      <c r="G65" s="54">
        <v>23.826599999999999</v>
      </c>
      <c r="H65" s="54">
        <v>13.841699999999999</v>
      </c>
      <c r="I65" s="54">
        <v>22.748000000000001</v>
      </c>
      <c r="J65" s="54">
        <v>30.326599999999999</v>
      </c>
      <c r="K65" s="54">
        <v>21.957899999999999</v>
      </c>
      <c r="L65" s="54">
        <v>20.160699999999999</v>
      </c>
      <c r="M65" s="54">
        <v>23.826599999999999</v>
      </c>
      <c r="N65" s="54">
        <v>13.841699999999999</v>
      </c>
      <c r="O65" s="54">
        <v>22.310300000000002</v>
      </c>
      <c r="P65" s="54">
        <v>37.992699999999999</v>
      </c>
      <c r="Q65" s="54">
        <v>16</v>
      </c>
      <c r="R65" s="54">
        <v>16</v>
      </c>
      <c r="S65" s="54" t="s">
        <v>126</v>
      </c>
      <c r="T65" s="54">
        <v>0</v>
      </c>
      <c r="U65" s="54">
        <v>15.0078</v>
      </c>
      <c r="V65" s="54">
        <v>0</v>
      </c>
      <c r="W65" s="54">
        <v>15.0078</v>
      </c>
      <c r="X65" s="54">
        <v>0</v>
      </c>
      <c r="Y65" s="54">
        <v>18</v>
      </c>
      <c r="Z65" s="54">
        <v>14.907999999999999</v>
      </c>
      <c r="AA65" s="54">
        <v>16.360800000000001</v>
      </c>
      <c r="AB65" s="54">
        <v>0</v>
      </c>
      <c r="AC65" s="54">
        <v>16.360800000000001</v>
      </c>
      <c r="AD65" s="54">
        <v>0</v>
      </c>
      <c r="AE65" s="54">
        <v>18</v>
      </c>
      <c r="AF65" s="54">
        <v>16.292899999999999</v>
      </c>
      <c r="AG65" s="54">
        <v>9.202</v>
      </c>
      <c r="AH65" s="54">
        <v>0</v>
      </c>
      <c r="AI65" s="54">
        <v>9.202</v>
      </c>
      <c r="AJ65" s="54">
        <v>0</v>
      </c>
      <c r="AK65" s="54" t="s">
        <v>126</v>
      </c>
      <c r="AL65" s="54">
        <v>9.202</v>
      </c>
      <c r="AM65" s="54">
        <v>30.191600000000001</v>
      </c>
    </row>
    <row r="66" spans="1:39" hidden="1" outlineLevel="1">
      <c r="A66" s="12">
        <v>42217</v>
      </c>
      <c r="B66" s="54">
        <v>23.543299999999999</v>
      </c>
      <c r="C66" s="54">
        <v>22.294499999999999</v>
      </c>
      <c r="D66" s="54">
        <v>23.670500000000001</v>
      </c>
      <c r="E66" s="54">
        <v>22.208500000000001</v>
      </c>
      <c r="F66" s="54">
        <v>19.650400000000001</v>
      </c>
      <c r="G66" s="54">
        <v>23.962299999999999</v>
      </c>
      <c r="H66" s="54">
        <v>13.8508</v>
      </c>
      <c r="I66" s="54">
        <v>22.292000000000002</v>
      </c>
      <c r="J66" s="54">
        <v>23.6326</v>
      </c>
      <c r="K66" s="54">
        <v>22.208500000000001</v>
      </c>
      <c r="L66" s="54">
        <v>19.650400000000001</v>
      </c>
      <c r="M66" s="54">
        <v>23.962299999999999</v>
      </c>
      <c r="N66" s="54">
        <v>13.8508</v>
      </c>
      <c r="O66" s="54">
        <v>38.445</v>
      </c>
      <c r="P66" s="54">
        <v>38.445</v>
      </c>
      <c r="Q66" s="54" t="s">
        <v>126</v>
      </c>
      <c r="R66" s="54" t="s">
        <v>126</v>
      </c>
      <c r="S66" s="54" t="s">
        <v>126</v>
      </c>
      <c r="T66" s="54" t="s">
        <v>126</v>
      </c>
      <c r="U66" s="54">
        <v>10.808299999999999</v>
      </c>
      <c r="V66" s="54">
        <v>0</v>
      </c>
      <c r="W66" s="54">
        <v>10.808299999999999</v>
      </c>
      <c r="X66" s="54">
        <v>0</v>
      </c>
      <c r="Y66" s="54">
        <v>0</v>
      </c>
      <c r="Z66" s="54">
        <v>10.808299999999999</v>
      </c>
      <c r="AA66" s="54">
        <v>10.808299999999999</v>
      </c>
      <c r="AB66" s="54">
        <v>0</v>
      </c>
      <c r="AC66" s="54">
        <v>10.808299999999999</v>
      </c>
      <c r="AD66" s="54">
        <v>0</v>
      </c>
      <c r="AE66" s="54">
        <v>0</v>
      </c>
      <c r="AF66" s="54">
        <v>10.808299999999999</v>
      </c>
      <c r="AG66" s="54">
        <v>0</v>
      </c>
      <c r="AH66" s="54">
        <v>0</v>
      </c>
      <c r="AI66" s="54" t="s">
        <v>126</v>
      </c>
      <c r="AJ66" s="54" t="s">
        <v>126</v>
      </c>
      <c r="AK66" s="54" t="s">
        <v>126</v>
      </c>
      <c r="AL66" s="54" t="s">
        <v>126</v>
      </c>
      <c r="AM66" s="54">
        <v>30.123899999999999</v>
      </c>
    </row>
    <row r="67" spans="1:39" hidden="1" outlineLevel="1">
      <c r="A67" s="12">
        <v>42248</v>
      </c>
      <c r="B67" s="54">
        <v>23.444700000000001</v>
      </c>
      <c r="C67" s="54">
        <v>22.608899999999998</v>
      </c>
      <c r="D67" s="54">
        <v>22.458200000000001</v>
      </c>
      <c r="E67" s="54">
        <v>22.6188</v>
      </c>
      <c r="F67" s="54">
        <v>20.228100000000001</v>
      </c>
      <c r="G67" s="54">
        <v>24.6511</v>
      </c>
      <c r="H67" s="54">
        <v>14.8066</v>
      </c>
      <c r="I67" s="54">
        <v>22.6</v>
      </c>
      <c r="J67" s="54">
        <v>22.311900000000001</v>
      </c>
      <c r="K67" s="54">
        <v>22.6188</v>
      </c>
      <c r="L67" s="54">
        <v>20.228100000000001</v>
      </c>
      <c r="M67" s="54">
        <v>24.6511</v>
      </c>
      <c r="N67" s="54">
        <v>14.8066</v>
      </c>
      <c r="O67" s="54">
        <v>45.998100000000001</v>
      </c>
      <c r="P67" s="54">
        <v>45.998100000000001</v>
      </c>
      <c r="Q67" s="54" t="s">
        <v>126</v>
      </c>
      <c r="R67" s="54" t="s">
        <v>126</v>
      </c>
      <c r="S67" s="54" t="s">
        <v>126</v>
      </c>
      <c r="T67" s="54" t="s">
        <v>126</v>
      </c>
      <c r="U67" s="54">
        <v>2.5999999999999999E-3</v>
      </c>
      <c r="V67" s="54">
        <v>0</v>
      </c>
      <c r="W67" s="54">
        <v>2.5999999999999999E-3</v>
      </c>
      <c r="X67" s="54">
        <v>0</v>
      </c>
      <c r="Y67" s="54">
        <v>0</v>
      </c>
      <c r="Z67" s="54">
        <v>2.5999999999999999E-3</v>
      </c>
      <c r="AA67" s="54">
        <v>2.5999999999999999E-3</v>
      </c>
      <c r="AB67" s="54">
        <v>0</v>
      </c>
      <c r="AC67" s="54">
        <v>2.5999999999999999E-3</v>
      </c>
      <c r="AD67" s="54">
        <v>0</v>
      </c>
      <c r="AE67" s="54">
        <v>0</v>
      </c>
      <c r="AF67" s="54">
        <v>2.5999999999999999E-3</v>
      </c>
      <c r="AG67" s="54">
        <v>0</v>
      </c>
      <c r="AH67" s="54">
        <v>0</v>
      </c>
      <c r="AI67" s="54" t="s">
        <v>126</v>
      </c>
      <c r="AJ67" s="54" t="s">
        <v>126</v>
      </c>
      <c r="AK67" s="54" t="s">
        <v>126</v>
      </c>
      <c r="AL67" s="54" t="s">
        <v>126</v>
      </c>
      <c r="AM67" s="54">
        <v>30.568899999999999</v>
      </c>
    </row>
    <row r="68" spans="1:39" hidden="1" outlineLevel="1">
      <c r="A68" s="12">
        <v>42278</v>
      </c>
      <c r="B68" s="54">
        <v>24.557400000000001</v>
      </c>
      <c r="C68" s="54">
        <v>23.006799999999998</v>
      </c>
      <c r="D68" s="54">
        <v>26.688199999999998</v>
      </c>
      <c r="E68" s="54">
        <v>22.700700000000001</v>
      </c>
      <c r="F68" s="54">
        <v>20.228999999999999</v>
      </c>
      <c r="G68" s="54">
        <v>25.2197</v>
      </c>
      <c r="H68" s="54">
        <v>14.7117</v>
      </c>
      <c r="I68" s="54">
        <v>23.001300000000001</v>
      </c>
      <c r="J68" s="54">
        <v>26.633900000000001</v>
      </c>
      <c r="K68" s="54">
        <v>22.700700000000001</v>
      </c>
      <c r="L68" s="54">
        <v>20.228999999999999</v>
      </c>
      <c r="M68" s="54">
        <v>25.2197</v>
      </c>
      <c r="N68" s="54">
        <v>14.7117</v>
      </c>
      <c r="O68" s="54">
        <v>37.625799999999998</v>
      </c>
      <c r="P68" s="54">
        <v>37.625799999999998</v>
      </c>
      <c r="Q68" s="54" t="s">
        <v>126</v>
      </c>
      <c r="R68" s="54" t="s">
        <v>126</v>
      </c>
      <c r="S68" s="54" t="s">
        <v>126</v>
      </c>
      <c r="T68" s="54" t="s">
        <v>126</v>
      </c>
      <c r="U68" s="54">
        <v>12.337899999999999</v>
      </c>
      <c r="V68" s="54">
        <v>0</v>
      </c>
      <c r="W68" s="54">
        <v>12.337899999999999</v>
      </c>
      <c r="X68" s="54">
        <v>0</v>
      </c>
      <c r="Y68" s="54">
        <v>0</v>
      </c>
      <c r="Z68" s="54">
        <v>12.337899999999999</v>
      </c>
      <c r="AA68" s="54">
        <v>12.337899999999999</v>
      </c>
      <c r="AB68" s="54">
        <v>0</v>
      </c>
      <c r="AC68" s="54">
        <v>12.337899999999999</v>
      </c>
      <c r="AD68" s="54">
        <v>0</v>
      </c>
      <c r="AE68" s="54">
        <v>0</v>
      </c>
      <c r="AF68" s="54">
        <v>12.337899999999999</v>
      </c>
      <c r="AG68" s="54">
        <v>0</v>
      </c>
      <c r="AH68" s="54">
        <v>0</v>
      </c>
      <c r="AI68" s="54" t="s">
        <v>126</v>
      </c>
      <c r="AJ68" s="54" t="s">
        <v>126</v>
      </c>
      <c r="AK68" s="54" t="s">
        <v>126</v>
      </c>
      <c r="AL68" s="54" t="s">
        <v>126</v>
      </c>
      <c r="AM68" s="54">
        <v>32.712400000000002</v>
      </c>
    </row>
    <row r="69" spans="1:39" hidden="1" outlineLevel="1">
      <c r="A69" s="12">
        <v>42309</v>
      </c>
      <c r="B69" s="54">
        <v>27.579799999999999</v>
      </c>
      <c r="C69" s="54">
        <v>27.0367</v>
      </c>
      <c r="D69" s="54">
        <v>23.843399999999999</v>
      </c>
      <c r="E69" s="54">
        <v>27.392600000000002</v>
      </c>
      <c r="F69" s="54">
        <v>34.504100000000001</v>
      </c>
      <c r="G69" s="54">
        <v>28.7988</v>
      </c>
      <c r="H69" s="54">
        <v>15.5322</v>
      </c>
      <c r="I69" s="54">
        <v>27.025700000000001</v>
      </c>
      <c r="J69" s="54">
        <v>23.700399999999998</v>
      </c>
      <c r="K69" s="54">
        <v>27.392600000000002</v>
      </c>
      <c r="L69" s="54">
        <v>34.504100000000001</v>
      </c>
      <c r="M69" s="54">
        <v>28.7988</v>
      </c>
      <c r="N69" s="54">
        <v>15.5322</v>
      </c>
      <c r="O69" s="54">
        <v>37.854199999999999</v>
      </c>
      <c r="P69" s="54">
        <v>37.854199999999999</v>
      </c>
      <c r="Q69" s="54" t="s">
        <v>126</v>
      </c>
      <c r="R69" s="54" t="s">
        <v>126</v>
      </c>
      <c r="S69" s="54" t="s">
        <v>126</v>
      </c>
      <c r="T69" s="54" t="s">
        <v>126</v>
      </c>
      <c r="U69" s="54">
        <v>9.4651999999999994</v>
      </c>
      <c r="V69" s="54">
        <v>0</v>
      </c>
      <c r="W69" s="54">
        <v>9.4651999999999994</v>
      </c>
      <c r="X69" s="54">
        <v>18</v>
      </c>
      <c r="Y69" s="54">
        <v>0</v>
      </c>
      <c r="Z69" s="54">
        <v>9.2607999999999997</v>
      </c>
      <c r="AA69" s="54">
        <v>9.4651999999999994</v>
      </c>
      <c r="AB69" s="54">
        <v>0</v>
      </c>
      <c r="AC69" s="54">
        <v>9.4651999999999994</v>
      </c>
      <c r="AD69" s="54">
        <v>18</v>
      </c>
      <c r="AE69" s="54">
        <v>0</v>
      </c>
      <c r="AF69" s="54">
        <v>9.2607999999999997</v>
      </c>
      <c r="AG69" s="54">
        <v>0</v>
      </c>
      <c r="AH69" s="54">
        <v>0</v>
      </c>
      <c r="AI69" s="54" t="s">
        <v>126</v>
      </c>
      <c r="AJ69" s="54" t="s">
        <v>126</v>
      </c>
      <c r="AK69" s="54" t="s">
        <v>126</v>
      </c>
      <c r="AL69" s="54" t="s">
        <v>126</v>
      </c>
      <c r="AM69" s="54">
        <v>31.003399999999999</v>
      </c>
    </row>
    <row r="70" spans="1:39" hidden="1" outlineLevel="1">
      <c r="A70" s="12">
        <v>42339</v>
      </c>
      <c r="B70" s="54">
        <v>20.707599999999999</v>
      </c>
      <c r="C70" s="54">
        <v>20.2865</v>
      </c>
      <c r="D70" s="54">
        <v>24.9117</v>
      </c>
      <c r="E70" s="54">
        <v>19.804099999999998</v>
      </c>
      <c r="F70" s="54">
        <v>25.849900000000002</v>
      </c>
      <c r="G70" s="54">
        <v>24.8429</v>
      </c>
      <c r="H70" s="54">
        <v>6.7432999999999996</v>
      </c>
      <c r="I70" s="54">
        <v>20.283300000000001</v>
      </c>
      <c r="J70" s="54">
        <v>24.886500000000002</v>
      </c>
      <c r="K70" s="54">
        <v>19.804099999999998</v>
      </c>
      <c r="L70" s="54">
        <v>25.849900000000002</v>
      </c>
      <c r="M70" s="54">
        <v>24.8429</v>
      </c>
      <c r="N70" s="54">
        <v>6.7432999999999996</v>
      </c>
      <c r="O70" s="54">
        <v>38.265000000000001</v>
      </c>
      <c r="P70" s="54">
        <v>38.265000000000001</v>
      </c>
      <c r="Q70" s="54" t="s">
        <v>126</v>
      </c>
      <c r="R70" s="54" t="s">
        <v>126</v>
      </c>
      <c r="S70" s="54" t="s">
        <v>126</v>
      </c>
      <c r="T70" s="54" t="s">
        <v>126</v>
      </c>
      <c r="U70" s="54">
        <v>2.3919000000000001</v>
      </c>
      <c r="V70" s="54">
        <v>0</v>
      </c>
      <c r="W70" s="54">
        <v>2.3919000000000001</v>
      </c>
      <c r="X70" s="54">
        <v>0</v>
      </c>
      <c r="Y70" s="54">
        <v>15</v>
      </c>
      <c r="Z70" s="54">
        <v>2.2734999999999999</v>
      </c>
      <c r="AA70" s="54">
        <v>2.3919000000000001</v>
      </c>
      <c r="AB70" s="54">
        <v>0</v>
      </c>
      <c r="AC70" s="54">
        <v>2.3919000000000001</v>
      </c>
      <c r="AD70" s="54">
        <v>0</v>
      </c>
      <c r="AE70" s="54">
        <v>15</v>
      </c>
      <c r="AF70" s="54">
        <v>2.2734999999999999</v>
      </c>
      <c r="AG70" s="54">
        <v>0</v>
      </c>
      <c r="AH70" s="54">
        <v>0</v>
      </c>
      <c r="AI70" s="54" t="s">
        <v>126</v>
      </c>
      <c r="AJ70" s="54" t="s">
        <v>126</v>
      </c>
      <c r="AK70" s="54" t="s">
        <v>126</v>
      </c>
      <c r="AL70" s="54" t="s">
        <v>126</v>
      </c>
      <c r="AM70" s="54">
        <v>30.175000000000001</v>
      </c>
    </row>
    <row r="71" spans="1:39" hidden="1" outlineLevel="1">
      <c r="A71" s="12">
        <v>42370</v>
      </c>
      <c r="B71" s="54">
        <v>27.201000000000001</v>
      </c>
      <c r="C71" s="54">
        <v>26.166799999999999</v>
      </c>
      <c r="D71" s="54">
        <v>28.029599999999999</v>
      </c>
      <c r="E71" s="54">
        <v>25.5168</v>
      </c>
      <c r="F71" s="54">
        <v>38.390099999999997</v>
      </c>
      <c r="G71" s="54">
        <v>28.5351</v>
      </c>
      <c r="H71" s="54">
        <v>17.886099999999999</v>
      </c>
      <c r="I71" s="54">
        <v>26.1629</v>
      </c>
      <c r="J71" s="54">
        <v>28.017099999999999</v>
      </c>
      <c r="K71" s="54">
        <v>25.5168</v>
      </c>
      <c r="L71" s="54">
        <v>38.390099999999997</v>
      </c>
      <c r="M71" s="54">
        <v>28.5351</v>
      </c>
      <c r="N71" s="54">
        <v>17.886099999999999</v>
      </c>
      <c r="O71" s="54">
        <v>37.598799999999997</v>
      </c>
      <c r="P71" s="54">
        <v>37.598799999999997</v>
      </c>
      <c r="Q71" s="54" t="s">
        <v>126</v>
      </c>
      <c r="R71" s="54" t="s">
        <v>126</v>
      </c>
      <c r="S71" s="54" t="s">
        <v>126</v>
      </c>
      <c r="T71" s="54" t="s">
        <v>126</v>
      </c>
      <c r="U71" s="54">
        <v>19.989799999999999</v>
      </c>
      <c r="V71" s="54">
        <v>0</v>
      </c>
      <c r="W71" s="54">
        <v>19.989799999999999</v>
      </c>
      <c r="X71" s="54">
        <v>0</v>
      </c>
      <c r="Y71" s="54">
        <v>0</v>
      </c>
      <c r="Z71" s="54">
        <v>19.989799999999999</v>
      </c>
      <c r="AA71" s="54">
        <v>19.989799999999999</v>
      </c>
      <c r="AB71" s="54">
        <v>0</v>
      </c>
      <c r="AC71" s="54">
        <v>19.989799999999999</v>
      </c>
      <c r="AD71" s="54">
        <v>0</v>
      </c>
      <c r="AE71" s="54">
        <v>0</v>
      </c>
      <c r="AF71" s="54">
        <v>19.989799999999999</v>
      </c>
      <c r="AG71" s="54">
        <v>0</v>
      </c>
      <c r="AH71" s="54">
        <v>0</v>
      </c>
      <c r="AI71" s="54" t="s">
        <v>126</v>
      </c>
      <c r="AJ71" s="54" t="s">
        <v>126</v>
      </c>
      <c r="AK71" s="54" t="s">
        <v>126</v>
      </c>
      <c r="AL71" s="54" t="s">
        <v>126</v>
      </c>
      <c r="AM71" s="54">
        <v>31.5152</v>
      </c>
    </row>
    <row r="72" spans="1:39" hidden="1" outlineLevel="1">
      <c r="A72" s="12">
        <v>42401</v>
      </c>
      <c r="B72" s="54">
        <v>27.446100000000001</v>
      </c>
      <c r="C72" s="54">
        <v>26.857500000000002</v>
      </c>
      <c r="D72" s="54">
        <v>28.255600000000001</v>
      </c>
      <c r="E72" s="54">
        <v>26.199000000000002</v>
      </c>
      <c r="F72" s="54">
        <v>34.0291</v>
      </c>
      <c r="G72" s="54">
        <v>29.1218</v>
      </c>
      <c r="H72" s="54">
        <v>10.48</v>
      </c>
      <c r="I72" s="54">
        <v>26.8489</v>
      </c>
      <c r="J72" s="54">
        <v>28.232199999999999</v>
      </c>
      <c r="K72" s="54">
        <v>26.199000000000002</v>
      </c>
      <c r="L72" s="54">
        <v>34.0291</v>
      </c>
      <c r="M72" s="54">
        <v>29.1218</v>
      </c>
      <c r="N72" s="54">
        <v>10.48</v>
      </c>
      <c r="O72" s="54">
        <v>38.0092</v>
      </c>
      <c r="P72" s="54">
        <v>38.0092</v>
      </c>
      <c r="Q72" s="54" t="s">
        <v>126</v>
      </c>
      <c r="R72" s="54" t="s">
        <v>126</v>
      </c>
      <c r="S72" s="54" t="s">
        <v>126</v>
      </c>
      <c r="T72" s="54" t="s">
        <v>126</v>
      </c>
      <c r="U72" s="54">
        <v>5.0510000000000002</v>
      </c>
      <c r="V72" s="54">
        <v>0</v>
      </c>
      <c r="W72" s="54">
        <v>5.0510000000000002</v>
      </c>
      <c r="X72" s="54">
        <v>0</v>
      </c>
      <c r="Y72" s="54">
        <v>0</v>
      </c>
      <c r="Z72" s="54">
        <v>5.0510000000000002</v>
      </c>
      <c r="AA72" s="54">
        <v>5.0510000000000002</v>
      </c>
      <c r="AB72" s="54">
        <v>0</v>
      </c>
      <c r="AC72" s="54">
        <v>5.0510000000000002</v>
      </c>
      <c r="AD72" s="54">
        <v>0</v>
      </c>
      <c r="AE72" s="54">
        <v>0</v>
      </c>
      <c r="AF72" s="54">
        <v>5.0510000000000002</v>
      </c>
      <c r="AG72" s="54">
        <v>0</v>
      </c>
      <c r="AH72" s="54">
        <v>0</v>
      </c>
      <c r="AI72" s="54" t="s">
        <v>126</v>
      </c>
      <c r="AJ72" s="54" t="s">
        <v>126</v>
      </c>
      <c r="AK72" s="54" t="s">
        <v>126</v>
      </c>
      <c r="AL72" s="54" t="s">
        <v>126</v>
      </c>
      <c r="AM72" s="54">
        <v>31.666</v>
      </c>
    </row>
    <row r="73" spans="1:39" hidden="1" outlineLevel="1">
      <c r="A73" s="12">
        <v>42430</v>
      </c>
      <c r="B73" s="54">
        <v>27.825299999999999</v>
      </c>
      <c r="C73" s="54">
        <v>27.220600000000001</v>
      </c>
      <c r="D73" s="54">
        <v>28.0123</v>
      </c>
      <c r="E73" s="54">
        <v>26.890899999999998</v>
      </c>
      <c r="F73" s="54">
        <v>29.8184</v>
      </c>
      <c r="G73" s="54">
        <v>28.502500000000001</v>
      </c>
      <c r="H73" s="54">
        <v>16.7852</v>
      </c>
      <c r="I73" s="54">
        <v>27.32</v>
      </c>
      <c r="J73" s="54">
        <v>27.993500000000001</v>
      </c>
      <c r="K73" s="54">
        <v>27.036999999999999</v>
      </c>
      <c r="L73" s="54">
        <v>29.8184</v>
      </c>
      <c r="M73" s="54">
        <v>28.592600000000001</v>
      </c>
      <c r="N73" s="54">
        <v>17.048100000000002</v>
      </c>
      <c r="O73" s="54">
        <v>15.0312</v>
      </c>
      <c r="P73" s="54">
        <v>37.801299999999998</v>
      </c>
      <c r="Q73" s="54">
        <v>13.3233</v>
      </c>
      <c r="R73" s="54" t="s">
        <v>126</v>
      </c>
      <c r="S73" s="54">
        <v>17</v>
      </c>
      <c r="T73" s="54">
        <v>9</v>
      </c>
      <c r="U73" s="54">
        <v>9.9689999999999994</v>
      </c>
      <c r="V73" s="54">
        <v>0</v>
      </c>
      <c r="W73" s="54">
        <v>9.9689999999999994</v>
      </c>
      <c r="X73" s="54">
        <v>0</v>
      </c>
      <c r="Y73" s="54">
        <v>18</v>
      </c>
      <c r="Z73" s="54">
        <v>9.6094000000000008</v>
      </c>
      <c r="AA73" s="54">
        <v>9.9689999999999994</v>
      </c>
      <c r="AB73" s="54">
        <v>0</v>
      </c>
      <c r="AC73" s="54">
        <v>9.9689999999999994</v>
      </c>
      <c r="AD73" s="54">
        <v>0</v>
      </c>
      <c r="AE73" s="54">
        <v>18</v>
      </c>
      <c r="AF73" s="54">
        <v>9.6094000000000008</v>
      </c>
      <c r="AG73" s="54">
        <v>0</v>
      </c>
      <c r="AH73" s="54">
        <v>0</v>
      </c>
      <c r="AI73" s="54">
        <v>0</v>
      </c>
      <c r="AJ73" s="54" t="s">
        <v>126</v>
      </c>
      <c r="AK73" s="54">
        <v>0</v>
      </c>
      <c r="AL73" s="54">
        <v>0</v>
      </c>
      <c r="AM73" s="54">
        <v>30.9283</v>
      </c>
    </row>
    <row r="74" spans="1:39" hidden="1" outlineLevel="1">
      <c r="A74" s="12">
        <v>42461</v>
      </c>
      <c r="B74" s="54">
        <v>28.035499999999999</v>
      </c>
      <c r="C74" s="54">
        <v>27.645600000000002</v>
      </c>
      <c r="D74" s="54">
        <v>27.640999999999998</v>
      </c>
      <c r="E74" s="54">
        <v>27.646899999999999</v>
      </c>
      <c r="F74" s="54">
        <v>30.720500000000001</v>
      </c>
      <c r="G74" s="54">
        <v>27.72</v>
      </c>
      <c r="H74" s="54">
        <v>22.3522</v>
      </c>
      <c r="I74" s="54">
        <v>27.6418</v>
      </c>
      <c r="J74" s="54">
        <v>27.624300000000002</v>
      </c>
      <c r="K74" s="54">
        <v>27.646899999999999</v>
      </c>
      <c r="L74" s="54">
        <v>30.720500000000001</v>
      </c>
      <c r="M74" s="54">
        <v>27.72</v>
      </c>
      <c r="N74" s="54">
        <v>22.3522</v>
      </c>
      <c r="O74" s="54">
        <v>39.011600000000001</v>
      </c>
      <c r="P74" s="54">
        <v>39.011600000000001</v>
      </c>
      <c r="Q74" s="54">
        <v>0</v>
      </c>
      <c r="R74" s="54">
        <v>0</v>
      </c>
      <c r="S74" s="54" t="s">
        <v>126</v>
      </c>
      <c r="T74" s="54" t="s">
        <v>126</v>
      </c>
      <c r="U74" s="54">
        <v>11.660299999999999</v>
      </c>
      <c r="V74" s="54">
        <v>0</v>
      </c>
      <c r="W74" s="54">
        <v>11.660299999999999</v>
      </c>
      <c r="X74" s="54">
        <v>0</v>
      </c>
      <c r="Y74" s="54">
        <v>17.073899999999998</v>
      </c>
      <c r="Z74" s="54">
        <v>11.4747</v>
      </c>
      <c r="AA74" s="54">
        <v>11.660299999999999</v>
      </c>
      <c r="AB74" s="54">
        <v>0</v>
      </c>
      <c r="AC74" s="54">
        <v>11.660299999999999</v>
      </c>
      <c r="AD74" s="54">
        <v>0</v>
      </c>
      <c r="AE74" s="54">
        <v>17.073899999999998</v>
      </c>
      <c r="AF74" s="54">
        <v>11.4747</v>
      </c>
      <c r="AG74" s="54">
        <v>0</v>
      </c>
      <c r="AH74" s="54">
        <v>0</v>
      </c>
      <c r="AI74" s="54">
        <v>0</v>
      </c>
      <c r="AJ74" s="54">
        <v>0</v>
      </c>
      <c r="AK74" s="54" t="s">
        <v>126</v>
      </c>
      <c r="AL74" s="54" t="s">
        <v>126</v>
      </c>
      <c r="AM74" s="54">
        <v>29.791699999999999</v>
      </c>
    </row>
    <row r="75" spans="1:39" hidden="1" outlineLevel="1">
      <c r="A75" s="12">
        <v>42491</v>
      </c>
      <c r="B75" s="54">
        <v>30.349</v>
      </c>
      <c r="C75" s="54">
        <v>30.387899999999998</v>
      </c>
      <c r="D75" s="54">
        <v>27.5002</v>
      </c>
      <c r="E75" s="54">
        <v>31.3415</v>
      </c>
      <c r="F75" s="54">
        <v>45.214100000000002</v>
      </c>
      <c r="G75" s="54">
        <v>30.189</v>
      </c>
      <c r="H75" s="54">
        <v>19.123000000000001</v>
      </c>
      <c r="I75" s="54">
        <v>30.3858</v>
      </c>
      <c r="J75" s="54">
        <v>27.488199999999999</v>
      </c>
      <c r="K75" s="54">
        <v>31.3415</v>
      </c>
      <c r="L75" s="54">
        <v>45.214100000000002</v>
      </c>
      <c r="M75" s="54">
        <v>30.189</v>
      </c>
      <c r="N75" s="54">
        <v>19.123000000000001</v>
      </c>
      <c r="O75" s="54">
        <v>37.681600000000003</v>
      </c>
      <c r="P75" s="54">
        <v>37.681600000000003</v>
      </c>
      <c r="Q75" s="54" t="s">
        <v>126</v>
      </c>
      <c r="R75" s="54" t="s">
        <v>126</v>
      </c>
      <c r="S75" s="54" t="s">
        <v>126</v>
      </c>
      <c r="T75" s="54" t="s">
        <v>126</v>
      </c>
      <c r="U75" s="54">
        <v>5.0989000000000004</v>
      </c>
      <c r="V75" s="54">
        <v>0</v>
      </c>
      <c r="W75" s="54">
        <v>5.0989000000000004</v>
      </c>
      <c r="X75" s="54">
        <v>0</v>
      </c>
      <c r="Y75" s="54">
        <v>0</v>
      </c>
      <c r="Z75" s="54">
        <v>5.0989000000000004</v>
      </c>
      <c r="AA75" s="54">
        <v>5.0989000000000004</v>
      </c>
      <c r="AB75" s="54">
        <v>0</v>
      </c>
      <c r="AC75" s="54">
        <v>5.0989000000000004</v>
      </c>
      <c r="AD75" s="54">
        <v>0</v>
      </c>
      <c r="AE75" s="54">
        <v>0</v>
      </c>
      <c r="AF75" s="54">
        <v>5.0989000000000004</v>
      </c>
      <c r="AG75" s="54">
        <v>0</v>
      </c>
      <c r="AH75" s="54">
        <v>0</v>
      </c>
      <c r="AI75" s="54" t="s">
        <v>126</v>
      </c>
      <c r="AJ75" s="54" t="s">
        <v>126</v>
      </c>
      <c r="AK75" s="54" t="s">
        <v>126</v>
      </c>
      <c r="AL75" s="54" t="s">
        <v>126</v>
      </c>
      <c r="AM75" s="54">
        <v>30.626200000000001</v>
      </c>
    </row>
    <row r="76" spans="1:39" hidden="1" outlineLevel="1">
      <c r="A76" s="12">
        <v>42522</v>
      </c>
      <c r="B76" s="54">
        <v>29.451000000000001</v>
      </c>
      <c r="C76" s="54">
        <v>29.755299999999998</v>
      </c>
      <c r="D76" s="54">
        <v>27.4648</v>
      </c>
      <c r="E76" s="54">
        <v>30.260999999999999</v>
      </c>
      <c r="F76" s="54">
        <v>47.857300000000002</v>
      </c>
      <c r="G76" s="54">
        <v>30.543700000000001</v>
      </c>
      <c r="H76" s="54">
        <v>16.702500000000001</v>
      </c>
      <c r="I76" s="54">
        <v>29.738700000000001</v>
      </c>
      <c r="J76" s="54">
        <v>27.359500000000001</v>
      </c>
      <c r="K76" s="54">
        <v>30.260999999999999</v>
      </c>
      <c r="L76" s="54">
        <v>47.857300000000002</v>
      </c>
      <c r="M76" s="54">
        <v>30.543700000000001</v>
      </c>
      <c r="N76" s="54">
        <v>16.702500000000001</v>
      </c>
      <c r="O76" s="54">
        <v>46.391800000000003</v>
      </c>
      <c r="P76" s="54">
        <v>46.391800000000003</v>
      </c>
      <c r="Q76" s="54">
        <v>0</v>
      </c>
      <c r="R76" s="54">
        <v>0</v>
      </c>
      <c r="S76" s="54" t="s">
        <v>126</v>
      </c>
      <c r="T76" s="54" t="s">
        <v>126</v>
      </c>
      <c r="U76" s="54">
        <v>9.7880000000000003</v>
      </c>
      <c r="V76" s="54">
        <v>0</v>
      </c>
      <c r="W76" s="54">
        <v>9.7880000000000003</v>
      </c>
      <c r="X76" s="54">
        <v>0</v>
      </c>
      <c r="Y76" s="54">
        <v>0</v>
      </c>
      <c r="Z76" s="54">
        <v>9.7880000000000003</v>
      </c>
      <c r="AA76" s="54">
        <v>9.7880000000000003</v>
      </c>
      <c r="AB76" s="54">
        <v>0</v>
      </c>
      <c r="AC76" s="54">
        <v>9.7880000000000003</v>
      </c>
      <c r="AD76" s="54">
        <v>0</v>
      </c>
      <c r="AE76" s="54">
        <v>0</v>
      </c>
      <c r="AF76" s="54">
        <v>9.7880000000000003</v>
      </c>
      <c r="AG76" s="54">
        <v>0</v>
      </c>
      <c r="AH76" s="54">
        <v>0</v>
      </c>
      <c r="AI76" s="54">
        <v>0</v>
      </c>
      <c r="AJ76" s="54">
        <v>0</v>
      </c>
      <c r="AK76" s="54" t="s">
        <v>126</v>
      </c>
      <c r="AL76" s="54" t="s">
        <v>126</v>
      </c>
      <c r="AM76" s="54">
        <v>29.069400000000002</v>
      </c>
    </row>
    <row r="77" spans="1:39" hidden="1" outlineLevel="1">
      <c r="A77" s="12">
        <v>42552</v>
      </c>
      <c r="B77" s="54">
        <v>30.681899999999999</v>
      </c>
      <c r="C77" s="54">
        <v>30.8871</v>
      </c>
      <c r="D77" s="54">
        <v>27.343800000000002</v>
      </c>
      <c r="E77" s="54">
        <v>31.863299999999999</v>
      </c>
      <c r="F77" s="54">
        <v>48.903799999999997</v>
      </c>
      <c r="G77" s="54">
        <v>30.2622</v>
      </c>
      <c r="H77" s="54">
        <v>22.741499999999998</v>
      </c>
      <c r="I77" s="54">
        <v>30.842300000000002</v>
      </c>
      <c r="J77" s="54">
        <v>27.0718</v>
      </c>
      <c r="K77" s="54">
        <v>31.863299999999999</v>
      </c>
      <c r="L77" s="54">
        <v>48.903799999999997</v>
      </c>
      <c r="M77" s="54">
        <v>30.2622</v>
      </c>
      <c r="N77" s="54">
        <v>22.741499999999998</v>
      </c>
      <c r="O77" s="54">
        <v>42.9315</v>
      </c>
      <c r="P77" s="54">
        <v>42.9315</v>
      </c>
      <c r="Q77" s="54" t="s">
        <v>126</v>
      </c>
      <c r="R77" s="54" t="s">
        <v>126</v>
      </c>
      <c r="S77" s="54" t="s">
        <v>126</v>
      </c>
      <c r="T77" s="54" t="s">
        <v>126</v>
      </c>
      <c r="U77" s="54">
        <v>13.154</v>
      </c>
      <c r="V77" s="54">
        <v>0</v>
      </c>
      <c r="W77" s="54">
        <v>13.154</v>
      </c>
      <c r="X77" s="54">
        <v>0</v>
      </c>
      <c r="Y77" s="54">
        <v>18</v>
      </c>
      <c r="Z77" s="54">
        <v>13.1532</v>
      </c>
      <c r="AA77" s="54">
        <v>13.154</v>
      </c>
      <c r="AB77" s="54">
        <v>0</v>
      </c>
      <c r="AC77" s="54">
        <v>13.154</v>
      </c>
      <c r="AD77" s="54">
        <v>0</v>
      </c>
      <c r="AE77" s="54">
        <v>18</v>
      </c>
      <c r="AF77" s="54">
        <v>13.1532</v>
      </c>
      <c r="AG77" s="54">
        <v>0</v>
      </c>
      <c r="AH77" s="54">
        <v>0</v>
      </c>
      <c r="AI77" s="54" t="s">
        <v>126</v>
      </c>
      <c r="AJ77" s="54" t="s">
        <v>126</v>
      </c>
      <c r="AK77" s="54" t="s">
        <v>126</v>
      </c>
      <c r="AL77" s="54" t="s">
        <v>126</v>
      </c>
      <c r="AM77" s="54">
        <v>31.059799999999999</v>
      </c>
    </row>
    <row r="78" spans="1:39" hidden="1" outlineLevel="1">
      <c r="A78" s="12">
        <v>42583</v>
      </c>
      <c r="B78" s="54">
        <v>30.029199999999999</v>
      </c>
      <c r="C78" s="54">
        <v>31.584599999999998</v>
      </c>
      <c r="D78" s="54">
        <v>28.933399999999999</v>
      </c>
      <c r="E78" s="54">
        <v>33.154800000000002</v>
      </c>
      <c r="F78" s="54">
        <v>44.41</v>
      </c>
      <c r="G78" s="54">
        <v>32.6252</v>
      </c>
      <c r="H78" s="54">
        <v>22.389800000000001</v>
      </c>
      <c r="I78" s="54">
        <v>31.5825</v>
      </c>
      <c r="J78" s="54">
        <v>28.925599999999999</v>
      </c>
      <c r="K78" s="54">
        <v>33.154800000000002</v>
      </c>
      <c r="L78" s="54">
        <v>44.41</v>
      </c>
      <c r="M78" s="54">
        <v>32.6252</v>
      </c>
      <c r="N78" s="54">
        <v>22.389800000000001</v>
      </c>
      <c r="O78" s="54">
        <v>37.984999999999999</v>
      </c>
      <c r="P78" s="54">
        <v>37.984999999999999</v>
      </c>
      <c r="Q78" s="54">
        <v>0</v>
      </c>
      <c r="R78" s="54">
        <v>0</v>
      </c>
      <c r="S78" s="54" t="s">
        <v>126</v>
      </c>
      <c r="T78" s="54" t="s">
        <v>126</v>
      </c>
      <c r="U78" s="54">
        <v>12.8309</v>
      </c>
      <c r="V78" s="54">
        <v>0</v>
      </c>
      <c r="W78" s="54">
        <v>12.8309</v>
      </c>
      <c r="X78" s="54">
        <v>0</v>
      </c>
      <c r="Y78" s="54">
        <v>18</v>
      </c>
      <c r="Z78" s="54">
        <v>12.8277</v>
      </c>
      <c r="AA78" s="54">
        <v>12.8309</v>
      </c>
      <c r="AB78" s="54">
        <v>0</v>
      </c>
      <c r="AC78" s="54">
        <v>12.8309</v>
      </c>
      <c r="AD78" s="54">
        <v>0</v>
      </c>
      <c r="AE78" s="54">
        <v>18</v>
      </c>
      <c r="AF78" s="54">
        <v>12.8277</v>
      </c>
      <c r="AG78" s="54">
        <v>0</v>
      </c>
      <c r="AH78" s="54">
        <v>0</v>
      </c>
      <c r="AI78" s="54">
        <v>0</v>
      </c>
      <c r="AJ78" s="54">
        <v>0</v>
      </c>
      <c r="AK78" s="54" t="s">
        <v>126</v>
      </c>
      <c r="AL78" s="54" t="s">
        <v>126</v>
      </c>
      <c r="AM78" s="54">
        <v>27.336200000000002</v>
      </c>
    </row>
    <row r="79" spans="1:39" hidden="1" outlineLevel="1">
      <c r="A79" s="12">
        <v>42614</v>
      </c>
      <c r="B79" s="54">
        <v>29.1374</v>
      </c>
      <c r="C79" s="54">
        <v>29.643799999999999</v>
      </c>
      <c r="D79" s="54">
        <v>27.352699999999999</v>
      </c>
      <c r="E79" s="54">
        <v>30.331099999999999</v>
      </c>
      <c r="F79" s="54">
        <v>37.8675</v>
      </c>
      <c r="G79" s="54">
        <v>31.170999999999999</v>
      </c>
      <c r="H79" s="54">
        <v>16.925999999999998</v>
      </c>
      <c r="I79" s="54">
        <v>29.6434</v>
      </c>
      <c r="J79" s="54">
        <v>27.3504</v>
      </c>
      <c r="K79" s="54">
        <v>30.331099999999999</v>
      </c>
      <c r="L79" s="54">
        <v>37.8675</v>
      </c>
      <c r="M79" s="54">
        <v>31.170999999999999</v>
      </c>
      <c r="N79" s="54">
        <v>16.925999999999998</v>
      </c>
      <c r="O79" s="54">
        <v>36.709499999999998</v>
      </c>
      <c r="P79" s="54">
        <v>36.709499999999998</v>
      </c>
      <c r="Q79" s="54" t="s">
        <v>126</v>
      </c>
      <c r="R79" s="54" t="s">
        <v>126</v>
      </c>
      <c r="S79" s="54" t="s">
        <v>126</v>
      </c>
      <c r="T79" s="54" t="s">
        <v>126</v>
      </c>
      <c r="U79" s="54">
        <v>1.7039</v>
      </c>
      <c r="V79" s="54">
        <v>0</v>
      </c>
      <c r="W79" s="54">
        <v>1.7039</v>
      </c>
      <c r="X79" s="54">
        <v>0</v>
      </c>
      <c r="Y79" s="54">
        <v>0</v>
      </c>
      <c r="Z79" s="54">
        <v>1.7039</v>
      </c>
      <c r="AA79" s="54">
        <v>1.7039</v>
      </c>
      <c r="AB79" s="54">
        <v>0</v>
      </c>
      <c r="AC79" s="54">
        <v>1.7039</v>
      </c>
      <c r="AD79" s="54">
        <v>0</v>
      </c>
      <c r="AE79" s="54">
        <v>0</v>
      </c>
      <c r="AF79" s="54">
        <v>1.7039</v>
      </c>
      <c r="AG79" s="54">
        <v>0</v>
      </c>
      <c r="AH79" s="54">
        <v>0</v>
      </c>
      <c r="AI79" s="54" t="s">
        <v>126</v>
      </c>
      <c r="AJ79" s="54" t="s">
        <v>126</v>
      </c>
      <c r="AK79" s="54" t="s">
        <v>126</v>
      </c>
      <c r="AL79" s="54" t="s">
        <v>126</v>
      </c>
      <c r="AM79" s="54">
        <v>29.375800000000002</v>
      </c>
    </row>
    <row r="80" spans="1:39" hidden="1" outlineLevel="1">
      <c r="A80" s="12">
        <v>42644</v>
      </c>
      <c r="B80" s="54">
        <v>30.485600000000002</v>
      </c>
      <c r="C80" s="54">
        <v>30.865100000000002</v>
      </c>
      <c r="D80" s="54">
        <v>28.183900000000001</v>
      </c>
      <c r="E80" s="54">
        <v>31.5168</v>
      </c>
      <c r="F80" s="54">
        <v>43.282499999999999</v>
      </c>
      <c r="G80" s="54">
        <v>30.64</v>
      </c>
      <c r="H80" s="54">
        <v>22.585799999999999</v>
      </c>
      <c r="I80" s="54">
        <v>30.8536</v>
      </c>
      <c r="J80" s="54">
        <v>28.101600000000001</v>
      </c>
      <c r="K80" s="54">
        <v>31.5168</v>
      </c>
      <c r="L80" s="54">
        <v>43.282499999999999</v>
      </c>
      <c r="M80" s="54">
        <v>30.64</v>
      </c>
      <c r="N80" s="54">
        <v>22.585799999999999</v>
      </c>
      <c r="O80" s="54">
        <v>37.9298</v>
      </c>
      <c r="P80" s="54">
        <v>37.9298</v>
      </c>
      <c r="Q80" s="54" t="s">
        <v>126</v>
      </c>
      <c r="R80" s="54" t="s">
        <v>126</v>
      </c>
      <c r="S80" s="54" t="s">
        <v>126</v>
      </c>
      <c r="T80" s="54" t="s">
        <v>126</v>
      </c>
      <c r="U80" s="54">
        <v>20.831600000000002</v>
      </c>
      <c r="V80" s="54">
        <v>0</v>
      </c>
      <c r="W80" s="54">
        <v>20.831600000000002</v>
      </c>
      <c r="X80" s="54">
        <v>0</v>
      </c>
      <c r="Y80" s="54">
        <v>0</v>
      </c>
      <c r="Z80" s="54">
        <v>20.831600000000002</v>
      </c>
      <c r="AA80" s="54">
        <v>20.831600000000002</v>
      </c>
      <c r="AB80" s="54">
        <v>0</v>
      </c>
      <c r="AC80" s="54">
        <v>20.831600000000002</v>
      </c>
      <c r="AD80" s="54">
        <v>0</v>
      </c>
      <c r="AE80" s="54">
        <v>0</v>
      </c>
      <c r="AF80" s="54">
        <v>20.831600000000002</v>
      </c>
      <c r="AG80" s="54">
        <v>0</v>
      </c>
      <c r="AH80" s="54">
        <v>0</v>
      </c>
      <c r="AI80" s="54" t="s">
        <v>126</v>
      </c>
      <c r="AJ80" s="54" t="s">
        <v>126</v>
      </c>
      <c r="AK80" s="54" t="s">
        <v>126</v>
      </c>
      <c r="AL80" s="54" t="s">
        <v>126</v>
      </c>
      <c r="AM80" s="54">
        <v>29.005700000000001</v>
      </c>
    </row>
    <row r="81" spans="1:39" hidden="1" outlineLevel="1">
      <c r="A81" s="12">
        <v>42675</v>
      </c>
      <c r="B81" s="54">
        <v>30.192399999999999</v>
      </c>
      <c r="C81" s="54">
        <v>30.442299999999999</v>
      </c>
      <c r="D81" s="54">
        <v>29.341899999999999</v>
      </c>
      <c r="E81" s="54">
        <v>30.980399999999999</v>
      </c>
      <c r="F81" s="54">
        <v>42.969000000000001</v>
      </c>
      <c r="G81" s="54">
        <v>30.606400000000001</v>
      </c>
      <c r="H81" s="54">
        <v>19.8188</v>
      </c>
      <c r="I81" s="54">
        <v>30.392299999999999</v>
      </c>
      <c r="J81" s="54">
        <v>29.164999999999999</v>
      </c>
      <c r="K81" s="54">
        <v>30.980399999999999</v>
      </c>
      <c r="L81" s="54">
        <v>42.969000000000001</v>
      </c>
      <c r="M81" s="54">
        <v>30.606400000000001</v>
      </c>
      <c r="N81" s="54">
        <v>19.8188</v>
      </c>
      <c r="O81" s="54">
        <v>37.992699999999999</v>
      </c>
      <c r="P81" s="54">
        <v>37.992699999999999</v>
      </c>
      <c r="Q81" s="54" t="s">
        <v>126</v>
      </c>
      <c r="R81" s="54" t="s">
        <v>126</v>
      </c>
      <c r="S81" s="54" t="s">
        <v>126</v>
      </c>
      <c r="T81" s="54" t="s">
        <v>126</v>
      </c>
      <c r="U81" s="54">
        <v>18.258299999999998</v>
      </c>
      <c r="V81" s="54">
        <v>0</v>
      </c>
      <c r="W81" s="54">
        <v>18.258299999999998</v>
      </c>
      <c r="X81" s="54">
        <v>0</v>
      </c>
      <c r="Y81" s="54">
        <v>18.1981</v>
      </c>
      <c r="Z81" s="54">
        <v>27.82</v>
      </c>
      <c r="AA81" s="54">
        <v>18.258299999999998</v>
      </c>
      <c r="AB81" s="54">
        <v>0</v>
      </c>
      <c r="AC81" s="54">
        <v>18.258299999999998</v>
      </c>
      <c r="AD81" s="54">
        <v>0</v>
      </c>
      <c r="AE81" s="54">
        <v>18.1981</v>
      </c>
      <c r="AF81" s="54">
        <v>27.82</v>
      </c>
      <c r="AG81" s="54">
        <v>0</v>
      </c>
      <c r="AH81" s="54">
        <v>0</v>
      </c>
      <c r="AI81" s="54" t="s">
        <v>126</v>
      </c>
      <c r="AJ81" s="54" t="s">
        <v>126</v>
      </c>
      <c r="AK81" s="54" t="s">
        <v>126</v>
      </c>
      <c r="AL81" s="54" t="s">
        <v>126</v>
      </c>
      <c r="AM81" s="54">
        <v>29.1694</v>
      </c>
    </row>
    <row r="82" spans="1:39" hidden="1" outlineLevel="1">
      <c r="A82" s="12">
        <v>42705</v>
      </c>
      <c r="B82" s="54">
        <v>29.04</v>
      </c>
      <c r="C82" s="54">
        <v>29.177</v>
      </c>
      <c r="D82" s="54">
        <v>29.739699999999999</v>
      </c>
      <c r="E82" s="54">
        <v>28.942299999999999</v>
      </c>
      <c r="F82" s="54">
        <v>30.8172</v>
      </c>
      <c r="G82" s="54">
        <v>30.408999999999999</v>
      </c>
      <c r="H82" s="54">
        <v>14.900499999999999</v>
      </c>
      <c r="I82" s="54">
        <v>29.166599999999999</v>
      </c>
      <c r="J82" s="54">
        <v>29.700500000000002</v>
      </c>
      <c r="K82" s="54">
        <v>28.944800000000001</v>
      </c>
      <c r="L82" s="54">
        <v>30.843</v>
      </c>
      <c r="M82" s="54">
        <v>30.408999999999999</v>
      </c>
      <c r="N82" s="54">
        <v>14.900499999999999</v>
      </c>
      <c r="O82" s="54">
        <v>35.941099999999999</v>
      </c>
      <c r="P82" s="54">
        <v>38.8596</v>
      </c>
      <c r="Q82" s="54">
        <v>22.6782</v>
      </c>
      <c r="R82" s="54">
        <v>22.6782</v>
      </c>
      <c r="S82" s="54" t="s">
        <v>126</v>
      </c>
      <c r="T82" s="54" t="s">
        <v>126</v>
      </c>
      <c r="U82" s="54">
        <v>14.0335</v>
      </c>
      <c r="V82" s="54">
        <v>0</v>
      </c>
      <c r="W82" s="54">
        <v>14.0335</v>
      </c>
      <c r="X82" s="54">
        <v>0</v>
      </c>
      <c r="Y82" s="54">
        <v>0</v>
      </c>
      <c r="Z82" s="54">
        <v>14.0335</v>
      </c>
      <c r="AA82" s="54">
        <v>14.0335</v>
      </c>
      <c r="AB82" s="54">
        <v>0</v>
      </c>
      <c r="AC82" s="54">
        <v>14.0335</v>
      </c>
      <c r="AD82" s="54">
        <v>0</v>
      </c>
      <c r="AE82" s="54">
        <v>0</v>
      </c>
      <c r="AF82" s="54">
        <v>14.0335</v>
      </c>
      <c r="AG82" s="54">
        <v>0</v>
      </c>
      <c r="AH82" s="54">
        <v>0</v>
      </c>
      <c r="AI82" s="54">
        <v>0</v>
      </c>
      <c r="AJ82" s="54">
        <v>0</v>
      </c>
      <c r="AK82" s="54" t="s">
        <v>126</v>
      </c>
      <c r="AL82" s="54" t="s">
        <v>126</v>
      </c>
      <c r="AM82" s="54">
        <v>29.279299999999999</v>
      </c>
    </row>
    <row r="83" spans="1:39" hidden="1" outlineLevel="1">
      <c r="A83" s="12">
        <v>42736</v>
      </c>
      <c r="B83" s="54">
        <v>29.7057</v>
      </c>
      <c r="C83" s="54">
        <v>30.107900000000001</v>
      </c>
      <c r="D83" s="54">
        <v>29.815899999999999</v>
      </c>
      <c r="E83" s="54">
        <v>30.2575</v>
      </c>
      <c r="F83" s="54">
        <v>37.225000000000001</v>
      </c>
      <c r="G83" s="54">
        <v>29.7578</v>
      </c>
      <c r="H83" s="54">
        <v>22.769400000000001</v>
      </c>
      <c r="I83" s="54">
        <v>30.097300000000001</v>
      </c>
      <c r="J83" s="54">
        <v>29.783200000000001</v>
      </c>
      <c r="K83" s="54">
        <v>30.2575</v>
      </c>
      <c r="L83" s="54">
        <v>37.225000000000001</v>
      </c>
      <c r="M83" s="54">
        <v>29.7578</v>
      </c>
      <c r="N83" s="54">
        <v>22.769400000000001</v>
      </c>
      <c r="O83" s="54">
        <v>37.943399999999997</v>
      </c>
      <c r="P83" s="54">
        <v>37.943399999999997</v>
      </c>
      <c r="Q83" s="54" t="s">
        <v>126</v>
      </c>
      <c r="R83" s="54" t="s">
        <v>126</v>
      </c>
      <c r="S83" s="54" t="s">
        <v>126</v>
      </c>
      <c r="T83" s="54" t="s">
        <v>126</v>
      </c>
      <c r="U83" s="54">
        <v>16.899999999999999</v>
      </c>
      <c r="V83" s="54">
        <v>0</v>
      </c>
      <c r="W83" s="54">
        <v>16.899999999999999</v>
      </c>
      <c r="X83" s="54">
        <v>0</v>
      </c>
      <c r="Y83" s="54">
        <v>0</v>
      </c>
      <c r="Z83" s="54">
        <v>16.899999999999999</v>
      </c>
      <c r="AA83" s="54">
        <v>16.899999999999999</v>
      </c>
      <c r="AB83" s="54">
        <v>0</v>
      </c>
      <c r="AC83" s="54">
        <v>16.899999999999999</v>
      </c>
      <c r="AD83" s="54">
        <v>0</v>
      </c>
      <c r="AE83" s="54">
        <v>0</v>
      </c>
      <c r="AF83" s="54">
        <v>16.899999999999999</v>
      </c>
      <c r="AG83" s="54">
        <v>0</v>
      </c>
      <c r="AH83" s="54">
        <v>0</v>
      </c>
      <c r="AI83" s="54" t="s">
        <v>126</v>
      </c>
      <c r="AJ83" s="54" t="s">
        <v>126</v>
      </c>
      <c r="AK83" s="54" t="s">
        <v>126</v>
      </c>
      <c r="AL83" s="54" t="s">
        <v>126</v>
      </c>
      <c r="AM83" s="54">
        <v>28.339099999999998</v>
      </c>
    </row>
    <row r="84" spans="1:39" hidden="1" outlineLevel="1">
      <c r="A84" s="12">
        <v>42767</v>
      </c>
      <c r="B84" s="54">
        <v>28.9147</v>
      </c>
      <c r="C84" s="54">
        <v>29.852900000000002</v>
      </c>
      <c r="D84" s="54">
        <v>29.8262</v>
      </c>
      <c r="E84" s="54">
        <v>29.895399999999999</v>
      </c>
      <c r="F84" s="54">
        <v>37.662500000000001</v>
      </c>
      <c r="G84" s="54">
        <v>31.758500000000002</v>
      </c>
      <c r="H84" s="54">
        <v>15.345499999999999</v>
      </c>
      <c r="I84" s="54">
        <v>29.8522</v>
      </c>
      <c r="J84" s="54">
        <v>29.825099999999999</v>
      </c>
      <c r="K84" s="54">
        <v>29.895399999999999</v>
      </c>
      <c r="L84" s="54">
        <v>37.662500000000001</v>
      </c>
      <c r="M84" s="54">
        <v>31.758500000000002</v>
      </c>
      <c r="N84" s="54">
        <v>15.345499999999999</v>
      </c>
      <c r="O84" s="54">
        <v>37.473500000000001</v>
      </c>
      <c r="P84" s="54">
        <v>37.473500000000001</v>
      </c>
      <c r="Q84" s="54" t="s">
        <v>126</v>
      </c>
      <c r="R84" s="54" t="s">
        <v>126</v>
      </c>
      <c r="S84" s="54" t="s">
        <v>126</v>
      </c>
      <c r="T84" s="54" t="s">
        <v>126</v>
      </c>
      <c r="U84" s="54">
        <v>0.45789999999999997</v>
      </c>
      <c r="V84" s="54">
        <v>0</v>
      </c>
      <c r="W84" s="54">
        <v>0.45789999999999997</v>
      </c>
      <c r="X84" s="54">
        <v>0</v>
      </c>
      <c r="Y84" s="54">
        <v>18.1981</v>
      </c>
      <c r="Z84" s="54">
        <v>2.69E-2</v>
      </c>
      <c r="AA84" s="54">
        <v>0.45789999999999997</v>
      </c>
      <c r="AB84" s="54">
        <v>0</v>
      </c>
      <c r="AC84" s="54">
        <v>0.45789999999999997</v>
      </c>
      <c r="AD84" s="54">
        <v>0</v>
      </c>
      <c r="AE84" s="54">
        <v>18.1981</v>
      </c>
      <c r="AF84" s="54">
        <v>2.69E-2</v>
      </c>
      <c r="AG84" s="54">
        <v>0</v>
      </c>
      <c r="AH84" s="54">
        <v>0</v>
      </c>
      <c r="AI84" s="54" t="s">
        <v>126</v>
      </c>
      <c r="AJ84" s="54" t="s">
        <v>126</v>
      </c>
      <c r="AK84" s="54" t="s">
        <v>126</v>
      </c>
      <c r="AL84" s="54" t="s">
        <v>126</v>
      </c>
      <c r="AM84" s="54">
        <v>25.9025</v>
      </c>
    </row>
    <row r="85" spans="1:39" hidden="1" outlineLevel="1">
      <c r="A85" s="12">
        <v>42795</v>
      </c>
      <c r="B85" s="54">
        <v>28.359300000000001</v>
      </c>
      <c r="C85" s="54">
        <v>28.811499999999999</v>
      </c>
      <c r="D85" s="54">
        <v>29.768799999999999</v>
      </c>
      <c r="E85" s="54">
        <v>28.287700000000001</v>
      </c>
      <c r="F85" s="54">
        <v>36.444499999999998</v>
      </c>
      <c r="G85" s="54">
        <v>27.305700000000002</v>
      </c>
      <c r="H85" s="54">
        <v>27.444099999999999</v>
      </c>
      <c r="I85" s="54">
        <v>28.811399999999999</v>
      </c>
      <c r="J85" s="54">
        <v>29.7685</v>
      </c>
      <c r="K85" s="54">
        <v>28.287700000000001</v>
      </c>
      <c r="L85" s="54">
        <v>36.444499999999998</v>
      </c>
      <c r="M85" s="54">
        <v>27.305700000000002</v>
      </c>
      <c r="N85" s="54">
        <v>27.444099999999999</v>
      </c>
      <c r="O85" s="54">
        <v>36.568399999999997</v>
      </c>
      <c r="P85" s="54">
        <v>36.568399999999997</v>
      </c>
      <c r="Q85" s="54" t="s">
        <v>126</v>
      </c>
      <c r="R85" s="54" t="s">
        <v>126</v>
      </c>
      <c r="S85" s="54" t="s">
        <v>126</v>
      </c>
      <c r="T85" s="54" t="s">
        <v>126</v>
      </c>
      <c r="U85" s="54">
        <v>2.2930000000000001</v>
      </c>
      <c r="V85" s="54">
        <v>0</v>
      </c>
      <c r="W85" s="54">
        <v>2.2930000000000001</v>
      </c>
      <c r="X85" s="54">
        <v>0</v>
      </c>
      <c r="Y85" s="54">
        <v>0</v>
      </c>
      <c r="Z85" s="54">
        <v>2.2930000000000001</v>
      </c>
      <c r="AA85" s="54">
        <v>2.2930000000000001</v>
      </c>
      <c r="AB85" s="54">
        <v>0</v>
      </c>
      <c r="AC85" s="54">
        <v>2.2930000000000001</v>
      </c>
      <c r="AD85" s="54">
        <v>0</v>
      </c>
      <c r="AE85" s="54">
        <v>0</v>
      </c>
      <c r="AF85" s="54">
        <v>2.2930000000000001</v>
      </c>
      <c r="AG85" s="54">
        <v>0</v>
      </c>
      <c r="AH85" s="54">
        <v>0</v>
      </c>
      <c r="AI85" s="54" t="s">
        <v>126</v>
      </c>
      <c r="AJ85" s="54" t="s">
        <v>126</v>
      </c>
      <c r="AK85" s="54" t="s">
        <v>126</v>
      </c>
      <c r="AL85" s="54" t="s">
        <v>126</v>
      </c>
      <c r="AM85" s="54">
        <v>26.617599999999999</v>
      </c>
    </row>
    <row r="86" spans="1:39" hidden="1" outlineLevel="1">
      <c r="A86" s="12">
        <v>42826</v>
      </c>
      <c r="B86" s="54">
        <v>28.3003</v>
      </c>
      <c r="C86" s="54">
        <v>29.536999999999999</v>
      </c>
      <c r="D86" s="54">
        <v>28.945799999999998</v>
      </c>
      <c r="E86" s="54">
        <v>29.699100000000001</v>
      </c>
      <c r="F86" s="54">
        <v>40.340400000000002</v>
      </c>
      <c r="G86" s="54">
        <v>29.095800000000001</v>
      </c>
      <c r="H86" s="54">
        <v>20.2636</v>
      </c>
      <c r="I86" s="54">
        <v>29.5366</v>
      </c>
      <c r="J86" s="54">
        <v>28.943999999999999</v>
      </c>
      <c r="K86" s="54">
        <v>29.699100000000001</v>
      </c>
      <c r="L86" s="54">
        <v>40.340400000000002</v>
      </c>
      <c r="M86" s="54">
        <v>29.095800000000001</v>
      </c>
      <c r="N86" s="54">
        <v>20.2636</v>
      </c>
      <c r="O86" s="54">
        <v>36.535800000000002</v>
      </c>
      <c r="P86" s="54">
        <v>36.535800000000002</v>
      </c>
      <c r="Q86" s="54" t="s">
        <v>126</v>
      </c>
      <c r="R86" s="54" t="s">
        <v>126</v>
      </c>
      <c r="S86" s="54" t="s">
        <v>126</v>
      </c>
      <c r="T86" s="54" t="s">
        <v>126</v>
      </c>
      <c r="U86" s="54">
        <v>9.3670000000000009</v>
      </c>
      <c r="V86" s="54">
        <v>0</v>
      </c>
      <c r="W86" s="54">
        <v>9.3670000000000009</v>
      </c>
      <c r="X86" s="54">
        <v>0</v>
      </c>
      <c r="Y86" s="54">
        <v>0</v>
      </c>
      <c r="Z86" s="54">
        <v>9.3670000000000009</v>
      </c>
      <c r="AA86" s="54">
        <v>9.3670000000000009</v>
      </c>
      <c r="AB86" s="54">
        <v>0</v>
      </c>
      <c r="AC86" s="54">
        <v>9.3670000000000009</v>
      </c>
      <c r="AD86" s="54">
        <v>0</v>
      </c>
      <c r="AE86" s="54">
        <v>0</v>
      </c>
      <c r="AF86" s="54">
        <v>9.3670000000000009</v>
      </c>
      <c r="AG86" s="54">
        <v>0</v>
      </c>
      <c r="AH86" s="54">
        <v>0</v>
      </c>
      <c r="AI86" s="54" t="s">
        <v>126</v>
      </c>
      <c r="AJ86" s="54" t="s">
        <v>126</v>
      </c>
      <c r="AK86" s="54" t="s">
        <v>126</v>
      </c>
      <c r="AL86" s="54" t="s">
        <v>126</v>
      </c>
      <c r="AM86" s="54">
        <v>25.06</v>
      </c>
    </row>
    <row r="87" spans="1:39" hidden="1" outlineLevel="1">
      <c r="A87" s="12">
        <v>42856</v>
      </c>
      <c r="B87" s="54">
        <v>29.2134</v>
      </c>
      <c r="C87" s="54">
        <v>30.1388</v>
      </c>
      <c r="D87" s="54">
        <v>29.692900000000002</v>
      </c>
      <c r="E87" s="54">
        <v>30.354500000000002</v>
      </c>
      <c r="F87" s="54">
        <v>38.241</v>
      </c>
      <c r="G87" s="54">
        <v>29.787299999999998</v>
      </c>
      <c r="H87" s="54">
        <v>19.428899999999999</v>
      </c>
      <c r="I87" s="54">
        <v>30.123000000000001</v>
      </c>
      <c r="J87" s="54">
        <v>29.641999999999999</v>
      </c>
      <c r="K87" s="54">
        <v>30.354500000000002</v>
      </c>
      <c r="L87" s="54">
        <v>38.241</v>
      </c>
      <c r="M87" s="54">
        <v>29.787299999999998</v>
      </c>
      <c r="N87" s="54">
        <v>19.428899999999999</v>
      </c>
      <c r="O87" s="54">
        <v>39.894500000000001</v>
      </c>
      <c r="P87" s="54">
        <v>39.894500000000001</v>
      </c>
      <c r="Q87" s="54" t="s">
        <v>126</v>
      </c>
      <c r="R87" s="54" t="s">
        <v>126</v>
      </c>
      <c r="S87" s="54" t="s">
        <v>126</v>
      </c>
      <c r="T87" s="54" t="s">
        <v>126</v>
      </c>
      <c r="U87" s="54">
        <v>0.19270000000000001</v>
      </c>
      <c r="V87" s="54">
        <v>0</v>
      </c>
      <c r="W87" s="54">
        <v>0.19270000000000001</v>
      </c>
      <c r="X87" s="54">
        <v>0</v>
      </c>
      <c r="Y87" s="54">
        <v>0</v>
      </c>
      <c r="Z87" s="54">
        <v>0.19270000000000001</v>
      </c>
      <c r="AA87" s="54">
        <v>0.19270000000000001</v>
      </c>
      <c r="AB87" s="54">
        <v>0</v>
      </c>
      <c r="AC87" s="54">
        <v>0.19270000000000001</v>
      </c>
      <c r="AD87" s="54">
        <v>0</v>
      </c>
      <c r="AE87" s="54">
        <v>0</v>
      </c>
      <c r="AF87" s="54">
        <v>0.19270000000000001</v>
      </c>
      <c r="AG87" s="54">
        <v>0</v>
      </c>
      <c r="AH87" s="54">
        <v>0</v>
      </c>
      <c r="AI87" s="54" t="s">
        <v>126</v>
      </c>
      <c r="AJ87" s="54" t="s">
        <v>126</v>
      </c>
      <c r="AK87" s="54" t="s">
        <v>126</v>
      </c>
      <c r="AL87" s="54" t="s">
        <v>126</v>
      </c>
      <c r="AM87" s="54">
        <v>25.984300000000001</v>
      </c>
    </row>
    <row r="88" spans="1:39" hidden="1" outlineLevel="1">
      <c r="A88" s="12">
        <v>42887</v>
      </c>
      <c r="B88" s="54">
        <v>27.9772</v>
      </c>
      <c r="C88" s="54">
        <v>28.715499999999999</v>
      </c>
      <c r="D88" s="54">
        <v>29.773700000000002</v>
      </c>
      <c r="E88" s="54">
        <v>28.305900000000001</v>
      </c>
      <c r="F88" s="54">
        <v>23.384899999999998</v>
      </c>
      <c r="G88" s="54">
        <v>29.684699999999999</v>
      </c>
      <c r="H88" s="54">
        <v>20.906300000000002</v>
      </c>
      <c r="I88" s="54">
        <v>28.713200000000001</v>
      </c>
      <c r="J88" s="54">
        <v>29.766500000000001</v>
      </c>
      <c r="K88" s="54">
        <v>28.305900000000001</v>
      </c>
      <c r="L88" s="54">
        <v>23.384899999999998</v>
      </c>
      <c r="M88" s="54">
        <v>29.684699999999999</v>
      </c>
      <c r="N88" s="54">
        <v>20.906300000000002</v>
      </c>
      <c r="O88" s="54">
        <v>37.7254</v>
      </c>
      <c r="P88" s="54">
        <v>37.7254</v>
      </c>
      <c r="Q88" s="54" t="s">
        <v>126</v>
      </c>
      <c r="R88" s="54" t="s">
        <v>126</v>
      </c>
      <c r="S88" s="54" t="s">
        <v>126</v>
      </c>
      <c r="T88" s="54" t="s">
        <v>126</v>
      </c>
      <c r="U88" s="54">
        <v>16.8245</v>
      </c>
      <c r="V88" s="54">
        <v>0</v>
      </c>
      <c r="W88" s="54">
        <v>16.8245</v>
      </c>
      <c r="X88" s="54">
        <v>0</v>
      </c>
      <c r="Y88" s="54">
        <v>0</v>
      </c>
      <c r="Z88" s="54">
        <v>16.8245</v>
      </c>
      <c r="AA88" s="54">
        <v>16.8245</v>
      </c>
      <c r="AB88" s="54">
        <v>0</v>
      </c>
      <c r="AC88" s="54">
        <v>16.8245</v>
      </c>
      <c r="AD88" s="54">
        <v>0</v>
      </c>
      <c r="AE88" s="54">
        <v>0</v>
      </c>
      <c r="AF88" s="54">
        <v>16.8245</v>
      </c>
      <c r="AG88" s="54">
        <v>0</v>
      </c>
      <c r="AH88" s="54">
        <v>0</v>
      </c>
      <c r="AI88" s="54" t="s">
        <v>126</v>
      </c>
      <c r="AJ88" s="54" t="s">
        <v>126</v>
      </c>
      <c r="AK88" s="54" t="s">
        <v>126</v>
      </c>
      <c r="AL88" s="54" t="s">
        <v>126</v>
      </c>
      <c r="AM88" s="54">
        <v>24.617699999999999</v>
      </c>
    </row>
    <row r="89" spans="1:39" hidden="1" outlineLevel="1">
      <c r="A89" s="12">
        <v>42917</v>
      </c>
      <c r="B89" s="54">
        <v>28.955500000000001</v>
      </c>
      <c r="C89" s="54">
        <v>29.866800000000001</v>
      </c>
      <c r="D89" s="54">
        <v>30.042899999999999</v>
      </c>
      <c r="E89" s="54">
        <v>29.805700000000002</v>
      </c>
      <c r="F89" s="54">
        <v>25.87</v>
      </c>
      <c r="G89" s="54">
        <v>31.086600000000001</v>
      </c>
      <c r="H89" s="54">
        <v>25.072299999999998</v>
      </c>
      <c r="I89" s="54">
        <v>29.866499999999998</v>
      </c>
      <c r="J89" s="54">
        <v>30.041699999999999</v>
      </c>
      <c r="K89" s="54">
        <v>29.805700000000002</v>
      </c>
      <c r="L89" s="54">
        <v>25.87</v>
      </c>
      <c r="M89" s="54">
        <v>31.086600000000001</v>
      </c>
      <c r="N89" s="54">
        <v>25.072299999999998</v>
      </c>
      <c r="O89" s="54">
        <v>36.571300000000001</v>
      </c>
      <c r="P89" s="54">
        <v>36.571300000000001</v>
      </c>
      <c r="Q89" s="54" t="s">
        <v>126</v>
      </c>
      <c r="R89" s="54" t="s">
        <v>126</v>
      </c>
      <c r="S89" s="54" t="s">
        <v>126</v>
      </c>
      <c r="T89" s="54" t="s">
        <v>126</v>
      </c>
      <c r="U89" s="54">
        <v>15.5565</v>
      </c>
      <c r="V89" s="54">
        <v>0</v>
      </c>
      <c r="W89" s="54">
        <v>15.5565</v>
      </c>
      <c r="X89" s="54">
        <v>0</v>
      </c>
      <c r="Y89" s="54">
        <v>4.87E-2</v>
      </c>
      <c r="Z89" s="54">
        <v>16.9209</v>
      </c>
      <c r="AA89" s="54">
        <v>15.5565</v>
      </c>
      <c r="AB89" s="54">
        <v>0</v>
      </c>
      <c r="AC89" s="54">
        <v>15.5565</v>
      </c>
      <c r="AD89" s="54">
        <v>0</v>
      </c>
      <c r="AE89" s="54">
        <v>4.87E-2</v>
      </c>
      <c r="AF89" s="54">
        <v>16.9209</v>
      </c>
      <c r="AG89" s="54">
        <v>0</v>
      </c>
      <c r="AH89" s="54">
        <v>0</v>
      </c>
      <c r="AI89" s="54" t="s">
        <v>126</v>
      </c>
      <c r="AJ89" s="54" t="s">
        <v>126</v>
      </c>
      <c r="AK89" s="54" t="s">
        <v>126</v>
      </c>
      <c r="AL89" s="54" t="s">
        <v>126</v>
      </c>
      <c r="AM89" s="54">
        <v>24.534199999999998</v>
      </c>
    </row>
    <row r="90" spans="1:39" hidden="1" outlineLevel="1">
      <c r="A90" s="12">
        <v>42948</v>
      </c>
      <c r="B90" s="54">
        <v>27.5688</v>
      </c>
      <c r="C90" s="54">
        <v>28.041399999999999</v>
      </c>
      <c r="D90" s="54">
        <v>30.2287</v>
      </c>
      <c r="E90" s="54">
        <v>27.213899999999999</v>
      </c>
      <c r="F90" s="54">
        <v>18.477599999999999</v>
      </c>
      <c r="G90" s="54">
        <v>30.207100000000001</v>
      </c>
      <c r="H90" s="54">
        <v>21.386099999999999</v>
      </c>
      <c r="I90" s="54">
        <v>28.0398</v>
      </c>
      <c r="J90" s="54">
        <v>30.223700000000001</v>
      </c>
      <c r="K90" s="54">
        <v>27.213899999999999</v>
      </c>
      <c r="L90" s="54">
        <v>18.477599999999999</v>
      </c>
      <c r="M90" s="54">
        <v>30.207100000000001</v>
      </c>
      <c r="N90" s="54">
        <v>21.386099999999999</v>
      </c>
      <c r="O90" s="54">
        <v>50.255600000000001</v>
      </c>
      <c r="P90" s="54">
        <v>50.255600000000001</v>
      </c>
      <c r="Q90" s="54" t="s">
        <v>126</v>
      </c>
      <c r="R90" s="54" t="s">
        <v>126</v>
      </c>
      <c r="S90" s="54" t="s">
        <v>126</v>
      </c>
      <c r="T90" s="54" t="s">
        <v>126</v>
      </c>
      <c r="U90" s="54">
        <v>0.47349999999999998</v>
      </c>
      <c r="V90" s="54">
        <v>0</v>
      </c>
      <c r="W90" s="54">
        <v>0.47349999999999998</v>
      </c>
      <c r="X90" s="54">
        <v>0</v>
      </c>
      <c r="Y90" s="54">
        <v>0</v>
      </c>
      <c r="Z90" s="54">
        <v>0.47349999999999998</v>
      </c>
      <c r="AA90" s="54">
        <v>0.47349999999999998</v>
      </c>
      <c r="AB90" s="54">
        <v>0</v>
      </c>
      <c r="AC90" s="54">
        <v>0.47349999999999998</v>
      </c>
      <c r="AD90" s="54">
        <v>0</v>
      </c>
      <c r="AE90" s="54">
        <v>0</v>
      </c>
      <c r="AF90" s="54">
        <v>0.47349999999999998</v>
      </c>
      <c r="AG90" s="54">
        <v>0</v>
      </c>
      <c r="AH90" s="54">
        <v>0</v>
      </c>
      <c r="AI90" s="54" t="s">
        <v>126</v>
      </c>
      <c r="AJ90" s="54" t="s">
        <v>126</v>
      </c>
      <c r="AK90" s="54" t="s">
        <v>126</v>
      </c>
      <c r="AL90" s="54" t="s">
        <v>126</v>
      </c>
      <c r="AM90" s="54">
        <v>24.0383</v>
      </c>
    </row>
    <row r="91" spans="1:39" hidden="1" outlineLevel="1">
      <c r="A91" s="12">
        <v>42979</v>
      </c>
      <c r="B91" s="54">
        <v>28.669899999999998</v>
      </c>
      <c r="C91" s="54">
        <v>29.912299999999998</v>
      </c>
      <c r="D91" s="54">
        <v>30.211500000000001</v>
      </c>
      <c r="E91" s="54">
        <v>29.8232</v>
      </c>
      <c r="F91" s="54">
        <v>36.383299999999998</v>
      </c>
      <c r="G91" s="54">
        <v>29.273900000000001</v>
      </c>
      <c r="H91" s="54">
        <v>17.151900000000001</v>
      </c>
      <c r="I91" s="54">
        <v>29.911999999999999</v>
      </c>
      <c r="J91" s="54">
        <v>30.2104</v>
      </c>
      <c r="K91" s="54">
        <v>29.8232</v>
      </c>
      <c r="L91" s="54">
        <v>36.383299999999998</v>
      </c>
      <c r="M91" s="54">
        <v>29.273900000000001</v>
      </c>
      <c r="N91" s="54">
        <v>17.151900000000001</v>
      </c>
      <c r="O91" s="54">
        <v>38.472799999999999</v>
      </c>
      <c r="P91" s="54">
        <v>38.472799999999999</v>
      </c>
      <c r="Q91" s="54">
        <v>0</v>
      </c>
      <c r="R91" s="54">
        <v>0</v>
      </c>
      <c r="S91" s="54" t="s">
        <v>126</v>
      </c>
      <c r="T91" s="54" t="s">
        <v>126</v>
      </c>
      <c r="U91" s="54">
        <v>11.1563</v>
      </c>
      <c r="V91" s="54">
        <v>0</v>
      </c>
      <c r="W91" s="54">
        <v>11.1563</v>
      </c>
      <c r="X91" s="54">
        <v>0</v>
      </c>
      <c r="Y91" s="54">
        <v>0</v>
      </c>
      <c r="Z91" s="54">
        <v>11.1563</v>
      </c>
      <c r="AA91" s="54">
        <v>11.1563</v>
      </c>
      <c r="AB91" s="54">
        <v>0</v>
      </c>
      <c r="AC91" s="54">
        <v>11.1563</v>
      </c>
      <c r="AD91" s="54">
        <v>0</v>
      </c>
      <c r="AE91" s="54">
        <v>0</v>
      </c>
      <c r="AF91" s="54">
        <v>11.1563</v>
      </c>
      <c r="AG91" s="54">
        <v>0</v>
      </c>
      <c r="AH91" s="54">
        <v>0</v>
      </c>
      <c r="AI91" s="54">
        <v>0</v>
      </c>
      <c r="AJ91" s="54">
        <v>0</v>
      </c>
      <c r="AK91" s="54" t="s">
        <v>126</v>
      </c>
      <c r="AL91" s="54" t="s">
        <v>126</v>
      </c>
      <c r="AM91" s="54">
        <v>22.3217</v>
      </c>
    </row>
    <row r="92" spans="1:39" hidden="1" outlineLevel="1">
      <c r="A92" s="12">
        <v>43009</v>
      </c>
      <c r="B92" s="54">
        <v>29.286200000000001</v>
      </c>
      <c r="C92" s="54">
        <v>31.3963</v>
      </c>
      <c r="D92" s="54">
        <v>30.8032</v>
      </c>
      <c r="E92" s="54">
        <v>31.497900000000001</v>
      </c>
      <c r="F92" s="54">
        <v>31.572700000000001</v>
      </c>
      <c r="G92" s="54">
        <v>31.5336</v>
      </c>
      <c r="H92" s="54">
        <v>30.335000000000001</v>
      </c>
      <c r="I92" s="54">
        <v>31.396100000000001</v>
      </c>
      <c r="J92" s="54">
        <v>30.801600000000001</v>
      </c>
      <c r="K92" s="54">
        <v>31.497900000000001</v>
      </c>
      <c r="L92" s="54">
        <v>31.572700000000001</v>
      </c>
      <c r="M92" s="54">
        <v>31.5336</v>
      </c>
      <c r="N92" s="54">
        <v>30.335000000000001</v>
      </c>
      <c r="O92" s="54">
        <v>36.538699999999999</v>
      </c>
      <c r="P92" s="54">
        <v>36.538699999999999</v>
      </c>
      <c r="Q92" s="54">
        <v>0</v>
      </c>
      <c r="R92" s="54">
        <v>0</v>
      </c>
      <c r="S92" s="54" t="s">
        <v>126</v>
      </c>
      <c r="T92" s="54" t="s">
        <v>126</v>
      </c>
      <c r="U92" s="54">
        <v>18.5153</v>
      </c>
      <c r="V92" s="54">
        <v>0</v>
      </c>
      <c r="W92" s="54">
        <v>18.5153</v>
      </c>
      <c r="X92" s="54">
        <v>0</v>
      </c>
      <c r="Y92" s="54">
        <v>0</v>
      </c>
      <c r="Z92" s="54">
        <v>19.865400000000001</v>
      </c>
      <c r="AA92" s="54">
        <v>18.5153</v>
      </c>
      <c r="AB92" s="54">
        <v>0</v>
      </c>
      <c r="AC92" s="54">
        <v>18.5153</v>
      </c>
      <c r="AD92" s="54">
        <v>0</v>
      </c>
      <c r="AE92" s="54">
        <v>0</v>
      </c>
      <c r="AF92" s="54">
        <v>19.865400000000001</v>
      </c>
      <c r="AG92" s="54">
        <v>0</v>
      </c>
      <c r="AH92" s="54">
        <v>0</v>
      </c>
      <c r="AI92" s="54">
        <v>0</v>
      </c>
      <c r="AJ92" s="54">
        <v>0</v>
      </c>
      <c r="AK92" s="54" t="s">
        <v>126</v>
      </c>
      <c r="AL92" s="54" t="s">
        <v>126</v>
      </c>
      <c r="AM92" s="54">
        <v>22.206099999999999</v>
      </c>
    </row>
    <row r="93" spans="1:39" hidden="1" outlineLevel="1">
      <c r="A93" s="12">
        <v>43040</v>
      </c>
      <c r="B93" s="54">
        <v>25.796399999999998</v>
      </c>
      <c r="C93" s="54">
        <v>28.729299999999999</v>
      </c>
      <c r="D93" s="54">
        <v>31.2958</v>
      </c>
      <c r="E93" s="54">
        <v>28.065999999999999</v>
      </c>
      <c r="F93" s="54">
        <v>30.3249</v>
      </c>
      <c r="G93" s="54">
        <v>28.823599999999999</v>
      </c>
      <c r="H93" s="54">
        <v>14.965999999999999</v>
      </c>
      <c r="I93" s="54">
        <v>28.729099999999999</v>
      </c>
      <c r="J93" s="54">
        <v>31.295000000000002</v>
      </c>
      <c r="K93" s="54">
        <v>28.065999999999999</v>
      </c>
      <c r="L93" s="54">
        <v>30.3249</v>
      </c>
      <c r="M93" s="54">
        <v>28.823599999999999</v>
      </c>
      <c r="N93" s="54">
        <v>14.965999999999999</v>
      </c>
      <c r="O93" s="54">
        <v>36.896000000000001</v>
      </c>
      <c r="P93" s="54">
        <v>36.896000000000001</v>
      </c>
      <c r="Q93" s="54">
        <v>0</v>
      </c>
      <c r="R93" s="54">
        <v>0</v>
      </c>
      <c r="S93" s="54" t="s">
        <v>126</v>
      </c>
      <c r="T93" s="54" t="s">
        <v>126</v>
      </c>
      <c r="U93" s="54">
        <v>4.9337</v>
      </c>
      <c r="V93" s="54">
        <v>0</v>
      </c>
      <c r="W93" s="54">
        <v>4.9337</v>
      </c>
      <c r="X93" s="54">
        <v>0</v>
      </c>
      <c r="Y93" s="54">
        <v>4.9173</v>
      </c>
      <c r="Z93" s="54">
        <v>27.82</v>
      </c>
      <c r="AA93" s="54">
        <v>4.9337</v>
      </c>
      <c r="AB93" s="54">
        <v>0</v>
      </c>
      <c r="AC93" s="54">
        <v>4.9337</v>
      </c>
      <c r="AD93" s="54">
        <v>0</v>
      </c>
      <c r="AE93" s="54">
        <v>4.9173</v>
      </c>
      <c r="AF93" s="54">
        <v>27.82</v>
      </c>
      <c r="AG93" s="54">
        <v>0</v>
      </c>
      <c r="AH93" s="54">
        <v>0</v>
      </c>
      <c r="AI93" s="54">
        <v>0</v>
      </c>
      <c r="AJ93" s="54">
        <v>0</v>
      </c>
      <c r="AK93" s="54" t="s">
        <v>126</v>
      </c>
      <c r="AL93" s="54" t="s">
        <v>126</v>
      </c>
      <c r="AM93" s="54">
        <v>17.9984</v>
      </c>
    </row>
    <row r="94" spans="1:39" hidden="1" outlineLevel="1">
      <c r="A94" s="12">
        <v>43070</v>
      </c>
      <c r="B94" s="54">
        <v>27.1615</v>
      </c>
      <c r="C94" s="54">
        <v>28.3322</v>
      </c>
      <c r="D94" s="54">
        <v>31.484500000000001</v>
      </c>
      <c r="E94" s="54">
        <v>27.334099999999999</v>
      </c>
      <c r="F94" s="54">
        <v>35.232700000000001</v>
      </c>
      <c r="G94" s="54">
        <v>26.853400000000001</v>
      </c>
      <c r="H94" s="54">
        <v>17.575800000000001</v>
      </c>
      <c r="I94" s="54">
        <v>28.330100000000002</v>
      </c>
      <c r="J94" s="54">
        <v>31.476700000000001</v>
      </c>
      <c r="K94" s="54">
        <v>27.334099999999999</v>
      </c>
      <c r="L94" s="54">
        <v>35.232700000000001</v>
      </c>
      <c r="M94" s="54">
        <v>26.853400000000001</v>
      </c>
      <c r="N94" s="54">
        <v>17.575800000000001</v>
      </c>
      <c r="O94" s="54">
        <v>55.763500000000001</v>
      </c>
      <c r="P94" s="54">
        <v>55.763500000000001</v>
      </c>
      <c r="Q94" s="54">
        <v>0</v>
      </c>
      <c r="R94" s="54">
        <v>0</v>
      </c>
      <c r="S94" s="54" t="s">
        <v>126</v>
      </c>
      <c r="T94" s="54" t="s">
        <v>126</v>
      </c>
      <c r="U94" s="54">
        <v>20.938099999999999</v>
      </c>
      <c r="V94" s="54">
        <v>0</v>
      </c>
      <c r="W94" s="54">
        <v>20.938099999999999</v>
      </c>
      <c r="X94" s="54">
        <v>0</v>
      </c>
      <c r="Y94" s="54">
        <v>23.5</v>
      </c>
      <c r="Z94" s="54">
        <v>16.888300000000001</v>
      </c>
      <c r="AA94" s="54">
        <v>20.938099999999999</v>
      </c>
      <c r="AB94" s="54">
        <v>0</v>
      </c>
      <c r="AC94" s="54">
        <v>20.938099999999999</v>
      </c>
      <c r="AD94" s="54">
        <v>0</v>
      </c>
      <c r="AE94" s="54">
        <v>23.5</v>
      </c>
      <c r="AF94" s="54">
        <v>16.888300000000001</v>
      </c>
      <c r="AG94" s="54">
        <v>0</v>
      </c>
      <c r="AH94" s="54">
        <v>0</v>
      </c>
      <c r="AI94" s="54">
        <v>0</v>
      </c>
      <c r="AJ94" s="54">
        <v>0</v>
      </c>
      <c r="AK94" s="54" t="s">
        <v>126</v>
      </c>
      <c r="AL94" s="54" t="s">
        <v>126</v>
      </c>
      <c r="AM94" s="54">
        <v>22.5808</v>
      </c>
    </row>
    <row r="95" spans="1:39" hidden="1" outlineLevel="1">
      <c r="A95" s="12">
        <v>43101</v>
      </c>
      <c r="B95" s="54">
        <v>28.3964</v>
      </c>
      <c r="C95" s="54">
        <v>30.286000000000001</v>
      </c>
      <c r="D95" s="54">
        <v>30.7178</v>
      </c>
      <c r="E95" s="54">
        <v>30.102799999999998</v>
      </c>
      <c r="F95" s="54">
        <v>29.177800000000001</v>
      </c>
      <c r="G95" s="54">
        <v>31.384599999999999</v>
      </c>
      <c r="H95" s="54">
        <v>18.084599999999998</v>
      </c>
      <c r="I95" s="54">
        <v>30.284700000000001</v>
      </c>
      <c r="J95" s="54">
        <v>30.7134</v>
      </c>
      <c r="K95" s="54">
        <v>30.102799999999998</v>
      </c>
      <c r="L95" s="54">
        <v>29.177800000000001</v>
      </c>
      <c r="M95" s="54">
        <v>31.384599999999999</v>
      </c>
      <c r="N95" s="54">
        <v>18.084599999999998</v>
      </c>
      <c r="O95" s="54">
        <v>37.8643</v>
      </c>
      <c r="P95" s="54">
        <v>37.8643</v>
      </c>
      <c r="Q95" s="54">
        <v>0</v>
      </c>
      <c r="R95" s="54" t="s">
        <v>126</v>
      </c>
      <c r="S95" s="54">
        <v>0</v>
      </c>
      <c r="T95" s="54" t="s">
        <v>126</v>
      </c>
      <c r="U95" s="54">
        <v>19.676500000000001</v>
      </c>
      <c r="V95" s="54">
        <v>0</v>
      </c>
      <c r="W95" s="54">
        <v>19.676500000000001</v>
      </c>
      <c r="X95" s="54">
        <v>0</v>
      </c>
      <c r="Y95" s="54">
        <v>0</v>
      </c>
      <c r="Z95" s="54">
        <v>19.676500000000001</v>
      </c>
      <c r="AA95" s="54">
        <v>19.676500000000001</v>
      </c>
      <c r="AB95" s="54">
        <v>0</v>
      </c>
      <c r="AC95" s="54">
        <v>19.676500000000001</v>
      </c>
      <c r="AD95" s="54">
        <v>0</v>
      </c>
      <c r="AE95" s="54">
        <v>0</v>
      </c>
      <c r="AF95" s="54">
        <v>19.676500000000001</v>
      </c>
      <c r="AG95" s="54">
        <v>0</v>
      </c>
      <c r="AH95" s="54">
        <v>0</v>
      </c>
      <c r="AI95" s="54">
        <v>0</v>
      </c>
      <c r="AJ95" s="54" t="s">
        <v>126</v>
      </c>
      <c r="AK95" s="54">
        <v>0</v>
      </c>
      <c r="AL95" s="54" t="s">
        <v>126</v>
      </c>
      <c r="AM95" s="54">
        <v>21.5684</v>
      </c>
    </row>
    <row r="96" spans="1:39" hidden="1" outlineLevel="1">
      <c r="A96" s="12">
        <v>43132</v>
      </c>
      <c r="B96" s="54">
        <v>27.972999999999999</v>
      </c>
      <c r="C96" s="54">
        <v>29.724499999999999</v>
      </c>
      <c r="D96" s="54">
        <v>31.740300000000001</v>
      </c>
      <c r="E96" s="54">
        <v>29.172499999999999</v>
      </c>
      <c r="F96" s="54">
        <v>24.489699999999999</v>
      </c>
      <c r="G96" s="54">
        <v>31.5428</v>
      </c>
      <c r="H96" s="54">
        <v>18.942599999999999</v>
      </c>
      <c r="I96" s="54">
        <v>29.724399999999999</v>
      </c>
      <c r="J96" s="54">
        <v>31.740100000000002</v>
      </c>
      <c r="K96" s="54">
        <v>29.172499999999999</v>
      </c>
      <c r="L96" s="54">
        <v>24.489699999999999</v>
      </c>
      <c r="M96" s="54">
        <v>31.5428</v>
      </c>
      <c r="N96" s="54">
        <v>18.942599999999999</v>
      </c>
      <c r="O96" s="54">
        <v>37.412100000000002</v>
      </c>
      <c r="P96" s="54">
        <v>37.412100000000002</v>
      </c>
      <c r="Q96" s="54">
        <v>0</v>
      </c>
      <c r="R96" s="54">
        <v>0</v>
      </c>
      <c r="S96" s="54" t="s">
        <v>126</v>
      </c>
      <c r="T96" s="54" t="s">
        <v>126</v>
      </c>
      <c r="U96" s="54">
        <v>9.8637999999999995</v>
      </c>
      <c r="V96" s="54">
        <v>0</v>
      </c>
      <c r="W96" s="54">
        <v>9.8637999999999995</v>
      </c>
      <c r="X96" s="54">
        <v>0</v>
      </c>
      <c r="Y96" s="54">
        <v>19.215299999999999</v>
      </c>
      <c r="Z96" s="54">
        <v>0.49780000000000002</v>
      </c>
      <c r="AA96" s="54">
        <v>9.8637999999999995</v>
      </c>
      <c r="AB96" s="54">
        <v>0</v>
      </c>
      <c r="AC96" s="54">
        <v>9.8637999999999995</v>
      </c>
      <c r="AD96" s="54">
        <v>0</v>
      </c>
      <c r="AE96" s="54">
        <v>19.215299999999999</v>
      </c>
      <c r="AF96" s="54">
        <v>0.49780000000000002</v>
      </c>
      <c r="AG96" s="54">
        <v>0</v>
      </c>
      <c r="AH96" s="54">
        <v>0</v>
      </c>
      <c r="AI96" s="54">
        <v>0</v>
      </c>
      <c r="AJ96" s="54">
        <v>0</v>
      </c>
      <c r="AK96" s="54" t="s">
        <v>126</v>
      </c>
      <c r="AL96" s="54" t="s">
        <v>126</v>
      </c>
      <c r="AM96" s="54">
        <v>21.470300000000002</v>
      </c>
    </row>
    <row r="97" spans="1:39" hidden="1" outlineLevel="1">
      <c r="A97" s="12">
        <v>43160</v>
      </c>
      <c r="B97" s="54">
        <v>28.917200000000001</v>
      </c>
      <c r="C97" s="54">
        <v>30.956900000000001</v>
      </c>
      <c r="D97" s="54">
        <v>31.1706</v>
      </c>
      <c r="E97" s="54">
        <v>30.872199999999999</v>
      </c>
      <c r="F97" s="54">
        <v>26.932600000000001</v>
      </c>
      <c r="G97" s="54">
        <v>33.017400000000002</v>
      </c>
      <c r="H97" s="54">
        <v>19.416899999999998</v>
      </c>
      <c r="I97" s="54">
        <v>30.956800000000001</v>
      </c>
      <c r="J97" s="54">
        <v>31.170400000000001</v>
      </c>
      <c r="K97" s="54">
        <v>30.872199999999999</v>
      </c>
      <c r="L97" s="54">
        <v>26.932600000000001</v>
      </c>
      <c r="M97" s="54">
        <v>33.017400000000002</v>
      </c>
      <c r="N97" s="54">
        <v>19.416899999999998</v>
      </c>
      <c r="O97" s="54">
        <v>37.321399999999997</v>
      </c>
      <c r="P97" s="54">
        <v>37.321399999999997</v>
      </c>
      <c r="Q97" s="54">
        <v>0</v>
      </c>
      <c r="R97" s="54">
        <v>0</v>
      </c>
      <c r="S97" s="54" t="s">
        <v>126</v>
      </c>
      <c r="T97" s="54" t="s">
        <v>126</v>
      </c>
      <c r="U97" s="54">
        <v>17.762</v>
      </c>
      <c r="V97" s="54">
        <v>0</v>
      </c>
      <c r="W97" s="54">
        <v>17.762</v>
      </c>
      <c r="X97" s="54">
        <v>0</v>
      </c>
      <c r="Y97" s="54">
        <v>0</v>
      </c>
      <c r="Z97" s="54">
        <v>19.686900000000001</v>
      </c>
      <c r="AA97" s="54">
        <v>17.762</v>
      </c>
      <c r="AB97" s="54">
        <v>0</v>
      </c>
      <c r="AC97" s="54">
        <v>17.762</v>
      </c>
      <c r="AD97" s="54">
        <v>0</v>
      </c>
      <c r="AE97" s="54">
        <v>0</v>
      </c>
      <c r="AF97" s="54">
        <v>19.686900000000001</v>
      </c>
      <c r="AG97" s="54">
        <v>0</v>
      </c>
      <c r="AH97" s="54">
        <v>0</v>
      </c>
      <c r="AI97" s="54">
        <v>0</v>
      </c>
      <c r="AJ97" s="54">
        <v>0</v>
      </c>
      <c r="AK97" s="54" t="s">
        <v>126</v>
      </c>
      <c r="AL97" s="54" t="s">
        <v>126</v>
      </c>
      <c r="AM97" s="54">
        <v>21.2394</v>
      </c>
    </row>
    <row r="98" spans="1:39" hidden="1" outlineLevel="1">
      <c r="A98" s="12">
        <v>43191</v>
      </c>
      <c r="B98" s="54">
        <v>29.0624</v>
      </c>
      <c r="C98" s="54">
        <v>31.2652</v>
      </c>
      <c r="D98" s="54">
        <v>32.053699999999999</v>
      </c>
      <c r="E98" s="54">
        <v>31.031099999999999</v>
      </c>
      <c r="F98" s="54">
        <v>27.689499999999999</v>
      </c>
      <c r="G98" s="54">
        <v>33.553199999999997</v>
      </c>
      <c r="H98" s="54">
        <v>17.561399999999999</v>
      </c>
      <c r="I98" s="54">
        <v>31.265000000000001</v>
      </c>
      <c r="J98" s="54">
        <v>32.053100000000001</v>
      </c>
      <c r="K98" s="54">
        <v>31.031099999999999</v>
      </c>
      <c r="L98" s="54">
        <v>27.689499999999999</v>
      </c>
      <c r="M98" s="54">
        <v>33.553199999999997</v>
      </c>
      <c r="N98" s="54">
        <v>17.561399999999999</v>
      </c>
      <c r="O98" s="54">
        <v>36.681600000000003</v>
      </c>
      <c r="P98" s="54">
        <v>36.681600000000003</v>
      </c>
      <c r="Q98" s="54">
        <v>0</v>
      </c>
      <c r="R98" s="54">
        <v>0</v>
      </c>
      <c r="S98" s="54" t="s">
        <v>126</v>
      </c>
      <c r="T98" s="54" t="s">
        <v>126</v>
      </c>
      <c r="U98" s="54">
        <v>14.476800000000001</v>
      </c>
      <c r="V98" s="54">
        <v>0</v>
      </c>
      <c r="W98" s="54">
        <v>14.476800000000001</v>
      </c>
      <c r="X98" s="54">
        <v>0</v>
      </c>
      <c r="Y98" s="54">
        <v>0</v>
      </c>
      <c r="Z98" s="54">
        <v>18.619</v>
      </c>
      <c r="AA98" s="54">
        <v>14.476800000000001</v>
      </c>
      <c r="AB98" s="54">
        <v>0</v>
      </c>
      <c r="AC98" s="54">
        <v>14.476800000000001</v>
      </c>
      <c r="AD98" s="54">
        <v>0</v>
      </c>
      <c r="AE98" s="54">
        <v>0</v>
      </c>
      <c r="AF98" s="54">
        <v>18.619</v>
      </c>
      <c r="AG98" s="54">
        <v>0</v>
      </c>
      <c r="AH98" s="54">
        <v>0</v>
      </c>
      <c r="AI98" s="54">
        <v>0</v>
      </c>
      <c r="AJ98" s="54">
        <v>0</v>
      </c>
      <c r="AK98" s="54" t="s">
        <v>126</v>
      </c>
      <c r="AL98" s="54" t="s">
        <v>126</v>
      </c>
      <c r="AM98" s="54">
        <v>21.911799999999999</v>
      </c>
    </row>
    <row r="99" spans="1:39" hidden="1" outlineLevel="1">
      <c r="A99" s="12">
        <v>43221</v>
      </c>
      <c r="B99" s="54">
        <v>29.496300000000002</v>
      </c>
      <c r="C99" s="54">
        <v>31.121099999999998</v>
      </c>
      <c r="D99" s="54">
        <v>31.884599999999999</v>
      </c>
      <c r="E99" s="54">
        <v>30.847200000000001</v>
      </c>
      <c r="F99" s="54">
        <v>26.912600000000001</v>
      </c>
      <c r="G99" s="54">
        <v>32.250599999999999</v>
      </c>
      <c r="H99" s="54">
        <v>18.752099999999999</v>
      </c>
      <c r="I99" s="54">
        <v>31.121099999999998</v>
      </c>
      <c r="J99" s="54">
        <v>31.884499999999999</v>
      </c>
      <c r="K99" s="54">
        <v>30.847200000000001</v>
      </c>
      <c r="L99" s="54">
        <v>26.912600000000001</v>
      </c>
      <c r="M99" s="54">
        <v>32.250599999999999</v>
      </c>
      <c r="N99" s="54">
        <v>18.752099999999999</v>
      </c>
      <c r="O99" s="54">
        <v>37.585099999999997</v>
      </c>
      <c r="P99" s="54">
        <v>37.585099999999997</v>
      </c>
      <c r="Q99" s="54">
        <v>0</v>
      </c>
      <c r="R99" s="54">
        <v>0</v>
      </c>
      <c r="S99" s="54" t="s">
        <v>126</v>
      </c>
      <c r="T99" s="54" t="s">
        <v>126</v>
      </c>
      <c r="U99" s="54">
        <v>18.842700000000001</v>
      </c>
      <c r="V99" s="54">
        <v>0</v>
      </c>
      <c r="W99" s="54">
        <v>18.842700000000001</v>
      </c>
      <c r="X99" s="54">
        <v>0</v>
      </c>
      <c r="Y99" s="54">
        <v>0</v>
      </c>
      <c r="Z99" s="54">
        <v>18.842700000000001</v>
      </c>
      <c r="AA99" s="54">
        <v>18.842700000000001</v>
      </c>
      <c r="AB99" s="54">
        <v>0</v>
      </c>
      <c r="AC99" s="54">
        <v>18.842700000000001</v>
      </c>
      <c r="AD99" s="54">
        <v>0</v>
      </c>
      <c r="AE99" s="54">
        <v>0</v>
      </c>
      <c r="AF99" s="54">
        <v>18.842700000000001</v>
      </c>
      <c r="AG99" s="54">
        <v>0</v>
      </c>
      <c r="AH99" s="54">
        <v>0</v>
      </c>
      <c r="AI99" s="54">
        <v>0</v>
      </c>
      <c r="AJ99" s="54">
        <v>0</v>
      </c>
      <c r="AK99" s="54" t="s">
        <v>126</v>
      </c>
      <c r="AL99" s="54" t="s">
        <v>126</v>
      </c>
      <c r="AM99" s="54">
        <v>21.8963</v>
      </c>
    </row>
    <row r="100" spans="1:39" hidden="1" outlineLevel="1">
      <c r="A100" s="12">
        <v>43252</v>
      </c>
      <c r="B100" s="54">
        <v>30.258900000000001</v>
      </c>
      <c r="C100" s="54">
        <v>32.655700000000003</v>
      </c>
      <c r="D100" s="54">
        <v>32.501600000000003</v>
      </c>
      <c r="E100" s="54">
        <v>32.693100000000001</v>
      </c>
      <c r="F100" s="54">
        <v>27.799499999999998</v>
      </c>
      <c r="G100" s="54">
        <v>33.836100000000002</v>
      </c>
      <c r="H100" s="54">
        <v>23.961200000000002</v>
      </c>
      <c r="I100" s="54">
        <v>32.655700000000003</v>
      </c>
      <c r="J100" s="54">
        <v>32.5015</v>
      </c>
      <c r="K100" s="54">
        <v>32.693100000000001</v>
      </c>
      <c r="L100" s="54">
        <v>27.799499999999998</v>
      </c>
      <c r="M100" s="54">
        <v>33.836100000000002</v>
      </c>
      <c r="N100" s="54">
        <v>23.961200000000002</v>
      </c>
      <c r="O100" s="54">
        <v>36.654299999999999</v>
      </c>
      <c r="P100" s="54">
        <v>36.654299999999999</v>
      </c>
      <c r="Q100" s="54" t="s">
        <v>126</v>
      </c>
      <c r="R100" s="54" t="s">
        <v>126</v>
      </c>
      <c r="S100" s="54" t="s">
        <v>126</v>
      </c>
      <c r="T100" s="54" t="s">
        <v>126</v>
      </c>
      <c r="U100" s="54">
        <v>18.048999999999999</v>
      </c>
      <c r="V100" s="54">
        <v>0</v>
      </c>
      <c r="W100" s="54">
        <v>18.048999999999999</v>
      </c>
      <c r="X100" s="54">
        <v>0</v>
      </c>
      <c r="Y100" s="54">
        <v>0</v>
      </c>
      <c r="Z100" s="54">
        <v>18.048999999999999</v>
      </c>
      <c r="AA100" s="54">
        <v>18.048999999999999</v>
      </c>
      <c r="AB100" s="54">
        <v>0</v>
      </c>
      <c r="AC100" s="54">
        <v>18.048999999999999</v>
      </c>
      <c r="AD100" s="54">
        <v>0</v>
      </c>
      <c r="AE100" s="54">
        <v>0</v>
      </c>
      <c r="AF100" s="54">
        <v>18.048999999999999</v>
      </c>
      <c r="AG100" s="54">
        <v>0</v>
      </c>
      <c r="AH100" s="54">
        <v>0</v>
      </c>
      <c r="AI100" s="54" t="s">
        <v>126</v>
      </c>
      <c r="AJ100" s="54" t="s">
        <v>126</v>
      </c>
      <c r="AK100" s="54" t="s">
        <v>126</v>
      </c>
      <c r="AL100" s="54" t="s">
        <v>126</v>
      </c>
      <c r="AM100" s="54">
        <v>22.7774</v>
      </c>
    </row>
    <row r="101" spans="1:39" hidden="1" outlineLevel="1">
      <c r="A101" s="12">
        <v>43282</v>
      </c>
      <c r="B101" s="54">
        <v>32.768099999999997</v>
      </c>
      <c r="C101" s="54">
        <v>35.009900000000002</v>
      </c>
      <c r="D101" s="54">
        <v>32.663400000000003</v>
      </c>
      <c r="E101" s="54">
        <v>35.738500000000002</v>
      </c>
      <c r="F101" s="54">
        <v>29.420999999999999</v>
      </c>
      <c r="G101" s="54">
        <v>37.801200000000001</v>
      </c>
      <c r="H101" s="54">
        <v>25.988399999999999</v>
      </c>
      <c r="I101" s="54">
        <v>35.064</v>
      </c>
      <c r="J101" s="54">
        <v>32.6631</v>
      </c>
      <c r="K101" s="54">
        <v>35.812199999999997</v>
      </c>
      <c r="L101" s="54">
        <v>29.420999999999999</v>
      </c>
      <c r="M101" s="54">
        <v>37.801200000000001</v>
      </c>
      <c r="N101" s="54">
        <v>26.743400000000001</v>
      </c>
      <c r="O101" s="54">
        <v>14.933199999999999</v>
      </c>
      <c r="P101" s="54">
        <v>37.075299999999999</v>
      </c>
      <c r="Q101" s="54">
        <v>14.8</v>
      </c>
      <c r="R101" s="54" t="s">
        <v>126</v>
      </c>
      <c r="S101" s="54" t="s">
        <v>126</v>
      </c>
      <c r="T101" s="54">
        <v>14.8</v>
      </c>
      <c r="U101" s="54">
        <v>18.8812</v>
      </c>
      <c r="V101" s="54">
        <v>0</v>
      </c>
      <c r="W101" s="54">
        <v>18.8812</v>
      </c>
      <c r="X101" s="54">
        <v>0</v>
      </c>
      <c r="Y101" s="54">
        <v>19.4892</v>
      </c>
      <c r="Z101" s="54">
        <v>18.638100000000001</v>
      </c>
      <c r="AA101" s="54">
        <v>18.8812</v>
      </c>
      <c r="AB101" s="54">
        <v>0</v>
      </c>
      <c r="AC101" s="54">
        <v>18.8812</v>
      </c>
      <c r="AD101" s="54">
        <v>0</v>
      </c>
      <c r="AE101" s="54">
        <v>19.4892</v>
      </c>
      <c r="AF101" s="54">
        <v>18.638100000000001</v>
      </c>
      <c r="AG101" s="54">
        <v>0</v>
      </c>
      <c r="AH101" s="54">
        <v>0</v>
      </c>
      <c r="AI101" s="54">
        <v>0</v>
      </c>
      <c r="AJ101" s="54" t="s">
        <v>126</v>
      </c>
      <c r="AK101" s="54" t="s">
        <v>126</v>
      </c>
      <c r="AL101" s="54">
        <v>0</v>
      </c>
      <c r="AM101" s="54">
        <v>23.713699999999999</v>
      </c>
    </row>
    <row r="102" spans="1:39" hidden="1" outlineLevel="1">
      <c r="A102" s="12">
        <v>43313</v>
      </c>
      <c r="B102" s="54">
        <v>31.156400000000001</v>
      </c>
      <c r="C102" s="54">
        <v>33.114800000000002</v>
      </c>
      <c r="D102" s="54">
        <v>32.081899999999997</v>
      </c>
      <c r="E102" s="54">
        <v>33.511400000000002</v>
      </c>
      <c r="F102" s="54">
        <v>30.823399999999999</v>
      </c>
      <c r="G102" s="54">
        <v>35.664499999999997</v>
      </c>
      <c r="H102" s="54">
        <v>17.001899999999999</v>
      </c>
      <c r="I102" s="54">
        <v>33.114600000000003</v>
      </c>
      <c r="J102" s="54">
        <v>32.081400000000002</v>
      </c>
      <c r="K102" s="54">
        <v>33.511400000000002</v>
      </c>
      <c r="L102" s="54">
        <v>30.823399999999999</v>
      </c>
      <c r="M102" s="54">
        <v>35.664499999999997</v>
      </c>
      <c r="N102" s="54">
        <v>17.001899999999999</v>
      </c>
      <c r="O102" s="54">
        <v>37.7712</v>
      </c>
      <c r="P102" s="54">
        <v>37.7712</v>
      </c>
      <c r="Q102" s="54" t="s">
        <v>126</v>
      </c>
      <c r="R102" s="54" t="s">
        <v>126</v>
      </c>
      <c r="S102" s="54" t="s">
        <v>126</v>
      </c>
      <c r="T102" s="54" t="s">
        <v>126</v>
      </c>
      <c r="U102" s="54">
        <v>6.4939</v>
      </c>
      <c r="V102" s="54">
        <v>0</v>
      </c>
      <c r="W102" s="54">
        <v>6.4939</v>
      </c>
      <c r="X102" s="54">
        <v>0</v>
      </c>
      <c r="Y102" s="54">
        <v>0</v>
      </c>
      <c r="Z102" s="54">
        <v>11.753500000000001</v>
      </c>
      <c r="AA102" s="54">
        <v>6.4939</v>
      </c>
      <c r="AB102" s="54">
        <v>0</v>
      </c>
      <c r="AC102" s="54">
        <v>6.4939</v>
      </c>
      <c r="AD102" s="54">
        <v>0</v>
      </c>
      <c r="AE102" s="54">
        <v>0</v>
      </c>
      <c r="AF102" s="54">
        <v>11.753500000000001</v>
      </c>
      <c r="AG102" s="54">
        <v>0</v>
      </c>
      <c r="AH102" s="54">
        <v>0</v>
      </c>
      <c r="AI102" s="54" t="s">
        <v>126</v>
      </c>
      <c r="AJ102" s="54" t="s">
        <v>126</v>
      </c>
      <c r="AK102" s="54" t="s">
        <v>126</v>
      </c>
      <c r="AL102" s="54" t="s">
        <v>126</v>
      </c>
      <c r="AM102" s="54">
        <v>24.6462</v>
      </c>
    </row>
    <row r="103" spans="1:39" hidden="1" outlineLevel="1">
      <c r="A103" s="12">
        <v>43344</v>
      </c>
      <c r="B103" s="54">
        <v>31.434000000000001</v>
      </c>
      <c r="C103" s="54">
        <v>33.0319</v>
      </c>
      <c r="D103" s="54">
        <v>32.6479</v>
      </c>
      <c r="E103" s="54">
        <v>33.145800000000001</v>
      </c>
      <c r="F103" s="54">
        <v>26.131699999999999</v>
      </c>
      <c r="G103" s="54">
        <v>36.436900000000001</v>
      </c>
      <c r="H103" s="54">
        <v>19.495000000000001</v>
      </c>
      <c r="I103" s="54">
        <v>33.202300000000001</v>
      </c>
      <c r="J103" s="54">
        <v>32.644799999999996</v>
      </c>
      <c r="K103" s="54">
        <v>33.369599999999998</v>
      </c>
      <c r="L103" s="54">
        <v>26.131699999999999</v>
      </c>
      <c r="M103" s="54">
        <v>36.436900000000001</v>
      </c>
      <c r="N103" s="54">
        <v>20.2209</v>
      </c>
      <c r="O103" s="54">
        <v>15.641299999999999</v>
      </c>
      <c r="P103" s="54">
        <v>40.002499999999998</v>
      </c>
      <c r="Q103" s="54">
        <v>15.4</v>
      </c>
      <c r="R103" s="54" t="s">
        <v>126</v>
      </c>
      <c r="S103" s="54" t="s">
        <v>126</v>
      </c>
      <c r="T103" s="54">
        <v>15.4</v>
      </c>
      <c r="U103" s="54">
        <v>19.9556</v>
      </c>
      <c r="V103" s="54">
        <v>0</v>
      </c>
      <c r="W103" s="54">
        <v>19.9556</v>
      </c>
      <c r="X103" s="54">
        <v>0</v>
      </c>
      <c r="Y103" s="54">
        <v>0</v>
      </c>
      <c r="Z103" s="54">
        <v>19.9556</v>
      </c>
      <c r="AA103" s="54">
        <v>19.9556</v>
      </c>
      <c r="AB103" s="54">
        <v>0</v>
      </c>
      <c r="AC103" s="54">
        <v>19.9556</v>
      </c>
      <c r="AD103" s="54">
        <v>0</v>
      </c>
      <c r="AE103" s="54">
        <v>0</v>
      </c>
      <c r="AF103" s="54">
        <v>19.9556</v>
      </c>
      <c r="AG103" s="54">
        <v>0</v>
      </c>
      <c r="AH103" s="54">
        <v>0</v>
      </c>
      <c r="AI103" s="54">
        <v>0</v>
      </c>
      <c r="AJ103" s="54" t="s">
        <v>126</v>
      </c>
      <c r="AK103" s="54" t="s">
        <v>126</v>
      </c>
      <c r="AL103" s="54">
        <v>0</v>
      </c>
      <c r="AM103" s="54">
        <v>25.818999999999999</v>
      </c>
    </row>
    <row r="104" spans="1:39" hidden="1" outlineLevel="1">
      <c r="A104" s="12">
        <v>43374</v>
      </c>
      <c r="B104" s="54">
        <v>33.232500000000002</v>
      </c>
      <c r="C104" s="54">
        <v>35.423200000000001</v>
      </c>
      <c r="D104" s="54">
        <v>42.424999999999997</v>
      </c>
      <c r="E104" s="54">
        <v>33.786900000000003</v>
      </c>
      <c r="F104" s="54">
        <v>34.158299999999997</v>
      </c>
      <c r="G104" s="54">
        <v>34.817500000000003</v>
      </c>
      <c r="H104" s="54">
        <v>20.570699999999999</v>
      </c>
      <c r="I104" s="54">
        <v>35.423200000000001</v>
      </c>
      <c r="J104" s="54">
        <v>42.4253</v>
      </c>
      <c r="K104" s="54">
        <v>33.786900000000003</v>
      </c>
      <c r="L104" s="54">
        <v>34.158299999999997</v>
      </c>
      <c r="M104" s="54">
        <v>34.817500000000003</v>
      </c>
      <c r="N104" s="54">
        <v>20.570699999999999</v>
      </c>
      <c r="O104" s="54">
        <v>36.433700000000002</v>
      </c>
      <c r="P104" s="54">
        <v>36.433700000000002</v>
      </c>
      <c r="Q104" s="54" t="s">
        <v>126</v>
      </c>
      <c r="R104" s="54" t="s">
        <v>126</v>
      </c>
      <c r="S104" s="54" t="s">
        <v>126</v>
      </c>
      <c r="T104" s="54" t="s">
        <v>126</v>
      </c>
      <c r="U104" s="54">
        <v>19.912299999999998</v>
      </c>
      <c r="V104" s="54">
        <v>0</v>
      </c>
      <c r="W104" s="54">
        <v>19.912299999999998</v>
      </c>
      <c r="X104" s="54">
        <v>0</v>
      </c>
      <c r="Y104" s="54">
        <v>0</v>
      </c>
      <c r="Z104" s="54">
        <v>19.912299999999998</v>
      </c>
      <c r="AA104" s="54">
        <v>19.912299999999998</v>
      </c>
      <c r="AB104" s="54">
        <v>0</v>
      </c>
      <c r="AC104" s="54">
        <v>19.912299999999998</v>
      </c>
      <c r="AD104" s="54">
        <v>0</v>
      </c>
      <c r="AE104" s="54">
        <v>0</v>
      </c>
      <c r="AF104" s="54">
        <v>19.912299999999998</v>
      </c>
      <c r="AG104" s="54">
        <v>0</v>
      </c>
      <c r="AH104" s="54">
        <v>0</v>
      </c>
      <c r="AI104" s="54" t="s">
        <v>126</v>
      </c>
      <c r="AJ104" s="54" t="s">
        <v>126</v>
      </c>
      <c r="AK104" s="54" t="s">
        <v>126</v>
      </c>
      <c r="AL104" s="54" t="s">
        <v>126</v>
      </c>
      <c r="AM104" s="54">
        <v>25.630299999999998</v>
      </c>
    </row>
    <row r="105" spans="1:39" hidden="1" outlineLevel="1">
      <c r="A105" s="12">
        <v>43405</v>
      </c>
      <c r="B105" s="54">
        <v>32.447800000000001</v>
      </c>
      <c r="C105" s="54">
        <v>34.120699999999999</v>
      </c>
      <c r="D105" s="54">
        <v>42.206699999999998</v>
      </c>
      <c r="E105" s="54">
        <v>33.288899999999998</v>
      </c>
      <c r="F105" s="54">
        <v>34.5989</v>
      </c>
      <c r="G105" s="54">
        <v>34.6374</v>
      </c>
      <c r="H105" s="54">
        <v>16.4543</v>
      </c>
      <c r="I105" s="54">
        <v>34.133499999999998</v>
      </c>
      <c r="J105" s="54">
        <v>42.207700000000003</v>
      </c>
      <c r="K105" s="54">
        <v>33.302700000000002</v>
      </c>
      <c r="L105" s="54">
        <v>34.5989</v>
      </c>
      <c r="M105" s="54">
        <v>34.6374</v>
      </c>
      <c r="N105" s="54">
        <v>16.471299999999999</v>
      </c>
      <c r="O105" s="54">
        <v>16.3033</v>
      </c>
      <c r="P105" s="54">
        <v>40.095100000000002</v>
      </c>
      <c r="Q105" s="54">
        <v>14.8</v>
      </c>
      <c r="R105" s="54" t="s">
        <v>126</v>
      </c>
      <c r="S105" s="54" t="s">
        <v>126</v>
      </c>
      <c r="T105" s="54">
        <v>14.8</v>
      </c>
      <c r="U105" s="54">
        <v>19.72</v>
      </c>
      <c r="V105" s="54">
        <v>0</v>
      </c>
      <c r="W105" s="54">
        <v>19.72</v>
      </c>
      <c r="X105" s="54">
        <v>0</v>
      </c>
      <c r="Y105" s="54">
        <v>0</v>
      </c>
      <c r="Z105" s="54">
        <v>19.72</v>
      </c>
      <c r="AA105" s="54">
        <v>19.72</v>
      </c>
      <c r="AB105" s="54">
        <v>0</v>
      </c>
      <c r="AC105" s="54">
        <v>19.72</v>
      </c>
      <c r="AD105" s="54">
        <v>0</v>
      </c>
      <c r="AE105" s="54">
        <v>0</v>
      </c>
      <c r="AF105" s="54">
        <v>19.72</v>
      </c>
      <c r="AG105" s="54">
        <v>0</v>
      </c>
      <c r="AH105" s="54">
        <v>0</v>
      </c>
      <c r="AI105" s="54">
        <v>0</v>
      </c>
      <c r="AJ105" s="54" t="s">
        <v>126</v>
      </c>
      <c r="AK105" s="54" t="s">
        <v>126</v>
      </c>
      <c r="AL105" s="54">
        <v>0</v>
      </c>
      <c r="AM105" s="54">
        <v>26.429600000000001</v>
      </c>
    </row>
    <row r="106" spans="1:39" hidden="1" outlineLevel="1">
      <c r="A106" s="12">
        <v>43435</v>
      </c>
      <c r="B106" s="54">
        <v>31.694099999999999</v>
      </c>
      <c r="C106" s="54">
        <v>33.071100000000001</v>
      </c>
      <c r="D106" s="54">
        <v>39.092500000000001</v>
      </c>
      <c r="E106" s="54">
        <v>32.503599999999999</v>
      </c>
      <c r="F106" s="54">
        <v>34.296399999999998</v>
      </c>
      <c r="G106" s="54">
        <v>33.523699999999998</v>
      </c>
      <c r="H106" s="54">
        <v>18.6708</v>
      </c>
      <c r="I106" s="54">
        <v>33.070500000000003</v>
      </c>
      <c r="J106" s="54">
        <v>39.0901</v>
      </c>
      <c r="K106" s="54">
        <v>32.503599999999999</v>
      </c>
      <c r="L106" s="54">
        <v>34.296399999999998</v>
      </c>
      <c r="M106" s="54">
        <v>33.523699999999998</v>
      </c>
      <c r="N106" s="54">
        <v>18.6708</v>
      </c>
      <c r="O106" s="54">
        <v>42.272300000000001</v>
      </c>
      <c r="P106" s="54">
        <v>42.272300000000001</v>
      </c>
      <c r="Q106" s="54" t="s">
        <v>126</v>
      </c>
      <c r="R106" s="54" t="s">
        <v>126</v>
      </c>
      <c r="S106" s="54" t="s">
        <v>126</v>
      </c>
      <c r="T106" s="54" t="s">
        <v>126</v>
      </c>
      <c r="U106" s="54">
        <v>20.469100000000001</v>
      </c>
      <c r="V106" s="54">
        <v>0</v>
      </c>
      <c r="W106" s="54">
        <v>20.469100000000001</v>
      </c>
      <c r="X106" s="54">
        <v>0</v>
      </c>
      <c r="Y106" s="54">
        <v>26.0962</v>
      </c>
      <c r="Z106" s="54">
        <v>19.482500000000002</v>
      </c>
      <c r="AA106" s="54">
        <v>20.469100000000001</v>
      </c>
      <c r="AB106" s="54">
        <v>0</v>
      </c>
      <c r="AC106" s="54">
        <v>20.469100000000001</v>
      </c>
      <c r="AD106" s="54">
        <v>0</v>
      </c>
      <c r="AE106" s="54">
        <v>26.0962</v>
      </c>
      <c r="AF106" s="54">
        <v>19.482500000000002</v>
      </c>
      <c r="AG106" s="54">
        <v>0</v>
      </c>
      <c r="AH106" s="54">
        <v>0</v>
      </c>
      <c r="AI106" s="54" t="s">
        <v>126</v>
      </c>
      <c r="AJ106" s="54" t="s">
        <v>126</v>
      </c>
      <c r="AK106" s="54" t="s">
        <v>126</v>
      </c>
      <c r="AL106" s="54" t="s">
        <v>126</v>
      </c>
      <c r="AM106" s="54">
        <v>26.303999999999998</v>
      </c>
    </row>
    <row r="107" spans="1:39" hidden="1" outlineLevel="1">
      <c r="A107" s="12">
        <v>43466</v>
      </c>
      <c r="B107" s="54">
        <v>32.068800000000003</v>
      </c>
      <c r="C107" s="54">
        <v>35.0197</v>
      </c>
      <c r="D107" s="54">
        <v>41.077199999999998</v>
      </c>
      <c r="E107" s="54">
        <v>34.584299999999999</v>
      </c>
      <c r="F107" s="54">
        <v>38.458599999999997</v>
      </c>
      <c r="G107" s="54">
        <v>33.245100000000001</v>
      </c>
      <c r="H107" s="54">
        <v>17.2926</v>
      </c>
      <c r="I107" s="54">
        <v>35.019300000000001</v>
      </c>
      <c r="J107" s="54">
        <v>41.075499999999998</v>
      </c>
      <c r="K107" s="54">
        <v>34.584299999999999</v>
      </c>
      <c r="L107" s="54">
        <v>38.458599999999997</v>
      </c>
      <c r="M107" s="54">
        <v>33.245100000000001</v>
      </c>
      <c r="N107" s="54">
        <v>17.2926</v>
      </c>
      <c r="O107" s="54">
        <v>43.8249</v>
      </c>
      <c r="P107" s="54">
        <v>43.8249</v>
      </c>
      <c r="Q107" s="54">
        <v>0</v>
      </c>
      <c r="R107" s="54">
        <v>0</v>
      </c>
      <c r="S107" s="54" t="s">
        <v>126</v>
      </c>
      <c r="T107" s="54" t="s">
        <v>126</v>
      </c>
      <c r="U107" s="54">
        <v>22.054600000000001</v>
      </c>
      <c r="V107" s="54">
        <v>0</v>
      </c>
      <c r="W107" s="54">
        <v>22.054600000000001</v>
      </c>
      <c r="X107" s="54">
        <v>0</v>
      </c>
      <c r="Y107" s="54">
        <v>25.338699999999999</v>
      </c>
      <c r="Z107" s="54">
        <v>20</v>
      </c>
      <c r="AA107" s="54">
        <v>22.054600000000001</v>
      </c>
      <c r="AB107" s="54">
        <v>0</v>
      </c>
      <c r="AC107" s="54">
        <v>22.054600000000001</v>
      </c>
      <c r="AD107" s="54">
        <v>0</v>
      </c>
      <c r="AE107" s="54">
        <v>25.338699999999999</v>
      </c>
      <c r="AF107" s="54">
        <v>20</v>
      </c>
      <c r="AG107" s="54">
        <v>0</v>
      </c>
      <c r="AH107" s="54">
        <v>0</v>
      </c>
      <c r="AI107" s="54">
        <v>0</v>
      </c>
      <c r="AJ107" s="54">
        <v>0</v>
      </c>
      <c r="AK107" s="54" t="s">
        <v>126</v>
      </c>
      <c r="AL107" s="54" t="s">
        <v>126</v>
      </c>
      <c r="AM107" s="54">
        <v>22.813600000000001</v>
      </c>
    </row>
    <row r="108" spans="1:39" hidden="1" outlineLevel="1">
      <c r="A108" s="12">
        <v>43497</v>
      </c>
      <c r="B108" s="54">
        <v>32.802500000000002</v>
      </c>
      <c r="C108" s="54">
        <v>35.192500000000003</v>
      </c>
      <c r="D108" s="54">
        <v>42.776699999999998</v>
      </c>
      <c r="E108" s="54">
        <v>34.517600000000002</v>
      </c>
      <c r="F108" s="54">
        <v>38.061900000000001</v>
      </c>
      <c r="G108" s="54">
        <v>33.190399999999997</v>
      </c>
      <c r="H108" s="54">
        <v>16.540800000000001</v>
      </c>
      <c r="I108" s="54">
        <v>35.092799999999997</v>
      </c>
      <c r="J108" s="54">
        <v>41.893999999999998</v>
      </c>
      <c r="K108" s="54">
        <v>34.517600000000002</v>
      </c>
      <c r="L108" s="54">
        <v>38.061900000000001</v>
      </c>
      <c r="M108" s="54">
        <v>33.190399999999997</v>
      </c>
      <c r="N108" s="54">
        <v>16.540800000000001</v>
      </c>
      <c r="O108" s="54">
        <v>59.652500000000003</v>
      </c>
      <c r="P108" s="54">
        <v>59.652500000000003</v>
      </c>
      <c r="Q108" s="54" t="s">
        <v>126</v>
      </c>
      <c r="R108" s="54" t="s">
        <v>126</v>
      </c>
      <c r="S108" s="54" t="s">
        <v>126</v>
      </c>
      <c r="T108" s="54" t="s">
        <v>126</v>
      </c>
      <c r="U108" s="54">
        <v>11.2578</v>
      </c>
      <c r="V108" s="54">
        <v>0</v>
      </c>
      <c r="W108" s="54">
        <v>11.2578</v>
      </c>
      <c r="X108" s="54">
        <v>0</v>
      </c>
      <c r="Y108" s="54">
        <v>0</v>
      </c>
      <c r="Z108" s="54">
        <v>19.978400000000001</v>
      </c>
      <c r="AA108" s="54">
        <v>11.2578</v>
      </c>
      <c r="AB108" s="54">
        <v>0</v>
      </c>
      <c r="AC108" s="54">
        <v>11.2578</v>
      </c>
      <c r="AD108" s="54">
        <v>0</v>
      </c>
      <c r="AE108" s="54">
        <v>0</v>
      </c>
      <c r="AF108" s="54">
        <v>19.978400000000001</v>
      </c>
      <c r="AG108" s="54">
        <v>0</v>
      </c>
      <c r="AH108" s="54">
        <v>0</v>
      </c>
      <c r="AI108" s="54" t="s">
        <v>126</v>
      </c>
      <c r="AJ108" s="54" t="s">
        <v>126</v>
      </c>
      <c r="AK108" s="54" t="s">
        <v>126</v>
      </c>
      <c r="AL108" s="54" t="s">
        <v>126</v>
      </c>
      <c r="AM108" s="54">
        <v>25.7346</v>
      </c>
    </row>
    <row r="109" spans="1:39" hidden="1" outlineLevel="1">
      <c r="A109" s="12">
        <v>43525</v>
      </c>
      <c r="B109" s="54">
        <v>30.851199999999999</v>
      </c>
      <c r="C109" s="54">
        <v>31.711200000000002</v>
      </c>
      <c r="D109" s="54">
        <v>42.311900000000001</v>
      </c>
      <c r="E109" s="54">
        <v>30.7879</v>
      </c>
      <c r="F109" s="54">
        <v>30.485099999999999</v>
      </c>
      <c r="G109" s="54">
        <v>32.027900000000002</v>
      </c>
      <c r="H109" s="54">
        <v>17.062999999999999</v>
      </c>
      <c r="I109" s="54">
        <v>31.710799999999999</v>
      </c>
      <c r="J109" s="54">
        <v>42.317500000000003</v>
      </c>
      <c r="K109" s="54">
        <v>30.7879</v>
      </c>
      <c r="L109" s="54">
        <v>30.485099999999999</v>
      </c>
      <c r="M109" s="54">
        <v>32.027900000000002</v>
      </c>
      <c r="N109" s="54">
        <v>17.062999999999999</v>
      </c>
      <c r="O109" s="54">
        <v>36.392699999999998</v>
      </c>
      <c r="P109" s="54">
        <v>36.392699999999998</v>
      </c>
      <c r="Q109" s="54">
        <v>0</v>
      </c>
      <c r="R109" s="54">
        <v>0</v>
      </c>
      <c r="S109" s="54" t="s">
        <v>126</v>
      </c>
      <c r="T109" s="54" t="s">
        <v>126</v>
      </c>
      <c r="U109" s="54">
        <v>8.8312000000000008</v>
      </c>
      <c r="V109" s="54">
        <v>0</v>
      </c>
      <c r="W109" s="54">
        <v>8.8312000000000008</v>
      </c>
      <c r="X109" s="54">
        <v>0</v>
      </c>
      <c r="Y109" s="54">
        <v>2.5609000000000002</v>
      </c>
      <c r="Z109" s="54">
        <v>19.985900000000001</v>
      </c>
      <c r="AA109" s="54">
        <v>8.8312000000000008</v>
      </c>
      <c r="AB109" s="54">
        <v>0</v>
      </c>
      <c r="AC109" s="54">
        <v>8.8312000000000008</v>
      </c>
      <c r="AD109" s="54">
        <v>0</v>
      </c>
      <c r="AE109" s="54">
        <v>2.5609000000000002</v>
      </c>
      <c r="AF109" s="54">
        <v>19.985900000000001</v>
      </c>
      <c r="AG109" s="54">
        <v>0</v>
      </c>
      <c r="AH109" s="54">
        <v>0</v>
      </c>
      <c r="AI109" s="54">
        <v>0</v>
      </c>
      <c r="AJ109" s="54">
        <v>0</v>
      </c>
      <c r="AK109" s="54" t="s">
        <v>126</v>
      </c>
      <c r="AL109" s="54" t="s">
        <v>126</v>
      </c>
      <c r="AM109" s="54">
        <v>27.719899999999999</v>
      </c>
    </row>
    <row r="110" spans="1:39" hidden="1" outlineLevel="1">
      <c r="A110" s="12">
        <v>43556</v>
      </c>
      <c r="B110" s="54">
        <v>32.094000000000001</v>
      </c>
      <c r="C110" s="54">
        <v>33.706899999999997</v>
      </c>
      <c r="D110" s="54">
        <v>42.382899999999999</v>
      </c>
      <c r="E110" s="54">
        <v>32.871600000000001</v>
      </c>
      <c r="F110" s="54">
        <v>36.5899</v>
      </c>
      <c r="G110" s="54">
        <v>31.9056</v>
      </c>
      <c r="H110" s="54">
        <v>18.935400000000001</v>
      </c>
      <c r="I110" s="54">
        <v>33.706800000000001</v>
      </c>
      <c r="J110" s="54">
        <v>42.385599999999997</v>
      </c>
      <c r="K110" s="54">
        <v>32.871600000000001</v>
      </c>
      <c r="L110" s="54">
        <v>36.5899</v>
      </c>
      <c r="M110" s="54">
        <v>31.9056</v>
      </c>
      <c r="N110" s="54">
        <v>18.935400000000001</v>
      </c>
      <c r="O110" s="54">
        <v>36.502200000000002</v>
      </c>
      <c r="P110" s="54">
        <v>36.502200000000002</v>
      </c>
      <c r="Q110" s="54" t="s">
        <v>126</v>
      </c>
      <c r="R110" s="54" t="s">
        <v>126</v>
      </c>
      <c r="S110" s="54" t="s">
        <v>126</v>
      </c>
      <c r="T110" s="54" t="s">
        <v>126</v>
      </c>
      <c r="U110" s="54">
        <v>18.314499999999999</v>
      </c>
      <c r="V110" s="54">
        <v>0</v>
      </c>
      <c r="W110" s="54">
        <v>18.314499999999999</v>
      </c>
      <c r="X110" s="54">
        <v>0</v>
      </c>
      <c r="Y110" s="54">
        <v>13</v>
      </c>
      <c r="Z110" s="54">
        <v>19.801600000000001</v>
      </c>
      <c r="AA110" s="54">
        <v>18.314499999999999</v>
      </c>
      <c r="AB110" s="54">
        <v>0</v>
      </c>
      <c r="AC110" s="54">
        <v>18.314499999999999</v>
      </c>
      <c r="AD110" s="54">
        <v>0</v>
      </c>
      <c r="AE110" s="54">
        <v>13</v>
      </c>
      <c r="AF110" s="54">
        <v>19.801600000000001</v>
      </c>
      <c r="AG110" s="54">
        <v>0</v>
      </c>
      <c r="AH110" s="54">
        <v>0</v>
      </c>
      <c r="AI110" s="54" t="s">
        <v>126</v>
      </c>
      <c r="AJ110" s="54" t="s">
        <v>126</v>
      </c>
      <c r="AK110" s="54" t="s">
        <v>126</v>
      </c>
      <c r="AL110" s="54" t="s">
        <v>126</v>
      </c>
      <c r="AM110" s="54">
        <v>26.254799999999999</v>
      </c>
    </row>
    <row r="111" spans="1:39" hidden="1" outlineLevel="1">
      <c r="A111" s="12">
        <v>43586</v>
      </c>
      <c r="B111" s="54">
        <v>33.022399999999998</v>
      </c>
      <c r="C111" s="54">
        <v>35.299300000000002</v>
      </c>
      <c r="D111" s="54">
        <v>41.7209</v>
      </c>
      <c r="E111" s="54">
        <v>34.686599999999999</v>
      </c>
      <c r="F111" s="54">
        <v>37.713799999999999</v>
      </c>
      <c r="G111" s="54">
        <v>33.562899999999999</v>
      </c>
      <c r="H111" s="54">
        <v>22.081</v>
      </c>
      <c r="I111" s="54">
        <v>35.298699999999997</v>
      </c>
      <c r="J111" s="54">
        <v>41.717599999999997</v>
      </c>
      <c r="K111" s="54">
        <v>34.686599999999999</v>
      </c>
      <c r="L111" s="54">
        <v>37.713799999999999</v>
      </c>
      <c r="M111" s="54">
        <v>33.562899999999999</v>
      </c>
      <c r="N111" s="54">
        <v>22.081</v>
      </c>
      <c r="O111" s="54">
        <v>46.540799999999997</v>
      </c>
      <c r="P111" s="54">
        <v>46.540799999999997</v>
      </c>
      <c r="Q111" s="54">
        <v>0</v>
      </c>
      <c r="R111" s="54" t="s">
        <v>126</v>
      </c>
      <c r="S111" s="54" t="s">
        <v>126</v>
      </c>
      <c r="T111" s="54">
        <v>0</v>
      </c>
      <c r="U111" s="54">
        <v>17.8139</v>
      </c>
      <c r="V111" s="54">
        <v>0</v>
      </c>
      <c r="W111" s="54">
        <v>17.8139</v>
      </c>
      <c r="X111" s="54">
        <v>0</v>
      </c>
      <c r="Y111" s="54">
        <v>0</v>
      </c>
      <c r="Z111" s="54">
        <v>17.8139</v>
      </c>
      <c r="AA111" s="54">
        <v>18.9283</v>
      </c>
      <c r="AB111" s="54">
        <v>0</v>
      </c>
      <c r="AC111" s="54">
        <v>18.9283</v>
      </c>
      <c r="AD111" s="54">
        <v>0</v>
      </c>
      <c r="AE111" s="54">
        <v>0</v>
      </c>
      <c r="AF111" s="54">
        <v>18.9283</v>
      </c>
      <c r="AG111" s="54">
        <v>11.532999999999999</v>
      </c>
      <c r="AH111" s="54">
        <v>0</v>
      </c>
      <c r="AI111" s="54">
        <v>11.532999999999999</v>
      </c>
      <c r="AJ111" s="54" t="s">
        <v>126</v>
      </c>
      <c r="AK111" s="54" t="s">
        <v>126</v>
      </c>
      <c r="AL111" s="54">
        <v>11.532999999999999</v>
      </c>
      <c r="AM111" s="54">
        <v>25.309000000000001</v>
      </c>
    </row>
    <row r="112" spans="1:39" hidden="1" outlineLevel="1">
      <c r="A112" s="12">
        <v>43617</v>
      </c>
      <c r="B112" s="54">
        <v>32.528500000000001</v>
      </c>
      <c r="C112" s="54">
        <v>33.441400000000002</v>
      </c>
      <c r="D112" s="54">
        <v>42.926200000000001</v>
      </c>
      <c r="E112" s="54">
        <v>32.074199999999998</v>
      </c>
      <c r="F112" s="54">
        <v>35.426699999999997</v>
      </c>
      <c r="G112" s="54">
        <v>32.5715</v>
      </c>
      <c r="H112" s="54">
        <v>17.866599999999998</v>
      </c>
      <c r="I112" s="54">
        <v>33.636299999999999</v>
      </c>
      <c r="J112" s="54">
        <v>42.926900000000003</v>
      </c>
      <c r="K112" s="54">
        <v>32.281300000000002</v>
      </c>
      <c r="L112" s="54">
        <v>35.426699999999997</v>
      </c>
      <c r="M112" s="54">
        <v>32.5715</v>
      </c>
      <c r="N112" s="54">
        <v>18.2806</v>
      </c>
      <c r="O112" s="54">
        <v>14.863099999999999</v>
      </c>
      <c r="P112" s="54">
        <v>39.449800000000003</v>
      </c>
      <c r="Q112" s="54">
        <v>14.8</v>
      </c>
      <c r="R112" s="54" t="s">
        <v>126</v>
      </c>
      <c r="S112" s="54" t="s">
        <v>126</v>
      </c>
      <c r="T112" s="54">
        <v>14.8</v>
      </c>
      <c r="U112" s="54">
        <v>20.825299999999999</v>
      </c>
      <c r="V112" s="54">
        <v>0</v>
      </c>
      <c r="W112" s="54">
        <v>20.825299999999999</v>
      </c>
      <c r="X112" s="54">
        <v>0</v>
      </c>
      <c r="Y112" s="54">
        <v>18</v>
      </c>
      <c r="Z112" s="54">
        <v>20.837</v>
      </c>
      <c r="AA112" s="54">
        <v>20.825299999999999</v>
      </c>
      <c r="AB112" s="54">
        <v>0</v>
      </c>
      <c r="AC112" s="54">
        <v>20.825299999999999</v>
      </c>
      <c r="AD112" s="54">
        <v>0</v>
      </c>
      <c r="AE112" s="54">
        <v>18</v>
      </c>
      <c r="AF112" s="54">
        <v>20.837</v>
      </c>
      <c r="AG112" s="54">
        <v>0</v>
      </c>
      <c r="AH112" s="54">
        <v>0</v>
      </c>
      <c r="AI112" s="54">
        <v>0</v>
      </c>
      <c r="AJ112" s="54" t="s">
        <v>126</v>
      </c>
      <c r="AK112" s="54" t="s">
        <v>126</v>
      </c>
      <c r="AL112" s="54">
        <v>0</v>
      </c>
      <c r="AM112" s="54">
        <v>27.910299999999999</v>
      </c>
    </row>
    <row r="113" spans="1:39" hidden="1" outlineLevel="1">
      <c r="A113" s="12">
        <v>43647</v>
      </c>
      <c r="B113" s="54">
        <v>34.984999999999999</v>
      </c>
      <c r="C113" s="54">
        <v>35.954000000000001</v>
      </c>
      <c r="D113" s="54">
        <v>43.525100000000002</v>
      </c>
      <c r="E113" s="54">
        <v>34.990600000000001</v>
      </c>
      <c r="F113" s="54">
        <v>37.9527</v>
      </c>
      <c r="G113" s="54">
        <v>30.956299999999999</v>
      </c>
      <c r="H113" s="54">
        <v>26.380500000000001</v>
      </c>
      <c r="I113" s="54">
        <v>35.953600000000002</v>
      </c>
      <c r="J113" s="54">
        <v>43.563000000000002</v>
      </c>
      <c r="K113" s="54">
        <v>34.990600000000001</v>
      </c>
      <c r="L113" s="54">
        <v>37.9527</v>
      </c>
      <c r="M113" s="54">
        <v>30.956299999999999</v>
      </c>
      <c r="N113" s="54">
        <v>26.380500000000001</v>
      </c>
      <c r="O113" s="54">
        <v>36.509300000000003</v>
      </c>
      <c r="P113" s="54">
        <v>36.509300000000003</v>
      </c>
      <c r="Q113" s="54" t="s">
        <v>126</v>
      </c>
      <c r="R113" s="54" t="s">
        <v>126</v>
      </c>
      <c r="S113" s="54" t="s">
        <v>126</v>
      </c>
      <c r="T113" s="54" t="s">
        <v>126</v>
      </c>
      <c r="U113" s="54">
        <v>18.000900000000001</v>
      </c>
      <c r="V113" s="54">
        <v>0</v>
      </c>
      <c r="W113" s="54">
        <v>18.000900000000001</v>
      </c>
      <c r="X113" s="54">
        <v>0</v>
      </c>
      <c r="Y113" s="54">
        <v>0</v>
      </c>
      <c r="Z113" s="54">
        <v>18.000900000000001</v>
      </c>
      <c r="AA113" s="54">
        <v>18.000900000000001</v>
      </c>
      <c r="AB113" s="54">
        <v>0</v>
      </c>
      <c r="AC113" s="54">
        <v>18.000900000000001</v>
      </c>
      <c r="AD113" s="54">
        <v>0</v>
      </c>
      <c r="AE113" s="54">
        <v>0</v>
      </c>
      <c r="AF113" s="54">
        <v>18.000900000000001</v>
      </c>
      <c r="AG113" s="54">
        <v>0</v>
      </c>
      <c r="AH113" s="54">
        <v>0</v>
      </c>
      <c r="AI113" s="54" t="s">
        <v>126</v>
      </c>
      <c r="AJ113" s="54" t="s">
        <v>126</v>
      </c>
      <c r="AK113" s="54" t="s">
        <v>126</v>
      </c>
      <c r="AL113" s="54" t="s">
        <v>126</v>
      </c>
      <c r="AM113" s="54">
        <v>28.7133</v>
      </c>
    </row>
    <row r="114" spans="1:39" hidden="1" outlineLevel="1">
      <c r="A114" s="12">
        <v>43678</v>
      </c>
      <c r="B114" s="54">
        <v>37.328099999999999</v>
      </c>
      <c r="C114" s="54">
        <v>38.362900000000003</v>
      </c>
      <c r="D114" s="54">
        <v>43.630400000000002</v>
      </c>
      <c r="E114" s="54">
        <v>37.9694</v>
      </c>
      <c r="F114" s="54">
        <v>40.604100000000003</v>
      </c>
      <c r="G114" s="54">
        <v>31.491700000000002</v>
      </c>
      <c r="H114" s="54">
        <v>18.429400000000001</v>
      </c>
      <c r="I114" s="54">
        <v>38.376899999999999</v>
      </c>
      <c r="J114" s="54">
        <v>43.629100000000001</v>
      </c>
      <c r="K114" s="54">
        <v>37.984499999999997</v>
      </c>
      <c r="L114" s="54">
        <v>40.604100000000003</v>
      </c>
      <c r="M114" s="54">
        <v>31.491700000000002</v>
      </c>
      <c r="N114" s="54">
        <v>18.503599999999999</v>
      </c>
      <c r="O114" s="54">
        <v>16.852699999999999</v>
      </c>
      <c r="P114" s="54">
        <v>45.802799999999998</v>
      </c>
      <c r="Q114" s="54">
        <v>14.8</v>
      </c>
      <c r="R114" s="54" t="s">
        <v>126</v>
      </c>
      <c r="S114" s="54" t="s">
        <v>126</v>
      </c>
      <c r="T114" s="54">
        <v>14.8</v>
      </c>
      <c r="U114" s="54">
        <v>10.398999999999999</v>
      </c>
      <c r="V114" s="54">
        <v>0</v>
      </c>
      <c r="W114" s="54">
        <v>10.398999999999999</v>
      </c>
      <c r="X114" s="54">
        <v>0</v>
      </c>
      <c r="Y114" s="54">
        <v>13</v>
      </c>
      <c r="Z114" s="54">
        <v>20.983499999999999</v>
      </c>
      <c r="AA114" s="54">
        <v>10.398999999999999</v>
      </c>
      <c r="AB114" s="54">
        <v>0</v>
      </c>
      <c r="AC114" s="54">
        <v>10.398999999999999</v>
      </c>
      <c r="AD114" s="54">
        <v>0</v>
      </c>
      <c r="AE114" s="54">
        <v>13</v>
      </c>
      <c r="AF114" s="54">
        <v>20.983499999999999</v>
      </c>
      <c r="AG114" s="54">
        <v>0</v>
      </c>
      <c r="AH114" s="54">
        <v>0</v>
      </c>
      <c r="AI114" s="54">
        <v>0</v>
      </c>
      <c r="AJ114" s="54" t="s">
        <v>126</v>
      </c>
      <c r="AK114" s="54" t="s">
        <v>126</v>
      </c>
      <c r="AL114" s="54">
        <v>0</v>
      </c>
      <c r="AM114" s="54">
        <v>27.482900000000001</v>
      </c>
    </row>
    <row r="115" spans="1:39" hidden="1" outlineLevel="1">
      <c r="A115" s="12">
        <v>43709</v>
      </c>
      <c r="B115" s="54">
        <v>36.4452</v>
      </c>
      <c r="C115" s="54">
        <v>37.683399999999999</v>
      </c>
      <c r="D115" s="54">
        <v>43.822699999999998</v>
      </c>
      <c r="E115" s="54">
        <v>37.205199999999998</v>
      </c>
      <c r="F115" s="54">
        <v>40.691499999999998</v>
      </c>
      <c r="G115" s="54">
        <v>29.3293</v>
      </c>
      <c r="H115" s="54">
        <v>18.125</v>
      </c>
      <c r="I115" s="54">
        <v>37.683399999999999</v>
      </c>
      <c r="J115" s="54">
        <v>43.823999999999998</v>
      </c>
      <c r="K115" s="54">
        <v>37.205199999999998</v>
      </c>
      <c r="L115" s="54">
        <v>40.691499999999998</v>
      </c>
      <c r="M115" s="54">
        <v>29.3293</v>
      </c>
      <c r="N115" s="54">
        <v>18.125</v>
      </c>
      <c r="O115" s="54">
        <v>36.507599999999996</v>
      </c>
      <c r="P115" s="54">
        <v>36.507599999999996</v>
      </c>
      <c r="Q115" s="54" t="s">
        <v>126</v>
      </c>
      <c r="R115" s="54" t="s">
        <v>126</v>
      </c>
      <c r="S115" s="54" t="s">
        <v>126</v>
      </c>
      <c r="T115" s="54" t="s">
        <v>126</v>
      </c>
      <c r="U115" s="54">
        <v>8.9922000000000004</v>
      </c>
      <c r="V115" s="54">
        <v>0</v>
      </c>
      <c r="W115" s="54">
        <v>8.9922000000000004</v>
      </c>
      <c r="X115" s="54">
        <v>1.3057000000000001</v>
      </c>
      <c r="Y115" s="54">
        <v>0</v>
      </c>
      <c r="Z115" s="54">
        <v>17.6313</v>
      </c>
      <c r="AA115" s="54">
        <v>8.9922000000000004</v>
      </c>
      <c r="AB115" s="54">
        <v>0</v>
      </c>
      <c r="AC115" s="54">
        <v>8.9922000000000004</v>
      </c>
      <c r="AD115" s="54">
        <v>1.3057000000000001</v>
      </c>
      <c r="AE115" s="54">
        <v>0</v>
      </c>
      <c r="AF115" s="54">
        <v>17.6313</v>
      </c>
      <c r="AG115" s="54">
        <v>0</v>
      </c>
      <c r="AH115" s="54">
        <v>0</v>
      </c>
      <c r="AI115" s="54" t="s">
        <v>126</v>
      </c>
      <c r="AJ115" s="54" t="s">
        <v>126</v>
      </c>
      <c r="AK115" s="54" t="s">
        <v>126</v>
      </c>
      <c r="AL115" s="54" t="s">
        <v>126</v>
      </c>
      <c r="AM115" s="54">
        <v>26.8339</v>
      </c>
    </row>
    <row r="116" spans="1:39" hidden="1" outlineLevel="1">
      <c r="A116" s="12">
        <v>43739</v>
      </c>
      <c r="B116" s="54">
        <v>37.406799999999997</v>
      </c>
      <c r="C116" s="54">
        <v>38.664200000000001</v>
      </c>
      <c r="D116" s="54">
        <v>44.020200000000003</v>
      </c>
      <c r="E116" s="54">
        <v>38.202199999999998</v>
      </c>
      <c r="F116" s="54">
        <v>40.752299999999998</v>
      </c>
      <c r="G116" s="54">
        <v>30.555800000000001</v>
      </c>
      <c r="H116" s="54">
        <v>18.530799999999999</v>
      </c>
      <c r="I116" s="54">
        <v>38.664200000000001</v>
      </c>
      <c r="J116" s="54">
        <v>44.020499999999998</v>
      </c>
      <c r="K116" s="54">
        <v>38.202199999999998</v>
      </c>
      <c r="L116" s="54">
        <v>40.752299999999998</v>
      </c>
      <c r="M116" s="54">
        <v>30.555800000000001</v>
      </c>
      <c r="N116" s="54">
        <v>18.530799999999999</v>
      </c>
      <c r="O116" s="54">
        <v>42.469299999999997</v>
      </c>
      <c r="P116" s="54">
        <v>42.469299999999997</v>
      </c>
      <c r="Q116" s="54">
        <v>0</v>
      </c>
      <c r="R116" s="54" t="s">
        <v>126</v>
      </c>
      <c r="S116" s="54" t="s">
        <v>126</v>
      </c>
      <c r="T116" s="54">
        <v>0</v>
      </c>
      <c r="U116" s="54">
        <v>11.4595</v>
      </c>
      <c r="V116" s="54">
        <v>0</v>
      </c>
      <c r="W116" s="54">
        <v>11.4595</v>
      </c>
      <c r="X116" s="54">
        <v>0</v>
      </c>
      <c r="Y116" s="54">
        <v>0</v>
      </c>
      <c r="Z116" s="54">
        <v>19.945499999999999</v>
      </c>
      <c r="AA116" s="54">
        <v>11.610799999999999</v>
      </c>
      <c r="AB116" s="54">
        <v>0</v>
      </c>
      <c r="AC116" s="54">
        <v>11.610799999999999</v>
      </c>
      <c r="AD116" s="54">
        <v>0</v>
      </c>
      <c r="AE116" s="54">
        <v>0</v>
      </c>
      <c r="AF116" s="54">
        <v>21.079599999999999</v>
      </c>
      <c r="AG116" s="54">
        <v>8.7484999999999999</v>
      </c>
      <c r="AH116" s="54">
        <v>0</v>
      </c>
      <c r="AI116" s="54">
        <v>8.7484999999999999</v>
      </c>
      <c r="AJ116" s="54" t="s">
        <v>126</v>
      </c>
      <c r="AK116" s="54" t="s">
        <v>126</v>
      </c>
      <c r="AL116" s="54">
        <v>8.7484999999999999</v>
      </c>
      <c r="AM116" s="54">
        <v>28.1691</v>
      </c>
    </row>
    <row r="117" spans="1:39" hidden="1" outlineLevel="1">
      <c r="A117" s="12">
        <v>43770</v>
      </c>
      <c r="B117" s="54">
        <v>36.915999999999997</v>
      </c>
      <c r="C117" s="54">
        <v>38.219799999999999</v>
      </c>
      <c r="D117" s="54">
        <v>43.886899999999997</v>
      </c>
      <c r="E117" s="54">
        <v>37.7575</v>
      </c>
      <c r="F117" s="54">
        <v>40.607100000000003</v>
      </c>
      <c r="G117" s="54">
        <v>30.021899999999999</v>
      </c>
      <c r="H117" s="54">
        <v>18.803100000000001</v>
      </c>
      <c r="I117" s="54">
        <v>38.219799999999999</v>
      </c>
      <c r="J117" s="54">
        <v>43.888199999999998</v>
      </c>
      <c r="K117" s="54">
        <v>37.7575</v>
      </c>
      <c r="L117" s="54">
        <v>40.607100000000003</v>
      </c>
      <c r="M117" s="54">
        <v>30.021899999999999</v>
      </c>
      <c r="N117" s="54">
        <v>18.803100000000001</v>
      </c>
      <c r="O117" s="54">
        <v>36.5</v>
      </c>
      <c r="P117" s="54">
        <v>36.5</v>
      </c>
      <c r="Q117" s="54">
        <v>0</v>
      </c>
      <c r="R117" s="54" t="s">
        <v>126</v>
      </c>
      <c r="S117" s="54" t="s">
        <v>126</v>
      </c>
      <c r="T117" s="54">
        <v>0</v>
      </c>
      <c r="U117" s="54">
        <v>17.352900000000002</v>
      </c>
      <c r="V117" s="54">
        <v>0</v>
      </c>
      <c r="W117" s="54">
        <v>17.352900000000002</v>
      </c>
      <c r="X117" s="54">
        <v>0</v>
      </c>
      <c r="Y117" s="54">
        <v>13</v>
      </c>
      <c r="Z117" s="54">
        <v>18.622699999999998</v>
      </c>
      <c r="AA117" s="54">
        <v>18.089200000000002</v>
      </c>
      <c r="AB117" s="54">
        <v>0</v>
      </c>
      <c r="AC117" s="54">
        <v>18.089200000000002</v>
      </c>
      <c r="AD117" s="54">
        <v>0</v>
      </c>
      <c r="AE117" s="54">
        <v>13</v>
      </c>
      <c r="AF117" s="54">
        <v>19.684100000000001</v>
      </c>
      <c r="AG117" s="54">
        <v>11.0602</v>
      </c>
      <c r="AH117" s="54">
        <v>0</v>
      </c>
      <c r="AI117" s="54">
        <v>11.0602</v>
      </c>
      <c r="AJ117" s="54" t="s">
        <v>126</v>
      </c>
      <c r="AK117" s="54" t="s">
        <v>126</v>
      </c>
      <c r="AL117" s="54">
        <v>11.0602</v>
      </c>
      <c r="AM117" s="54">
        <v>27.315000000000001</v>
      </c>
    </row>
    <row r="118" spans="1:39" hidden="1" outlineLevel="1">
      <c r="A118" s="12">
        <v>43800</v>
      </c>
      <c r="B118" s="54">
        <v>37.631</v>
      </c>
      <c r="C118" s="54">
        <v>38.6663</v>
      </c>
      <c r="D118" s="54">
        <v>43.573599999999999</v>
      </c>
      <c r="E118" s="54">
        <v>38.258800000000001</v>
      </c>
      <c r="F118" s="54">
        <v>40.528100000000002</v>
      </c>
      <c r="G118" s="54">
        <v>30.442900000000002</v>
      </c>
      <c r="H118" s="54">
        <v>23.4697</v>
      </c>
      <c r="I118" s="54">
        <v>38.666400000000003</v>
      </c>
      <c r="J118" s="54">
        <v>43.575699999999998</v>
      </c>
      <c r="K118" s="54">
        <v>38.258800000000001</v>
      </c>
      <c r="L118" s="54">
        <v>40.528100000000002</v>
      </c>
      <c r="M118" s="54">
        <v>30.442900000000002</v>
      </c>
      <c r="N118" s="54">
        <v>23.4697</v>
      </c>
      <c r="O118" s="54">
        <v>37.442399999999999</v>
      </c>
      <c r="P118" s="54">
        <v>37.442399999999999</v>
      </c>
      <c r="Q118" s="54">
        <v>0</v>
      </c>
      <c r="R118" s="54" t="s">
        <v>126</v>
      </c>
      <c r="S118" s="54" t="s">
        <v>126</v>
      </c>
      <c r="T118" s="54">
        <v>0</v>
      </c>
      <c r="U118" s="54">
        <v>15.435499999999999</v>
      </c>
      <c r="V118" s="54">
        <v>0</v>
      </c>
      <c r="W118" s="54">
        <v>15.435499999999999</v>
      </c>
      <c r="X118" s="54">
        <v>0</v>
      </c>
      <c r="Y118" s="54">
        <v>0</v>
      </c>
      <c r="Z118" s="54">
        <v>15.435499999999999</v>
      </c>
      <c r="AA118" s="54">
        <v>20.134399999999999</v>
      </c>
      <c r="AB118" s="54">
        <v>0</v>
      </c>
      <c r="AC118" s="54">
        <v>20.134399999999999</v>
      </c>
      <c r="AD118" s="54">
        <v>0</v>
      </c>
      <c r="AE118" s="54">
        <v>0</v>
      </c>
      <c r="AF118" s="54">
        <v>20.134399999999999</v>
      </c>
      <c r="AG118" s="54">
        <v>12.787699999999999</v>
      </c>
      <c r="AH118" s="54">
        <v>0</v>
      </c>
      <c r="AI118" s="54">
        <v>12.787699999999999</v>
      </c>
      <c r="AJ118" s="54" t="s">
        <v>126</v>
      </c>
      <c r="AK118" s="54" t="s">
        <v>126</v>
      </c>
      <c r="AL118" s="54">
        <v>12.787699999999999</v>
      </c>
      <c r="AM118" s="54">
        <v>27.728999999999999</v>
      </c>
    </row>
    <row r="119" spans="1:39" hidden="1" outlineLevel="1">
      <c r="A119" s="12">
        <v>43831</v>
      </c>
      <c r="B119" s="54">
        <v>38.911799999999999</v>
      </c>
      <c r="C119" s="54">
        <v>40.020899999999997</v>
      </c>
      <c r="D119" s="54">
        <v>44.128700000000002</v>
      </c>
      <c r="E119" s="54">
        <v>39.590000000000003</v>
      </c>
      <c r="F119" s="54">
        <v>41.141300000000001</v>
      </c>
      <c r="G119" s="54">
        <v>33.7577</v>
      </c>
      <c r="H119" s="54">
        <v>25.4681</v>
      </c>
      <c r="I119" s="54">
        <v>40.021000000000001</v>
      </c>
      <c r="J119" s="54">
        <v>44.132300000000001</v>
      </c>
      <c r="K119" s="54">
        <v>39.590000000000003</v>
      </c>
      <c r="L119" s="54">
        <v>41.141300000000001</v>
      </c>
      <c r="M119" s="54">
        <v>33.7577</v>
      </c>
      <c r="N119" s="54">
        <v>25.4681</v>
      </c>
      <c r="O119" s="54">
        <v>37.092100000000002</v>
      </c>
      <c r="P119" s="54">
        <v>37.092100000000002</v>
      </c>
      <c r="Q119" s="54">
        <v>0</v>
      </c>
      <c r="R119" s="54" t="s">
        <v>126</v>
      </c>
      <c r="S119" s="54" t="s">
        <v>126</v>
      </c>
      <c r="T119" s="54">
        <v>0</v>
      </c>
      <c r="U119" s="54">
        <v>12.741300000000001</v>
      </c>
      <c r="V119" s="54">
        <v>0</v>
      </c>
      <c r="W119" s="54">
        <v>12.741300000000001</v>
      </c>
      <c r="X119" s="54">
        <v>0</v>
      </c>
      <c r="Y119" s="54">
        <v>0</v>
      </c>
      <c r="Z119" s="54">
        <v>12.741300000000001</v>
      </c>
      <c r="AA119" s="54">
        <v>14.0731</v>
      </c>
      <c r="AB119" s="54">
        <v>0</v>
      </c>
      <c r="AC119" s="54">
        <v>14.0731</v>
      </c>
      <c r="AD119" s="54">
        <v>0</v>
      </c>
      <c r="AE119" s="54">
        <v>0</v>
      </c>
      <c r="AF119" s="54">
        <v>14.0731</v>
      </c>
      <c r="AG119" s="54">
        <v>8.8754000000000008</v>
      </c>
      <c r="AH119" s="54">
        <v>0</v>
      </c>
      <c r="AI119" s="54">
        <v>8.8754000000000008</v>
      </c>
      <c r="AJ119" s="54" t="s">
        <v>126</v>
      </c>
      <c r="AK119" s="54" t="s">
        <v>126</v>
      </c>
      <c r="AL119" s="54">
        <v>8.8754000000000008</v>
      </c>
      <c r="AM119" s="54">
        <v>28.0396</v>
      </c>
    </row>
    <row r="120" spans="1:39" hidden="1" outlineLevel="1">
      <c r="A120" s="12">
        <v>43862</v>
      </c>
      <c r="B120" s="54">
        <v>38.999699999999997</v>
      </c>
      <c r="C120" s="54">
        <v>40.188200000000002</v>
      </c>
      <c r="D120" s="54">
        <v>44.26</v>
      </c>
      <c r="E120" s="54">
        <v>39.747700000000002</v>
      </c>
      <c r="F120" s="54">
        <v>41.321800000000003</v>
      </c>
      <c r="G120" s="54">
        <v>34.953800000000001</v>
      </c>
      <c r="H120" s="54">
        <v>21.040600000000001</v>
      </c>
      <c r="I120" s="54">
        <v>40.188400000000001</v>
      </c>
      <c r="J120" s="54">
        <v>44.265700000000002</v>
      </c>
      <c r="K120" s="54">
        <v>39.747700000000002</v>
      </c>
      <c r="L120" s="54">
        <v>41.321800000000003</v>
      </c>
      <c r="M120" s="54">
        <v>34.953800000000001</v>
      </c>
      <c r="N120" s="54">
        <v>21.040600000000001</v>
      </c>
      <c r="O120" s="54">
        <v>37.819899999999997</v>
      </c>
      <c r="P120" s="54">
        <v>37.819899999999997</v>
      </c>
      <c r="Q120" s="54" t="s">
        <v>126</v>
      </c>
      <c r="R120" s="54" t="s">
        <v>126</v>
      </c>
      <c r="S120" s="54" t="s">
        <v>126</v>
      </c>
      <c r="T120" s="54" t="s">
        <v>126</v>
      </c>
      <c r="U120" s="54">
        <v>20.595099999999999</v>
      </c>
      <c r="V120" s="54">
        <v>0</v>
      </c>
      <c r="W120" s="54">
        <v>20.595099999999999</v>
      </c>
      <c r="X120" s="54">
        <v>0</v>
      </c>
      <c r="Y120" s="54">
        <v>0</v>
      </c>
      <c r="Z120" s="54">
        <v>20.595099999999999</v>
      </c>
      <c r="AA120" s="54">
        <v>20.595099999999999</v>
      </c>
      <c r="AB120" s="54">
        <v>0</v>
      </c>
      <c r="AC120" s="54">
        <v>20.595099999999999</v>
      </c>
      <c r="AD120" s="54">
        <v>0</v>
      </c>
      <c r="AE120" s="54">
        <v>0</v>
      </c>
      <c r="AF120" s="54">
        <v>20.595099999999999</v>
      </c>
      <c r="AG120" s="54">
        <v>0</v>
      </c>
      <c r="AH120" s="54">
        <v>0</v>
      </c>
      <c r="AI120" s="54" t="s">
        <v>126</v>
      </c>
      <c r="AJ120" s="54" t="s">
        <v>126</v>
      </c>
      <c r="AK120" s="54" t="s">
        <v>126</v>
      </c>
      <c r="AL120" s="54" t="s">
        <v>126</v>
      </c>
      <c r="AM120" s="54">
        <v>27.859000000000002</v>
      </c>
    </row>
    <row r="121" spans="1:39" hidden="1" outlineLevel="1">
      <c r="A121" s="12">
        <v>43891</v>
      </c>
      <c r="B121" s="54">
        <v>38.4604</v>
      </c>
      <c r="C121" s="54">
        <v>40.371400000000001</v>
      </c>
      <c r="D121" s="54">
        <v>41.9651</v>
      </c>
      <c r="E121" s="54">
        <v>40.209400000000002</v>
      </c>
      <c r="F121" s="54">
        <v>41.539299999999997</v>
      </c>
      <c r="G121" s="54">
        <v>35.961399999999998</v>
      </c>
      <c r="H121" s="54">
        <v>18.4621</v>
      </c>
      <c r="I121" s="54">
        <v>40.371400000000001</v>
      </c>
      <c r="J121" s="54">
        <v>41.966099999999997</v>
      </c>
      <c r="K121" s="54">
        <v>40.209400000000002</v>
      </c>
      <c r="L121" s="54">
        <v>41.539299999999997</v>
      </c>
      <c r="M121" s="54">
        <v>35.961399999999998</v>
      </c>
      <c r="N121" s="54">
        <v>18.4621</v>
      </c>
      <c r="O121" s="54">
        <v>39.116100000000003</v>
      </c>
      <c r="P121" s="54">
        <v>39.116100000000003</v>
      </c>
      <c r="Q121" s="54">
        <v>0</v>
      </c>
      <c r="R121" s="54">
        <v>0</v>
      </c>
      <c r="S121" s="54" t="s">
        <v>126</v>
      </c>
      <c r="T121" s="54">
        <v>0</v>
      </c>
      <c r="U121" s="54">
        <v>13.322900000000001</v>
      </c>
      <c r="V121" s="54">
        <v>0</v>
      </c>
      <c r="W121" s="54">
        <v>13.322900000000001</v>
      </c>
      <c r="X121" s="54">
        <v>0</v>
      </c>
      <c r="Y121" s="54">
        <v>17.899999999999999</v>
      </c>
      <c r="Z121" s="54">
        <v>13.3049</v>
      </c>
      <c r="AA121" s="54">
        <v>14.633800000000001</v>
      </c>
      <c r="AB121" s="54">
        <v>0</v>
      </c>
      <c r="AC121" s="54">
        <v>14.633800000000001</v>
      </c>
      <c r="AD121" s="54">
        <v>0</v>
      </c>
      <c r="AE121" s="54">
        <v>17.899999999999999</v>
      </c>
      <c r="AF121" s="54">
        <v>14.614100000000001</v>
      </c>
      <c r="AG121" s="54">
        <v>10.863799999999999</v>
      </c>
      <c r="AH121" s="54">
        <v>0</v>
      </c>
      <c r="AI121" s="54">
        <v>10.863799999999999</v>
      </c>
      <c r="AJ121" s="54">
        <v>0</v>
      </c>
      <c r="AK121" s="54" t="s">
        <v>126</v>
      </c>
      <c r="AL121" s="54">
        <v>10.863799999999999</v>
      </c>
      <c r="AM121" s="54">
        <v>24.674199999999999</v>
      </c>
    </row>
    <row r="122" spans="1:39" hidden="1" outlineLevel="1">
      <c r="A122" s="12">
        <v>43922</v>
      </c>
      <c r="B122" s="54">
        <v>39.318399999999997</v>
      </c>
      <c r="C122" s="54">
        <v>40.581800000000001</v>
      </c>
      <c r="D122" s="54">
        <v>42.654499999999999</v>
      </c>
      <c r="E122" s="54">
        <v>40.3566</v>
      </c>
      <c r="F122" s="54">
        <v>41.717199999999998</v>
      </c>
      <c r="G122" s="54">
        <v>35.544499999999999</v>
      </c>
      <c r="H122" s="54">
        <v>14.8378</v>
      </c>
      <c r="I122" s="54">
        <v>40.581899999999997</v>
      </c>
      <c r="J122" s="54">
        <v>42.656300000000002</v>
      </c>
      <c r="K122" s="54">
        <v>40.3566</v>
      </c>
      <c r="L122" s="54">
        <v>41.717199999999998</v>
      </c>
      <c r="M122" s="54">
        <v>35.544499999999999</v>
      </c>
      <c r="N122" s="54">
        <v>14.8378</v>
      </c>
      <c r="O122" s="54">
        <v>36.514000000000003</v>
      </c>
      <c r="P122" s="54">
        <v>36.514000000000003</v>
      </c>
      <c r="Q122" s="54">
        <v>0</v>
      </c>
      <c r="R122" s="54">
        <v>0</v>
      </c>
      <c r="S122" s="54" t="s">
        <v>126</v>
      </c>
      <c r="T122" s="54">
        <v>0</v>
      </c>
      <c r="U122" s="54">
        <v>11.1218</v>
      </c>
      <c r="V122" s="54">
        <v>0</v>
      </c>
      <c r="W122" s="54">
        <v>11.1218</v>
      </c>
      <c r="X122" s="54">
        <v>0</v>
      </c>
      <c r="Y122" s="54">
        <v>0</v>
      </c>
      <c r="Z122" s="54">
        <v>11.1218</v>
      </c>
      <c r="AA122" s="54">
        <v>11.415900000000001</v>
      </c>
      <c r="AB122" s="54">
        <v>0</v>
      </c>
      <c r="AC122" s="54">
        <v>11.415900000000001</v>
      </c>
      <c r="AD122" s="54">
        <v>0</v>
      </c>
      <c r="AE122" s="54">
        <v>0</v>
      </c>
      <c r="AF122" s="54">
        <v>11.415900000000001</v>
      </c>
      <c r="AG122" s="54">
        <v>9.2014999999999993</v>
      </c>
      <c r="AH122" s="54">
        <v>0</v>
      </c>
      <c r="AI122" s="54">
        <v>9.2014999999999993</v>
      </c>
      <c r="AJ122" s="54">
        <v>0</v>
      </c>
      <c r="AK122" s="54" t="s">
        <v>126</v>
      </c>
      <c r="AL122" s="54">
        <v>9.2014999999999993</v>
      </c>
      <c r="AM122" s="54">
        <v>27.221499999999999</v>
      </c>
    </row>
    <row r="123" spans="1:39" hidden="1" outlineLevel="1">
      <c r="A123" s="12">
        <v>43952</v>
      </c>
      <c r="B123" s="54">
        <v>38.031999999999996</v>
      </c>
      <c r="C123" s="54">
        <v>39.249600000000001</v>
      </c>
      <c r="D123" s="54">
        <v>42.192100000000003</v>
      </c>
      <c r="E123" s="54">
        <v>38.953099999999999</v>
      </c>
      <c r="F123" s="54">
        <v>41.851599999999998</v>
      </c>
      <c r="G123" s="54">
        <v>32.383099999999999</v>
      </c>
      <c r="H123" s="54">
        <v>17.167300000000001</v>
      </c>
      <c r="I123" s="54">
        <v>39.249699999999997</v>
      </c>
      <c r="J123" s="54">
        <v>42.194299999999998</v>
      </c>
      <c r="K123" s="54">
        <v>38.953099999999999</v>
      </c>
      <c r="L123" s="54">
        <v>41.851599999999998</v>
      </c>
      <c r="M123" s="54">
        <v>32.383099999999999</v>
      </c>
      <c r="N123" s="54">
        <v>17.167300000000001</v>
      </c>
      <c r="O123" s="54">
        <v>36.520400000000002</v>
      </c>
      <c r="P123" s="54">
        <v>36.520400000000002</v>
      </c>
      <c r="Q123" s="54">
        <v>0</v>
      </c>
      <c r="R123" s="54">
        <v>0</v>
      </c>
      <c r="S123" s="54" t="s">
        <v>126</v>
      </c>
      <c r="T123" s="54">
        <v>0</v>
      </c>
      <c r="U123" s="54">
        <v>13.719900000000001</v>
      </c>
      <c r="V123" s="54">
        <v>0</v>
      </c>
      <c r="W123" s="54">
        <v>13.719900000000001</v>
      </c>
      <c r="X123" s="54">
        <v>0</v>
      </c>
      <c r="Y123" s="54">
        <v>0</v>
      </c>
      <c r="Z123" s="54">
        <v>13.719900000000001</v>
      </c>
      <c r="AA123" s="54">
        <v>15.023199999999999</v>
      </c>
      <c r="AB123" s="54">
        <v>0</v>
      </c>
      <c r="AC123" s="54">
        <v>15.023199999999999</v>
      </c>
      <c r="AD123" s="54">
        <v>0</v>
      </c>
      <c r="AE123" s="54">
        <v>0</v>
      </c>
      <c r="AF123" s="54">
        <v>15.023199999999999</v>
      </c>
      <c r="AG123" s="54">
        <v>11.0602</v>
      </c>
      <c r="AH123" s="54">
        <v>0</v>
      </c>
      <c r="AI123" s="54">
        <v>11.0602</v>
      </c>
      <c r="AJ123" s="54">
        <v>0</v>
      </c>
      <c r="AK123" s="54" t="s">
        <v>126</v>
      </c>
      <c r="AL123" s="54">
        <v>11.0602</v>
      </c>
      <c r="AM123" s="54">
        <v>23.382200000000001</v>
      </c>
    </row>
    <row r="124" spans="1:39" hidden="1" outlineLevel="1">
      <c r="A124" s="12">
        <v>43983</v>
      </c>
      <c r="B124" s="54">
        <v>39.1843</v>
      </c>
      <c r="C124" s="54">
        <v>40.402500000000003</v>
      </c>
      <c r="D124" s="54">
        <v>42.146900000000002</v>
      </c>
      <c r="E124" s="54">
        <v>40.2102</v>
      </c>
      <c r="F124" s="54">
        <v>41.698</v>
      </c>
      <c r="G124" s="54">
        <v>35.995100000000001</v>
      </c>
      <c r="H124" s="54">
        <v>15.7712</v>
      </c>
      <c r="I124" s="54">
        <v>40.4026</v>
      </c>
      <c r="J124" s="54">
        <v>42.148499999999999</v>
      </c>
      <c r="K124" s="54">
        <v>40.2102</v>
      </c>
      <c r="L124" s="54">
        <v>41.698</v>
      </c>
      <c r="M124" s="54">
        <v>35.995100000000001</v>
      </c>
      <c r="N124" s="54">
        <v>15.7712</v>
      </c>
      <c r="O124" s="54">
        <v>38.424100000000003</v>
      </c>
      <c r="P124" s="54">
        <v>38.424100000000003</v>
      </c>
      <c r="Q124" s="54">
        <v>0</v>
      </c>
      <c r="R124" s="54">
        <v>0</v>
      </c>
      <c r="S124" s="54" t="s">
        <v>126</v>
      </c>
      <c r="T124" s="54" t="s">
        <v>126</v>
      </c>
      <c r="U124" s="54">
        <v>12.904999999999999</v>
      </c>
      <c r="V124" s="54">
        <v>0</v>
      </c>
      <c r="W124" s="54">
        <v>12.904999999999999</v>
      </c>
      <c r="X124" s="54">
        <v>0</v>
      </c>
      <c r="Y124" s="54">
        <v>18</v>
      </c>
      <c r="Z124" s="54">
        <v>12.9025</v>
      </c>
      <c r="AA124" s="54">
        <v>12.904999999999999</v>
      </c>
      <c r="AB124" s="54">
        <v>0</v>
      </c>
      <c r="AC124" s="54">
        <v>12.904999999999999</v>
      </c>
      <c r="AD124" s="54">
        <v>0</v>
      </c>
      <c r="AE124" s="54">
        <v>18</v>
      </c>
      <c r="AF124" s="54">
        <v>12.9025</v>
      </c>
      <c r="AG124" s="54">
        <v>0</v>
      </c>
      <c r="AH124" s="54">
        <v>0</v>
      </c>
      <c r="AI124" s="54">
        <v>0</v>
      </c>
      <c r="AJ124" s="54">
        <v>0</v>
      </c>
      <c r="AK124" s="54" t="s">
        <v>126</v>
      </c>
      <c r="AL124" s="54" t="s">
        <v>126</v>
      </c>
      <c r="AM124" s="54">
        <v>23.616900000000001</v>
      </c>
    </row>
    <row r="125" spans="1:39" hidden="1" outlineLevel="1">
      <c r="A125" s="12">
        <v>44013</v>
      </c>
      <c r="B125" s="54">
        <v>38.257899999999999</v>
      </c>
      <c r="C125" s="54">
        <v>40.302100000000003</v>
      </c>
      <c r="D125" s="54">
        <v>42.5807</v>
      </c>
      <c r="E125" s="54">
        <v>40.039499999999997</v>
      </c>
      <c r="F125" s="54">
        <v>41.612000000000002</v>
      </c>
      <c r="G125" s="54">
        <v>36.311300000000003</v>
      </c>
      <c r="H125" s="54">
        <v>19.323599999999999</v>
      </c>
      <c r="I125" s="54">
        <v>40.302100000000003</v>
      </c>
      <c r="J125" s="54">
        <v>42.580800000000004</v>
      </c>
      <c r="K125" s="54">
        <v>40.039499999999997</v>
      </c>
      <c r="L125" s="54">
        <v>41.612000000000002</v>
      </c>
      <c r="M125" s="54">
        <v>36.311300000000003</v>
      </c>
      <c r="N125" s="54">
        <v>19.323599999999999</v>
      </c>
      <c r="O125" s="54">
        <v>42.152299999999997</v>
      </c>
      <c r="P125" s="54">
        <v>42.152299999999997</v>
      </c>
      <c r="Q125" s="54">
        <v>0</v>
      </c>
      <c r="R125" s="54">
        <v>0</v>
      </c>
      <c r="S125" s="54" t="s">
        <v>126</v>
      </c>
      <c r="T125" s="54">
        <v>0</v>
      </c>
      <c r="U125" s="54">
        <v>12.8125</v>
      </c>
      <c r="V125" s="54">
        <v>0</v>
      </c>
      <c r="W125" s="54">
        <v>12.8125</v>
      </c>
      <c r="X125" s="54">
        <v>0</v>
      </c>
      <c r="Y125" s="54">
        <v>0</v>
      </c>
      <c r="Z125" s="54">
        <v>13.6669</v>
      </c>
      <c r="AA125" s="54">
        <v>13.0616</v>
      </c>
      <c r="AB125" s="54">
        <v>0</v>
      </c>
      <c r="AC125" s="54">
        <v>13.0616</v>
      </c>
      <c r="AD125" s="54">
        <v>0</v>
      </c>
      <c r="AE125" s="54">
        <v>0</v>
      </c>
      <c r="AF125" s="54">
        <v>13.9657</v>
      </c>
      <c r="AG125" s="54">
        <v>5.8265000000000002</v>
      </c>
      <c r="AH125" s="54">
        <v>0</v>
      </c>
      <c r="AI125" s="54">
        <v>5.8265000000000002</v>
      </c>
      <c r="AJ125" s="54">
        <v>0</v>
      </c>
      <c r="AK125" s="54" t="s">
        <v>126</v>
      </c>
      <c r="AL125" s="54">
        <v>5.8265000000000002</v>
      </c>
      <c r="AM125" s="54">
        <v>22.1267</v>
      </c>
    </row>
    <row r="126" spans="1:39" hidden="1" outlineLevel="1">
      <c r="A126" s="12">
        <v>44044</v>
      </c>
      <c r="B126" s="54">
        <v>38.034999999999997</v>
      </c>
      <c r="C126" s="54">
        <v>40.187800000000003</v>
      </c>
      <c r="D126" s="54">
        <v>41.555900000000001</v>
      </c>
      <c r="E126" s="54">
        <v>40.035299999999999</v>
      </c>
      <c r="F126" s="54">
        <v>40.625</v>
      </c>
      <c r="G126" s="54">
        <v>38.733499999999999</v>
      </c>
      <c r="H126" s="54">
        <v>22.353999999999999</v>
      </c>
      <c r="I126" s="54">
        <v>40.188099999999999</v>
      </c>
      <c r="J126" s="54">
        <v>41.563600000000001</v>
      </c>
      <c r="K126" s="54">
        <v>40.035299999999999</v>
      </c>
      <c r="L126" s="54">
        <v>40.625</v>
      </c>
      <c r="M126" s="54">
        <v>38.733499999999999</v>
      </c>
      <c r="N126" s="54">
        <v>22.353999999999999</v>
      </c>
      <c r="O126" s="54">
        <v>39.029699999999998</v>
      </c>
      <c r="P126" s="54">
        <v>39.029699999999998</v>
      </c>
      <c r="Q126" s="54">
        <v>0</v>
      </c>
      <c r="R126" s="54">
        <v>0</v>
      </c>
      <c r="S126" s="54" t="s">
        <v>126</v>
      </c>
      <c r="T126" s="54">
        <v>0</v>
      </c>
      <c r="U126" s="54">
        <v>13.903600000000001</v>
      </c>
      <c r="V126" s="54">
        <v>0</v>
      </c>
      <c r="W126" s="54">
        <v>13.903600000000001</v>
      </c>
      <c r="X126" s="54">
        <v>0</v>
      </c>
      <c r="Y126" s="54">
        <v>0</v>
      </c>
      <c r="Z126" s="54">
        <v>13.903600000000001</v>
      </c>
      <c r="AA126" s="54">
        <v>14.0213</v>
      </c>
      <c r="AB126" s="54">
        <v>0</v>
      </c>
      <c r="AC126" s="54">
        <v>14.0213</v>
      </c>
      <c r="AD126" s="54">
        <v>0</v>
      </c>
      <c r="AE126" s="54">
        <v>0</v>
      </c>
      <c r="AF126" s="54">
        <v>14.0213</v>
      </c>
      <c r="AG126" s="54">
        <v>12.0883</v>
      </c>
      <c r="AH126" s="54">
        <v>0</v>
      </c>
      <c r="AI126" s="54">
        <v>12.0883</v>
      </c>
      <c r="AJ126" s="54">
        <v>0</v>
      </c>
      <c r="AK126" s="54" t="s">
        <v>126</v>
      </c>
      <c r="AL126" s="54">
        <v>12.0883</v>
      </c>
      <c r="AM126" s="54">
        <v>21.347999999999999</v>
      </c>
    </row>
    <row r="127" spans="1:39" hidden="1" outlineLevel="1">
      <c r="A127" s="12">
        <v>44075</v>
      </c>
      <c r="B127" s="54">
        <v>37.826500000000003</v>
      </c>
      <c r="C127" s="54">
        <v>39.944000000000003</v>
      </c>
      <c r="D127" s="54">
        <v>41.897399999999998</v>
      </c>
      <c r="E127" s="54">
        <v>39.719000000000001</v>
      </c>
      <c r="F127" s="54">
        <v>40.490099999999998</v>
      </c>
      <c r="G127" s="54">
        <v>38.293700000000001</v>
      </c>
      <c r="H127" s="54">
        <v>21.9925</v>
      </c>
      <c r="I127" s="54">
        <v>39.944499999999998</v>
      </c>
      <c r="J127" s="54">
        <v>41.904899999999998</v>
      </c>
      <c r="K127" s="54">
        <v>39.719000000000001</v>
      </c>
      <c r="L127" s="54">
        <v>40.490099999999998</v>
      </c>
      <c r="M127" s="54">
        <v>38.293700000000001</v>
      </c>
      <c r="N127" s="54">
        <v>21.9925</v>
      </c>
      <c r="O127" s="54">
        <v>37.177399999999999</v>
      </c>
      <c r="P127" s="54">
        <v>37.177399999999999</v>
      </c>
      <c r="Q127" s="54">
        <v>0</v>
      </c>
      <c r="R127" s="54">
        <v>0</v>
      </c>
      <c r="S127" s="54" t="s">
        <v>126</v>
      </c>
      <c r="T127" s="54">
        <v>0</v>
      </c>
      <c r="U127" s="54">
        <v>12.6432</v>
      </c>
      <c r="V127" s="54">
        <v>0</v>
      </c>
      <c r="W127" s="54">
        <v>12.6432</v>
      </c>
      <c r="X127" s="54">
        <v>0</v>
      </c>
      <c r="Y127" s="54">
        <v>0</v>
      </c>
      <c r="Z127" s="54">
        <v>12.6432</v>
      </c>
      <c r="AA127" s="54">
        <v>13.7592</v>
      </c>
      <c r="AB127" s="54">
        <v>0</v>
      </c>
      <c r="AC127" s="54">
        <v>13.7592</v>
      </c>
      <c r="AD127" s="54">
        <v>0</v>
      </c>
      <c r="AE127" s="54">
        <v>0</v>
      </c>
      <c r="AF127" s="54">
        <v>13.7592</v>
      </c>
      <c r="AG127" s="54">
        <v>8.2688000000000006</v>
      </c>
      <c r="AH127" s="54">
        <v>0</v>
      </c>
      <c r="AI127" s="54">
        <v>8.2688000000000006</v>
      </c>
      <c r="AJ127" s="54">
        <v>0</v>
      </c>
      <c r="AK127" s="54" t="s">
        <v>126</v>
      </c>
      <c r="AL127" s="54">
        <v>8.2688000000000006</v>
      </c>
      <c r="AM127" s="54">
        <v>22.007400000000001</v>
      </c>
    </row>
    <row r="128" spans="1:39" hidden="1" outlineLevel="1">
      <c r="A128" s="12">
        <v>44105</v>
      </c>
      <c r="B128" s="54">
        <v>37.047899999999998</v>
      </c>
      <c r="C128" s="54">
        <v>39.603700000000003</v>
      </c>
      <c r="D128" s="54">
        <v>41.811799999999998</v>
      </c>
      <c r="E128" s="54">
        <v>39.3566</v>
      </c>
      <c r="F128" s="54">
        <v>40.5792</v>
      </c>
      <c r="G128" s="54">
        <v>38.085999999999999</v>
      </c>
      <c r="H128" s="54">
        <v>19.722899999999999</v>
      </c>
      <c r="I128" s="54">
        <v>39.603099999999998</v>
      </c>
      <c r="J128" s="54">
        <v>41.807099999999998</v>
      </c>
      <c r="K128" s="54">
        <v>39.3566</v>
      </c>
      <c r="L128" s="54">
        <v>40.5792</v>
      </c>
      <c r="M128" s="54">
        <v>38.085999999999999</v>
      </c>
      <c r="N128" s="54">
        <v>19.722899999999999</v>
      </c>
      <c r="O128" s="54">
        <v>47.866900000000001</v>
      </c>
      <c r="P128" s="54">
        <v>47.866900000000001</v>
      </c>
      <c r="Q128" s="54" t="s">
        <v>126</v>
      </c>
      <c r="R128" s="54" t="s">
        <v>126</v>
      </c>
      <c r="S128" s="54" t="s">
        <v>126</v>
      </c>
      <c r="T128" s="54" t="s">
        <v>126</v>
      </c>
      <c r="U128" s="54">
        <v>13.410500000000001</v>
      </c>
      <c r="V128" s="54">
        <v>0</v>
      </c>
      <c r="W128" s="54">
        <v>13.410500000000001</v>
      </c>
      <c r="X128" s="54">
        <v>0</v>
      </c>
      <c r="Y128" s="54">
        <v>9.9786000000000001</v>
      </c>
      <c r="Z128" s="54">
        <v>14.1152</v>
      </c>
      <c r="AA128" s="54">
        <v>13.410500000000001</v>
      </c>
      <c r="AB128" s="54">
        <v>0</v>
      </c>
      <c r="AC128" s="54">
        <v>13.410500000000001</v>
      </c>
      <c r="AD128" s="54">
        <v>0</v>
      </c>
      <c r="AE128" s="54">
        <v>9.9786000000000001</v>
      </c>
      <c r="AF128" s="54">
        <v>14.1152</v>
      </c>
      <c r="AG128" s="54">
        <v>0</v>
      </c>
      <c r="AH128" s="54">
        <v>0</v>
      </c>
      <c r="AI128" s="54" t="s">
        <v>126</v>
      </c>
      <c r="AJ128" s="54" t="s">
        <v>126</v>
      </c>
      <c r="AK128" s="54" t="s">
        <v>126</v>
      </c>
      <c r="AL128" s="54" t="s">
        <v>126</v>
      </c>
      <c r="AM128" s="54">
        <v>19.898299999999999</v>
      </c>
    </row>
    <row r="129" spans="1:39" hidden="1" outlineLevel="1">
      <c r="A129" s="12">
        <v>44136</v>
      </c>
      <c r="B129" s="54">
        <v>38.194000000000003</v>
      </c>
      <c r="C129" s="54">
        <v>40.128399999999999</v>
      </c>
      <c r="D129" s="54">
        <v>41.786700000000003</v>
      </c>
      <c r="E129" s="54">
        <v>39.926900000000003</v>
      </c>
      <c r="F129" s="54">
        <v>40.513100000000001</v>
      </c>
      <c r="G129" s="54">
        <v>39.298299999999998</v>
      </c>
      <c r="H129" s="54">
        <v>23.3736</v>
      </c>
      <c r="I129" s="54">
        <v>40.129899999999999</v>
      </c>
      <c r="J129" s="54">
        <v>41.811</v>
      </c>
      <c r="K129" s="54">
        <v>39.926900000000003</v>
      </c>
      <c r="L129" s="54">
        <v>40.513100000000001</v>
      </c>
      <c r="M129" s="54">
        <v>39.298299999999998</v>
      </c>
      <c r="N129" s="54">
        <v>23.3736</v>
      </c>
      <c r="O129" s="54">
        <v>37.938299999999998</v>
      </c>
      <c r="P129" s="54">
        <v>37.938299999999998</v>
      </c>
      <c r="Q129" s="54">
        <v>0</v>
      </c>
      <c r="R129" s="54">
        <v>0</v>
      </c>
      <c r="S129" s="54" t="s">
        <v>126</v>
      </c>
      <c r="T129" s="54" t="s">
        <v>126</v>
      </c>
      <c r="U129" s="54">
        <v>13.492800000000001</v>
      </c>
      <c r="V129" s="54">
        <v>0</v>
      </c>
      <c r="W129" s="54">
        <v>13.492800000000001</v>
      </c>
      <c r="X129" s="54">
        <v>0</v>
      </c>
      <c r="Y129" s="54">
        <v>0</v>
      </c>
      <c r="Z129" s="54">
        <v>13.492800000000001</v>
      </c>
      <c r="AA129" s="54">
        <v>13.492800000000001</v>
      </c>
      <c r="AB129" s="54">
        <v>0</v>
      </c>
      <c r="AC129" s="54">
        <v>13.492800000000001</v>
      </c>
      <c r="AD129" s="54">
        <v>0</v>
      </c>
      <c r="AE129" s="54">
        <v>0</v>
      </c>
      <c r="AF129" s="54">
        <v>13.492800000000001</v>
      </c>
      <c r="AG129" s="54">
        <v>0</v>
      </c>
      <c r="AH129" s="54">
        <v>0</v>
      </c>
      <c r="AI129" s="54">
        <v>0</v>
      </c>
      <c r="AJ129" s="54">
        <v>0</v>
      </c>
      <c r="AK129" s="54" t="s">
        <v>126</v>
      </c>
      <c r="AL129" s="54" t="s">
        <v>126</v>
      </c>
      <c r="AM129" s="54">
        <v>22.0197</v>
      </c>
    </row>
    <row r="130" spans="1:39" hidden="1" outlineLevel="1">
      <c r="A130" s="12">
        <v>44166</v>
      </c>
      <c r="B130" s="54">
        <v>36.220799999999997</v>
      </c>
      <c r="C130" s="54">
        <v>37.9422</v>
      </c>
      <c r="D130" s="54">
        <v>41.369199999999999</v>
      </c>
      <c r="E130" s="54">
        <v>37.552399999999999</v>
      </c>
      <c r="F130" s="54">
        <v>38.464399999999998</v>
      </c>
      <c r="G130" s="54">
        <v>35.5458</v>
      </c>
      <c r="H130" s="54">
        <v>20.6264</v>
      </c>
      <c r="I130" s="54">
        <v>37.942</v>
      </c>
      <c r="J130" s="54">
        <v>41.371099999999998</v>
      </c>
      <c r="K130" s="54">
        <v>37.552399999999999</v>
      </c>
      <c r="L130" s="54">
        <v>38.464399999999998</v>
      </c>
      <c r="M130" s="54">
        <v>35.5458</v>
      </c>
      <c r="N130" s="54">
        <v>20.6264</v>
      </c>
      <c r="O130" s="54">
        <v>39.527700000000003</v>
      </c>
      <c r="P130" s="54">
        <v>39.527700000000003</v>
      </c>
      <c r="Q130" s="54">
        <v>0</v>
      </c>
      <c r="R130" s="54">
        <v>0</v>
      </c>
      <c r="S130" s="54" t="s">
        <v>126</v>
      </c>
      <c r="T130" s="54">
        <v>0</v>
      </c>
      <c r="U130" s="54">
        <v>12.211499999999999</v>
      </c>
      <c r="V130" s="54">
        <v>0</v>
      </c>
      <c r="W130" s="54">
        <v>12.211499999999999</v>
      </c>
      <c r="X130" s="54">
        <v>0</v>
      </c>
      <c r="Y130" s="54">
        <v>0</v>
      </c>
      <c r="Z130" s="54">
        <v>12.211499999999999</v>
      </c>
      <c r="AA130" s="54">
        <v>13.304</v>
      </c>
      <c r="AB130" s="54">
        <v>0</v>
      </c>
      <c r="AC130" s="54">
        <v>13.304</v>
      </c>
      <c r="AD130" s="54">
        <v>0</v>
      </c>
      <c r="AE130" s="54">
        <v>0</v>
      </c>
      <c r="AF130" s="54">
        <v>13.304</v>
      </c>
      <c r="AG130" s="54">
        <v>11.1899</v>
      </c>
      <c r="AH130" s="54">
        <v>0</v>
      </c>
      <c r="AI130" s="54">
        <v>11.1899</v>
      </c>
      <c r="AJ130" s="54">
        <v>0</v>
      </c>
      <c r="AK130" s="54" t="s">
        <v>126</v>
      </c>
      <c r="AL130" s="54">
        <v>11.1899</v>
      </c>
      <c r="AM130" s="54">
        <v>21.550899999999999</v>
      </c>
    </row>
    <row r="131" spans="1:39" hidden="1" outlineLevel="1">
      <c r="A131" s="12">
        <v>44197</v>
      </c>
      <c r="B131" s="54">
        <v>36.0334</v>
      </c>
      <c r="C131" s="54">
        <v>38.279899999999998</v>
      </c>
      <c r="D131" s="54">
        <v>41.315300000000001</v>
      </c>
      <c r="E131" s="54">
        <v>37.920299999999997</v>
      </c>
      <c r="F131" s="54">
        <v>38.873899999999999</v>
      </c>
      <c r="G131" s="54">
        <v>35.065300000000001</v>
      </c>
      <c r="H131" s="54">
        <v>19.779900000000001</v>
      </c>
      <c r="I131" s="54">
        <v>38.280299999999997</v>
      </c>
      <c r="J131" s="54">
        <v>41.322000000000003</v>
      </c>
      <c r="K131" s="54">
        <v>37.920299999999997</v>
      </c>
      <c r="L131" s="54">
        <v>38.873899999999999</v>
      </c>
      <c r="M131" s="54">
        <v>35.065300000000001</v>
      </c>
      <c r="N131" s="54">
        <v>19.779900000000001</v>
      </c>
      <c r="O131" s="54">
        <v>34.320300000000003</v>
      </c>
      <c r="P131" s="54">
        <v>34.320300000000003</v>
      </c>
      <c r="Q131" s="54">
        <v>0</v>
      </c>
      <c r="R131" s="54">
        <v>0</v>
      </c>
      <c r="S131" s="54" t="s">
        <v>126</v>
      </c>
      <c r="T131" s="54">
        <v>0</v>
      </c>
      <c r="U131" s="54">
        <v>11.9621</v>
      </c>
      <c r="V131" s="54">
        <v>0</v>
      </c>
      <c r="W131" s="54">
        <v>11.9621</v>
      </c>
      <c r="X131" s="54">
        <v>0</v>
      </c>
      <c r="Y131" s="54">
        <v>0</v>
      </c>
      <c r="Z131" s="54">
        <v>11.9621</v>
      </c>
      <c r="AA131" s="54">
        <v>12.32</v>
      </c>
      <c r="AB131" s="54">
        <v>0</v>
      </c>
      <c r="AC131" s="54">
        <v>12.32</v>
      </c>
      <c r="AD131" s="54">
        <v>0</v>
      </c>
      <c r="AE131" s="54">
        <v>0</v>
      </c>
      <c r="AF131" s="54">
        <v>12.32</v>
      </c>
      <c r="AG131" s="54">
        <v>9.0612999999999992</v>
      </c>
      <c r="AH131" s="54">
        <v>0</v>
      </c>
      <c r="AI131" s="54">
        <v>9.0612999999999992</v>
      </c>
      <c r="AJ131" s="54">
        <v>0</v>
      </c>
      <c r="AK131" s="54" t="s">
        <v>126</v>
      </c>
      <c r="AL131" s="54">
        <v>9.0612999999999992</v>
      </c>
      <c r="AM131" s="54">
        <v>19.680599999999998</v>
      </c>
    </row>
    <row r="132" spans="1:39" hidden="1" outlineLevel="1">
      <c r="A132" s="12">
        <v>44228</v>
      </c>
      <c r="B132" s="54">
        <v>37.045299999999997</v>
      </c>
      <c r="C132" s="54">
        <v>38.659399999999998</v>
      </c>
      <c r="D132" s="54">
        <v>41.623800000000003</v>
      </c>
      <c r="E132" s="54">
        <v>38.308100000000003</v>
      </c>
      <c r="F132" s="54">
        <v>39.279200000000003</v>
      </c>
      <c r="G132" s="54">
        <v>36.2682</v>
      </c>
      <c r="H132" s="54">
        <v>21.970199999999998</v>
      </c>
      <c r="I132" s="54">
        <v>38.659300000000002</v>
      </c>
      <c r="J132" s="54">
        <v>41.623800000000003</v>
      </c>
      <c r="K132" s="54">
        <v>38.308100000000003</v>
      </c>
      <c r="L132" s="54">
        <v>39.279200000000003</v>
      </c>
      <c r="M132" s="54">
        <v>36.2682</v>
      </c>
      <c r="N132" s="54">
        <v>21.970199999999998</v>
      </c>
      <c r="O132" s="54">
        <v>41.863199999999999</v>
      </c>
      <c r="P132" s="54">
        <v>41.863199999999999</v>
      </c>
      <c r="Q132" s="54" t="s">
        <v>126</v>
      </c>
      <c r="R132" s="54" t="s">
        <v>126</v>
      </c>
      <c r="S132" s="54" t="s">
        <v>126</v>
      </c>
      <c r="T132" s="54" t="s">
        <v>126</v>
      </c>
      <c r="U132" s="54">
        <v>13.639099999999999</v>
      </c>
      <c r="V132" s="54">
        <v>0</v>
      </c>
      <c r="W132" s="54">
        <v>13.639099999999999</v>
      </c>
      <c r="X132" s="54">
        <v>0</v>
      </c>
      <c r="Y132" s="54">
        <v>0</v>
      </c>
      <c r="Z132" s="54">
        <v>13.639099999999999</v>
      </c>
      <c r="AA132" s="54">
        <v>13.639099999999999</v>
      </c>
      <c r="AB132" s="54">
        <v>0</v>
      </c>
      <c r="AC132" s="54">
        <v>13.639099999999999</v>
      </c>
      <c r="AD132" s="54">
        <v>0</v>
      </c>
      <c r="AE132" s="54">
        <v>0</v>
      </c>
      <c r="AF132" s="54">
        <v>13.639099999999999</v>
      </c>
      <c r="AG132" s="54">
        <v>0</v>
      </c>
      <c r="AH132" s="54">
        <v>0</v>
      </c>
      <c r="AI132" s="54" t="s">
        <v>126</v>
      </c>
      <c r="AJ132" s="54" t="s">
        <v>126</v>
      </c>
      <c r="AK132" s="54" t="s">
        <v>126</v>
      </c>
      <c r="AL132" s="54" t="s">
        <v>126</v>
      </c>
      <c r="AM132" s="54">
        <v>22.6724</v>
      </c>
    </row>
    <row r="133" spans="1:39" hidden="1" outlineLevel="1">
      <c r="A133" s="12">
        <v>44256</v>
      </c>
      <c r="B133" s="54">
        <v>36.052700000000002</v>
      </c>
      <c r="C133" s="54">
        <v>38.774799999999999</v>
      </c>
      <c r="D133" s="54">
        <v>41.872399999999999</v>
      </c>
      <c r="E133" s="54">
        <v>38.4039</v>
      </c>
      <c r="F133" s="54">
        <v>39.326700000000002</v>
      </c>
      <c r="G133" s="54">
        <v>35.822899999999997</v>
      </c>
      <c r="H133" s="54">
        <v>24.344899999999999</v>
      </c>
      <c r="I133" s="54">
        <v>38.774299999999997</v>
      </c>
      <c r="J133" s="54">
        <v>41.8703</v>
      </c>
      <c r="K133" s="54">
        <v>38.4039</v>
      </c>
      <c r="L133" s="54">
        <v>39.326700000000002</v>
      </c>
      <c r="M133" s="54">
        <v>35.822899999999997</v>
      </c>
      <c r="N133" s="54">
        <v>24.344899999999999</v>
      </c>
      <c r="O133" s="54">
        <v>44.620800000000003</v>
      </c>
      <c r="P133" s="54">
        <v>44.620800000000003</v>
      </c>
      <c r="Q133" s="54">
        <v>0</v>
      </c>
      <c r="R133" s="54">
        <v>0</v>
      </c>
      <c r="S133" s="54">
        <v>0</v>
      </c>
      <c r="T133" s="54">
        <v>0</v>
      </c>
      <c r="U133" s="54">
        <v>12.9147</v>
      </c>
      <c r="V133" s="54">
        <v>0</v>
      </c>
      <c r="W133" s="54">
        <v>12.9147</v>
      </c>
      <c r="X133" s="54">
        <v>0</v>
      </c>
      <c r="Y133" s="54">
        <v>17.899999999999999</v>
      </c>
      <c r="Z133" s="54">
        <v>12.9129</v>
      </c>
      <c r="AA133" s="54">
        <v>12.9147</v>
      </c>
      <c r="AB133" s="54">
        <v>0</v>
      </c>
      <c r="AC133" s="54">
        <v>12.9147</v>
      </c>
      <c r="AD133" s="54">
        <v>0</v>
      </c>
      <c r="AE133" s="54">
        <v>17.899999999999999</v>
      </c>
      <c r="AF133" s="54">
        <v>12.9129</v>
      </c>
      <c r="AG133" s="54">
        <v>12.9154</v>
      </c>
      <c r="AH133" s="54">
        <v>0</v>
      </c>
      <c r="AI133" s="54">
        <v>12.9154</v>
      </c>
      <c r="AJ133" s="54">
        <v>0</v>
      </c>
      <c r="AK133" s="54">
        <v>0</v>
      </c>
      <c r="AL133" s="54">
        <v>12.9154</v>
      </c>
      <c r="AM133" s="54">
        <v>19.015799999999999</v>
      </c>
    </row>
    <row r="134" spans="1:39" hidden="1" outlineLevel="1">
      <c r="A134" s="12">
        <v>44287</v>
      </c>
      <c r="B134" s="54">
        <v>35.736199999999997</v>
      </c>
      <c r="C134" s="54">
        <v>38.099699999999999</v>
      </c>
      <c r="D134" s="54">
        <v>42.152299999999997</v>
      </c>
      <c r="E134" s="54">
        <v>37.607700000000001</v>
      </c>
      <c r="F134" s="54">
        <v>39.276699999999998</v>
      </c>
      <c r="G134" s="54">
        <v>32.190199999999997</v>
      </c>
      <c r="H134" s="54">
        <v>18.1296</v>
      </c>
      <c r="I134" s="54">
        <v>38.1004</v>
      </c>
      <c r="J134" s="54">
        <v>42.1633</v>
      </c>
      <c r="K134" s="54">
        <v>37.607700000000001</v>
      </c>
      <c r="L134" s="54">
        <v>39.276699999999998</v>
      </c>
      <c r="M134" s="54">
        <v>32.190199999999997</v>
      </c>
      <c r="N134" s="54">
        <v>18.1296</v>
      </c>
      <c r="O134" s="54">
        <v>30.600999999999999</v>
      </c>
      <c r="P134" s="54">
        <v>30.600999999999999</v>
      </c>
      <c r="Q134" s="54">
        <v>0</v>
      </c>
      <c r="R134" s="54">
        <v>0</v>
      </c>
      <c r="S134" s="54" t="s">
        <v>126</v>
      </c>
      <c r="T134" s="54" t="s">
        <v>126</v>
      </c>
      <c r="U134" s="54">
        <v>11.870100000000001</v>
      </c>
      <c r="V134" s="54">
        <v>0</v>
      </c>
      <c r="W134" s="54">
        <v>11.870100000000001</v>
      </c>
      <c r="X134" s="54">
        <v>0</v>
      </c>
      <c r="Y134" s="54">
        <v>0</v>
      </c>
      <c r="Z134" s="54">
        <v>11.870100000000001</v>
      </c>
      <c r="AA134" s="54">
        <v>11.870100000000001</v>
      </c>
      <c r="AB134" s="54">
        <v>0</v>
      </c>
      <c r="AC134" s="54">
        <v>11.870100000000001</v>
      </c>
      <c r="AD134" s="54">
        <v>0</v>
      </c>
      <c r="AE134" s="54">
        <v>0</v>
      </c>
      <c r="AF134" s="54">
        <v>11.870100000000001</v>
      </c>
      <c r="AG134" s="54">
        <v>0</v>
      </c>
      <c r="AH134" s="54">
        <v>0</v>
      </c>
      <c r="AI134" s="54">
        <v>0</v>
      </c>
      <c r="AJ134" s="54">
        <v>0</v>
      </c>
      <c r="AK134" s="54" t="s">
        <v>126</v>
      </c>
      <c r="AL134" s="54" t="s">
        <v>126</v>
      </c>
      <c r="AM134" s="54">
        <v>20.367000000000001</v>
      </c>
    </row>
    <row r="135" spans="1:39" hidden="1" outlineLevel="1">
      <c r="A135" s="12">
        <v>44317</v>
      </c>
      <c r="B135" s="54">
        <v>36.571800000000003</v>
      </c>
      <c r="C135" s="54">
        <v>38.145800000000001</v>
      </c>
      <c r="D135" s="54">
        <v>42.144100000000002</v>
      </c>
      <c r="E135" s="54">
        <v>37.703000000000003</v>
      </c>
      <c r="F135" s="54">
        <v>39.111499999999999</v>
      </c>
      <c r="G135" s="54">
        <v>34.509500000000003</v>
      </c>
      <c r="H135" s="54">
        <v>15.637700000000001</v>
      </c>
      <c r="I135" s="54">
        <v>38.145099999999999</v>
      </c>
      <c r="J135" s="54">
        <v>42.139899999999997</v>
      </c>
      <c r="K135" s="54">
        <v>37.703000000000003</v>
      </c>
      <c r="L135" s="54">
        <v>39.111499999999999</v>
      </c>
      <c r="M135" s="54">
        <v>34.509500000000003</v>
      </c>
      <c r="N135" s="54">
        <v>15.637700000000001</v>
      </c>
      <c r="O135" s="54">
        <v>46.503</v>
      </c>
      <c r="P135" s="54">
        <v>46.503</v>
      </c>
      <c r="Q135" s="54">
        <v>0</v>
      </c>
      <c r="R135" s="54">
        <v>0</v>
      </c>
      <c r="S135" s="54" t="s">
        <v>126</v>
      </c>
      <c r="T135" s="54">
        <v>0</v>
      </c>
      <c r="U135" s="54">
        <v>13.6701</v>
      </c>
      <c r="V135" s="54">
        <v>0</v>
      </c>
      <c r="W135" s="54">
        <v>13.6701</v>
      </c>
      <c r="X135" s="54">
        <v>0</v>
      </c>
      <c r="Y135" s="54">
        <v>12.1999</v>
      </c>
      <c r="Z135" s="54">
        <v>14.6652</v>
      </c>
      <c r="AA135" s="54">
        <v>13.7042</v>
      </c>
      <c r="AB135" s="54">
        <v>0</v>
      </c>
      <c r="AC135" s="54">
        <v>13.7042</v>
      </c>
      <c r="AD135" s="54">
        <v>0</v>
      </c>
      <c r="AE135" s="54">
        <v>12.1999</v>
      </c>
      <c r="AF135" s="54">
        <v>14.7143</v>
      </c>
      <c r="AG135" s="54">
        <v>10.1509</v>
      </c>
      <c r="AH135" s="54">
        <v>0</v>
      </c>
      <c r="AI135" s="54">
        <v>10.1509</v>
      </c>
      <c r="AJ135" s="54">
        <v>0</v>
      </c>
      <c r="AK135" s="54" t="s">
        <v>126</v>
      </c>
      <c r="AL135" s="54">
        <v>10.1509</v>
      </c>
      <c r="AM135" s="54">
        <v>22.157900000000001</v>
      </c>
    </row>
    <row r="136" spans="1:39" hidden="1" outlineLevel="1">
      <c r="A136" s="12">
        <v>44348</v>
      </c>
      <c r="B136" s="54">
        <v>37.075800000000001</v>
      </c>
      <c r="C136" s="54">
        <v>38.951700000000002</v>
      </c>
      <c r="D136" s="54">
        <v>40.787199999999999</v>
      </c>
      <c r="E136" s="54">
        <v>38.733600000000003</v>
      </c>
      <c r="F136" s="54">
        <v>38.138800000000003</v>
      </c>
      <c r="G136" s="54">
        <v>44.914400000000001</v>
      </c>
      <c r="H136" s="54">
        <v>15.8667</v>
      </c>
      <c r="I136" s="54">
        <v>38.950899999999997</v>
      </c>
      <c r="J136" s="54">
        <v>40.781199999999998</v>
      </c>
      <c r="K136" s="54">
        <v>38.733600000000003</v>
      </c>
      <c r="L136" s="54">
        <v>38.138800000000003</v>
      </c>
      <c r="M136" s="54">
        <v>44.914400000000001</v>
      </c>
      <c r="N136" s="54">
        <v>15.8667</v>
      </c>
      <c r="O136" s="54">
        <v>48.629800000000003</v>
      </c>
      <c r="P136" s="54">
        <v>48.629800000000003</v>
      </c>
      <c r="Q136" s="54">
        <v>0</v>
      </c>
      <c r="R136" s="54">
        <v>0</v>
      </c>
      <c r="S136" s="54" t="s">
        <v>126</v>
      </c>
      <c r="T136" s="54" t="s">
        <v>126</v>
      </c>
      <c r="U136" s="54">
        <v>13.452199999999999</v>
      </c>
      <c r="V136" s="54">
        <v>0</v>
      </c>
      <c r="W136" s="54">
        <v>13.452199999999999</v>
      </c>
      <c r="X136" s="54">
        <v>0</v>
      </c>
      <c r="Y136" s="54">
        <v>0</v>
      </c>
      <c r="Z136" s="54">
        <v>13.452199999999999</v>
      </c>
      <c r="AA136" s="54">
        <v>13.452199999999999</v>
      </c>
      <c r="AB136" s="54">
        <v>0</v>
      </c>
      <c r="AC136" s="54">
        <v>13.452199999999999</v>
      </c>
      <c r="AD136" s="54">
        <v>0</v>
      </c>
      <c r="AE136" s="54">
        <v>0</v>
      </c>
      <c r="AF136" s="54">
        <v>13.452199999999999</v>
      </c>
      <c r="AG136" s="54">
        <v>0</v>
      </c>
      <c r="AH136" s="54">
        <v>0</v>
      </c>
      <c r="AI136" s="54">
        <v>0</v>
      </c>
      <c r="AJ136" s="54">
        <v>0</v>
      </c>
      <c r="AK136" s="54" t="s">
        <v>126</v>
      </c>
      <c r="AL136" s="54" t="s">
        <v>126</v>
      </c>
      <c r="AM136" s="54">
        <v>21.320799999999998</v>
      </c>
    </row>
    <row r="137" spans="1:39" hidden="1" outlineLevel="1">
      <c r="A137" s="12">
        <v>44378</v>
      </c>
      <c r="B137" s="54">
        <v>35.622199999999999</v>
      </c>
      <c r="C137" s="54">
        <v>38.076300000000003</v>
      </c>
      <c r="D137" s="54">
        <v>41.059800000000003</v>
      </c>
      <c r="E137" s="54">
        <v>37.683799999999998</v>
      </c>
      <c r="F137" s="54">
        <v>38.789400000000001</v>
      </c>
      <c r="G137" s="54">
        <v>34.557200000000002</v>
      </c>
      <c r="H137" s="54">
        <v>23.424800000000001</v>
      </c>
      <c r="I137" s="54">
        <v>38.074300000000001</v>
      </c>
      <c r="J137" s="54">
        <v>41.047800000000002</v>
      </c>
      <c r="K137" s="54">
        <v>37.683799999999998</v>
      </c>
      <c r="L137" s="54">
        <v>38.789400000000001</v>
      </c>
      <c r="M137" s="54">
        <v>34.557200000000002</v>
      </c>
      <c r="N137" s="54">
        <v>23.424800000000001</v>
      </c>
      <c r="O137" s="54">
        <v>48.073099999999997</v>
      </c>
      <c r="P137" s="54">
        <v>48.073099999999997</v>
      </c>
      <c r="Q137" s="54">
        <v>0</v>
      </c>
      <c r="R137" s="54">
        <v>0</v>
      </c>
      <c r="S137" s="54">
        <v>0</v>
      </c>
      <c r="T137" s="54" t="s">
        <v>126</v>
      </c>
      <c r="U137" s="54">
        <v>13.5954</v>
      </c>
      <c r="V137" s="54">
        <v>0</v>
      </c>
      <c r="W137" s="54">
        <v>13.5954</v>
      </c>
      <c r="X137" s="54">
        <v>0</v>
      </c>
      <c r="Y137" s="54">
        <v>0</v>
      </c>
      <c r="Z137" s="54">
        <v>13.5954</v>
      </c>
      <c r="AA137" s="54">
        <v>13.5954</v>
      </c>
      <c r="AB137" s="54">
        <v>0</v>
      </c>
      <c r="AC137" s="54">
        <v>13.5954</v>
      </c>
      <c r="AD137" s="54">
        <v>0</v>
      </c>
      <c r="AE137" s="54">
        <v>0</v>
      </c>
      <c r="AF137" s="54">
        <v>13.5954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 t="s">
        <v>126</v>
      </c>
      <c r="AM137" s="54">
        <v>19.149699999999999</v>
      </c>
    </row>
    <row r="138" spans="1:39" hidden="1" outlineLevel="1">
      <c r="A138" s="12">
        <v>44409</v>
      </c>
      <c r="B138" s="54">
        <v>36.009500000000003</v>
      </c>
      <c r="C138" s="54">
        <v>37.820399999999999</v>
      </c>
      <c r="D138" s="54">
        <v>40.830399999999997</v>
      </c>
      <c r="E138" s="54">
        <v>37.440600000000003</v>
      </c>
      <c r="F138" s="54">
        <v>38.601599999999998</v>
      </c>
      <c r="G138" s="54">
        <v>34.799300000000002</v>
      </c>
      <c r="H138" s="54">
        <v>16.778400000000001</v>
      </c>
      <c r="I138" s="54">
        <v>37.819800000000001</v>
      </c>
      <c r="J138" s="54">
        <v>40.8292</v>
      </c>
      <c r="K138" s="54">
        <v>37.440600000000003</v>
      </c>
      <c r="L138" s="54">
        <v>38.601599999999998</v>
      </c>
      <c r="M138" s="54">
        <v>34.799300000000002</v>
      </c>
      <c r="N138" s="54">
        <v>16.778400000000001</v>
      </c>
      <c r="O138" s="54">
        <v>41.646599999999999</v>
      </c>
      <c r="P138" s="54">
        <v>41.646599999999999</v>
      </c>
      <c r="Q138" s="54" t="s">
        <v>126</v>
      </c>
      <c r="R138" s="54" t="s">
        <v>126</v>
      </c>
      <c r="S138" s="54" t="s">
        <v>126</v>
      </c>
      <c r="T138" s="54" t="s">
        <v>126</v>
      </c>
      <c r="U138" s="54">
        <v>11.759</v>
      </c>
      <c r="V138" s="54">
        <v>0</v>
      </c>
      <c r="W138" s="54">
        <v>11.759</v>
      </c>
      <c r="X138" s="54">
        <v>0</v>
      </c>
      <c r="Y138" s="54">
        <v>12.1999</v>
      </c>
      <c r="Z138" s="54">
        <v>11.720499999999999</v>
      </c>
      <c r="AA138" s="54">
        <v>11.759</v>
      </c>
      <c r="AB138" s="54">
        <v>0</v>
      </c>
      <c r="AC138" s="54">
        <v>11.759</v>
      </c>
      <c r="AD138" s="54">
        <v>0</v>
      </c>
      <c r="AE138" s="54">
        <v>12.1999</v>
      </c>
      <c r="AF138" s="54">
        <v>11.720499999999999</v>
      </c>
      <c r="AG138" s="54">
        <v>0</v>
      </c>
      <c r="AH138" s="54">
        <v>0</v>
      </c>
      <c r="AI138" s="54" t="s">
        <v>126</v>
      </c>
      <c r="AJ138" s="54" t="s">
        <v>126</v>
      </c>
      <c r="AK138" s="54" t="s">
        <v>126</v>
      </c>
      <c r="AL138" s="54" t="s">
        <v>126</v>
      </c>
      <c r="AM138" s="54">
        <v>21.246600000000001</v>
      </c>
    </row>
    <row r="139" spans="1:39" hidden="1" outlineLevel="1">
      <c r="A139" s="12">
        <v>44440</v>
      </c>
      <c r="B139" s="54">
        <v>35.567700000000002</v>
      </c>
      <c r="C139" s="54">
        <v>37.567999999999998</v>
      </c>
      <c r="D139" s="54">
        <v>41.249099999999999</v>
      </c>
      <c r="E139" s="54">
        <v>37.113500000000002</v>
      </c>
      <c r="F139" s="54">
        <v>38.8369</v>
      </c>
      <c r="G139" s="54">
        <v>33.183199999999999</v>
      </c>
      <c r="H139" s="54">
        <v>15.205399999999999</v>
      </c>
      <c r="I139" s="54">
        <v>37.567300000000003</v>
      </c>
      <c r="J139" s="54">
        <v>41.244700000000002</v>
      </c>
      <c r="K139" s="54">
        <v>37.113500000000002</v>
      </c>
      <c r="L139" s="54">
        <v>38.8369</v>
      </c>
      <c r="M139" s="54">
        <v>33.183199999999999</v>
      </c>
      <c r="N139" s="54">
        <v>15.205399999999999</v>
      </c>
      <c r="O139" s="54">
        <v>48.701799999999999</v>
      </c>
      <c r="P139" s="54">
        <v>48.701799999999999</v>
      </c>
      <c r="Q139" s="54" t="s">
        <v>126</v>
      </c>
      <c r="R139" s="54" t="s">
        <v>126</v>
      </c>
      <c r="S139" s="54" t="s">
        <v>126</v>
      </c>
      <c r="T139" s="54" t="s">
        <v>126</v>
      </c>
      <c r="U139" s="54">
        <v>13.3673</v>
      </c>
      <c r="V139" s="54">
        <v>0</v>
      </c>
      <c r="W139" s="54">
        <v>13.3673</v>
      </c>
      <c r="X139" s="54">
        <v>0</v>
      </c>
      <c r="Y139" s="54">
        <v>14.03</v>
      </c>
      <c r="Z139" s="54">
        <v>12.9381</v>
      </c>
      <c r="AA139" s="54">
        <v>13.3673</v>
      </c>
      <c r="AB139" s="54">
        <v>0</v>
      </c>
      <c r="AC139" s="54">
        <v>13.3673</v>
      </c>
      <c r="AD139" s="54">
        <v>0</v>
      </c>
      <c r="AE139" s="54">
        <v>14.03</v>
      </c>
      <c r="AF139" s="54">
        <v>12.9381</v>
      </c>
      <c r="AG139" s="54">
        <v>0</v>
      </c>
      <c r="AH139" s="54">
        <v>0</v>
      </c>
      <c r="AI139" s="54" t="s">
        <v>126</v>
      </c>
      <c r="AJ139" s="54" t="s">
        <v>126</v>
      </c>
      <c r="AK139" s="54" t="s">
        <v>126</v>
      </c>
      <c r="AL139" s="54" t="s">
        <v>126</v>
      </c>
      <c r="AM139" s="54">
        <v>21.7715</v>
      </c>
    </row>
    <row r="140" spans="1:39" hidden="1" outlineLevel="1">
      <c r="A140" s="12">
        <v>44470</v>
      </c>
      <c r="B140" s="54">
        <v>34.881999999999998</v>
      </c>
      <c r="C140" s="54">
        <v>38.022599999999997</v>
      </c>
      <c r="D140" s="54">
        <v>41.340800000000002</v>
      </c>
      <c r="E140" s="54">
        <v>37.622399999999999</v>
      </c>
      <c r="F140" s="54">
        <v>38.745800000000003</v>
      </c>
      <c r="G140" s="54">
        <v>36.6554</v>
      </c>
      <c r="H140" s="54">
        <v>16.0075</v>
      </c>
      <c r="I140" s="54">
        <v>38.022399999999998</v>
      </c>
      <c r="J140" s="54">
        <v>41.341500000000003</v>
      </c>
      <c r="K140" s="54">
        <v>37.622399999999999</v>
      </c>
      <c r="L140" s="54">
        <v>38.745800000000003</v>
      </c>
      <c r="M140" s="54">
        <v>36.6554</v>
      </c>
      <c r="N140" s="54">
        <v>16.0075</v>
      </c>
      <c r="O140" s="54">
        <v>40.464399999999998</v>
      </c>
      <c r="P140" s="54">
        <v>40.464399999999998</v>
      </c>
      <c r="Q140" s="54" t="s">
        <v>126</v>
      </c>
      <c r="R140" s="54" t="s">
        <v>126</v>
      </c>
      <c r="S140" s="54" t="s">
        <v>126</v>
      </c>
      <c r="T140" s="54" t="s">
        <v>126</v>
      </c>
      <c r="U140" s="54">
        <v>12.1332</v>
      </c>
      <c r="V140" s="54">
        <v>0</v>
      </c>
      <c r="W140" s="54">
        <v>12.1332</v>
      </c>
      <c r="X140" s="54">
        <v>0</v>
      </c>
      <c r="Y140" s="54">
        <v>12.200100000000001</v>
      </c>
      <c r="Z140" s="54">
        <v>12.128299999999999</v>
      </c>
      <c r="AA140" s="54">
        <v>12.1332</v>
      </c>
      <c r="AB140" s="54">
        <v>0</v>
      </c>
      <c r="AC140" s="54">
        <v>12.1332</v>
      </c>
      <c r="AD140" s="54">
        <v>0</v>
      </c>
      <c r="AE140" s="54">
        <v>12.200100000000001</v>
      </c>
      <c r="AF140" s="54">
        <v>12.128299999999999</v>
      </c>
      <c r="AG140" s="54">
        <v>0</v>
      </c>
      <c r="AH140" s="54">
        <v>0</v>
      </c>
      <c r="AI140" s="54" t="s">
        <v>126</v>
      </c>
      <c r="AJ140" s="54" t="s">
        <v>126</v>
      </c>
      <c r="AK140" s="54" t="s">
        <v>126</v>
      </c>
      <c r="AL140" s="54" t="s">
        <v>126</v>
      </c>
      <c r="AM140" s="54">
        <v>18.461300000000001</v>
      </c>
    </row>
    <row r="141" spans="1:39" hidden="1" outlineLevel="1">
      <c r="A141" s="12">
        <v>44501</v>
      </c>
      <c r="B141" s="54">
        <v>34.558</v>
      </c>
      <c r="C141" s="54">
        <v>36.291800000000002</v>
      </c>
      <c r="D141" s="54">
        <v>41.5274</v>
      </c>
      <c r="E141" s="54">
        <v>35.7117</v>
      </c>
      <c r="F141" s="54">
        <v>35.981499999999997</v>
      </c>
      <c r="G141" s="54">
        <v>36.226900000000001</v>
      </c>
      <c r="H141" s="54">
        <v>22.773199999999999</v>
      </c>
      <c r="I141" s="54">
        <v>36.293399999999998</v>
      </c>
      <c r="J141" s="54">
        <v>41.550899999999999</v>
      </c>
      <c r="K141" s="54">
        <v>35.7117</v>
      </c>
      <c r="L141" s="54">
        <v>35.981499999999997</v>
      </c>
      <c r="M141" s="54">
        <v>36.226900000000001</v>
      </c>
      <c r="N141" s="54">
        <v>22.773199999999999</v>
      </c>
      <c r="O141" s="54">
        <v>23.863199999999999</v>
      </c>
      <c r="P141" s="54">
        <v>23.863199999999999</v>
      </c>
      <c r="Q141" s="54" t="s">
        <v>126</v>
      </c>
      <c r="R141" s="54" t="s">
        <v>126</v>
      </c>
      <c r="S141" s="54" t="s">
        <v>126</v>
      </c>
      <c r="T141" s="54" t="s">
        <v>126</v>
      </c>
      <c r="U141" s="54">
        <v>12.1951</v>
      </c>
      <c r="V141" s="54">
        <v>0</v>
      </c>
      <c r="W141" s="54">
        <v>12.1951</v>
      </c>
      <c r="X141" s="54">
        <v>0</v>
      </c>
      <c r="Y141" s="54">
        <v>0</v>
      </c>
      <c r="Z141" s="54">
        <v>12.1951</v>
      </c>
      <c r="AA141" s="54">
        <v>12.1951</v>
      </c>
      <c r="AB141" s="54">
        <v>0</v>
      </c>
      <c r="AC141" s="54">
        <v>12.1951</v>
      </c>
      <c r="AD141" s="54">
        <v>0</v>
      </c>
      <c r="AE141" s="54">
        <v>0</v>
      </c>
      <c r="AF141" s="54">
        <v>12.1951</v>
      </c>
      <c r="AG141" s="54">
        <v>0</v>
      </c>
      <c r="AH141" s="54">
        <v>0</v>
      </c>
      <c r="AI141" s="54" t="s">
        <v>126</v>
      </c>
      <c r="AJ141" s="54" t="s">
        <v>126</v>
      </c>
      <c r="AK141" s="54" t="s">
        <v>126</v>
      </c>
      <c r="AL141" s="54" t="s">
        <v>126</v>
      </c>
      <c r="AM141" s="54">
        <v>21.608000000000001</v>
      </c>
    </row>
    <row r="142" spans="1:39" hidden="1" outlineLevel="1">
      <c r="A142" s="12">
        <v>44531</v>
      </c>
      <c r="B142" s="54">
        <v>32.934800000000003</v>
      </c>
      <c r="C142" s="54">
        <v>34.959400000000002</v>
      </c>
      <c r="D142" s="54">
        <v>41.171500000000002</v>
      </c>
      <c r="E142" s="54">
        <v>34.301099999999998</v>
      </c>
      <c r="F142" s="54">
        <v>34.713500000000003</v>
      </c>
      <c r="G142" s="54">
        <v>34.091299999999997</v>
      </c>
      <c r="H142" s="54">
        <v>22.1874</v>
      </c>
      <c r="I142" s="54">
        <v>34.958199999999998</v>
      </c>
      <c r="J142" s="54">
        <v>41.162500000000001</v>
      </c>
      <c r="K142" s="54">
        <v>34.301099999999998</v>
      </c>
      <c r="L142" s="54">
        <v>34.713500000000003</v>
      </c>
      <c r="M142" s="54">
        <v>34.091299999999997</v>
      </c>
      <c r="N142" s="54">
        <v>22.1874</v>
      </c>
      <c r="O142" s="54">
        <v>55.485900000000001</v>
      </c>
      <c r="P142" s="54">
        <v>55.915500000000002</v>
      </c>
      <c r="Q142" s="54">
        <v>0</v>
      </c>
      <c r="R142" s="54">
        <v>0</v>
      </c>
      <c r="S142" s="54" t="s">
        <v>126</v>
      </c>
      <c r="T142" s="54" t="s">
        <v>126</v>
      </c>
      <c r="U142" s="54">
        <v>13.634</v>
      </c>
      <c r="V142" s="54">
        <v>0</v>
      </c>
      <c r="W142" s="54">
        <v>13.634</v>
      </c>
      <c r="X142" s="54">
        <v>0</v>
      </c>
      <c r="Y142" s="54">
        <v>16</v>
      </c>
      <c r="Z142" s="54">
        <v>13.536</v>
      </c>
      <c r="AA142" s="54">
        <v>13.634</v>
      </c>
      <c r="AB142" s="54">
        <v>0</v>
      </c>
      <c r="AC142" s="54">
        <v>13.634</v>
      </c>
      <c r="AD142" s="54">
        <v>0</v>
      </c>
      <c r="AE142" s="54">
        <v>16</v>
      </c>
      <c r="AF142" s="54">
        <v>13.536</v>
      </c>
      <c r="AG142" s="54">
        <v>0</v>
      </c>
      <c r="AH142" s="54">
        <v>0</v>
      </c>
      <c r="AI142" s="54">
        <v>0</v>
      </c>
      <c r="AJ142" s="54">
        <v>0</v>
      </c>
      <c r="AK142" s="54" t="s">
        <v>126</v>
      </c>
      <c r="AL142" s="54" t="s">
        <v>126</v>
      </c>
      <c r="AM142" s="54">
        <v>20.532900000000001</v>
      </c>
    </row>
    <row r="143" spans="1:39" hidden="1" outlineLevel="1">
      <c r="A143" s="12">
        <v>44562</v>
      </c>
      <c r="B143" s="54">
        <v>33.619100000000003</v>
      </c>
      <c r="C143" s="54">
        <v>36.046700000000001</v>
      </c>
      <c r="D143" s="54">
        <v>41.053899999999999</v>
      </c>
      <c r="E143" s="54">
        <v>35.495600000000003</v>
      </c>
      <c r="F143" s="54">
        <v>35.465499999999999</v>
      </c>
      <c r="G143" s="54">
        <v>40.598100000000002</v>
      </c>
      <c r="H143" s="54">
        <v>16.052900000000001</v>
      </c>
      <c r="I143" s="54">
        <v>36.049799999999998</v>
      </c>
      <c r="J143" s="54">
        <v>41.106099999999998</v>
      </c>
      <c r="K143" s="54">
        <v>35.495600000000003</v>
      </c>
      <c r="L143" s="54">
        <v>35.465499999999999</v>
      </c>
      <c r="M143" s="54">
        <v>40.598100000000002</v>
      </c>
      <c r="N143" s="54">
        <v>16.052900000000001</v>
      </c>
      <c r="O143" s="54">
        <v>28.0227</v>
      </c>
      <c r="P143" s="54">
        <v>28.072099999999999</v>
      </c>
      <c r="Q143" s="54">
        <v>0</v>
      </c>
      <c r="R143" s="54">
        <v>0</v>
      </c>
      <c r="S143" s="54" t="s">
        <v>126</v>
      </c>
      <c r="T143" s="54" t="s">
        <v>126</v>
      </c>
      <c r="U143" s="54">
        <v>13.743399999999999</v>
      </c>
      <c r="V143" s="54">
        <v>0</v>
      </c>
      <c r="W143" s="54">
        <v>13.743399999999999</v>
      </c>
      <c r="X143" s="54">
        <v>0</v>
      </c>
      <c r="Y143" s="54">
        <v>14.47</v>
      </c>
      <c r="Z143" s="54">
        <v>13.312099999999999</v>
      </c>
      <c r="AA143" s="54">
        <v>13.743399999999999</v>
      </c>
      <c r="AB143" s="54">
        <v>0</v>
      </c>
      <c r="AC143" s="54">
        <v>13.743399999999999</v>
      </c>
      <c r="AD143" s="54">
        <v>0</v>
      </c>
      <c r="AE143" s="54">
        <v>14.47</v>
      </c>
      <c r="AF143" s="54">
        <v>13.312099999999999</v>
      </c>
      <c r="AG143" s="54">
        <v>0</v>
      </c>
      <c r="AH143" s="54">
        <v>0</v>
      </c>
      <c r="AI143" s="54">
        <v>0</v>
      </c>
      <c r="AJ143" s="54">
        <v>0</v>
      </c>
      <c r="AK143" s="54" t="s">
        <v>126</v>
      </c>
      <c r="AL143" s="54" t="s">
        <v>126</v>
      </c>
      <c r="AM143" s="54">
        <v>18.670500000000001</v>
      </c>
    </row>
    <row r="144" spans="1:39" hidden="1" outlineLevel="1">
      <c r="A144" s="12">
        <v>44593</v>
      </c>
      <c r="B144" s="54">
        <v>34.436300000000003</v>
      </c>
      <c r="C144" s="54">
        <v>36.186799999999998</v>
      </c>
      <c r="D144" s="54">
        <v>41.114100000000001</v>
      </c>
      <c r="E144" s="54">
        <v>35.604999999999997</v>
      </c>
      <c r="F144" s="54">
        <v>35.728999999999999</v>
      </c>
      <c r="G144" s="54">
        <v>37.918100000000003</v>
      </c>
      <c r="H144" s="54">
        <v>14.0151</v>
      </c>
      <c r="I144" s="54">
        <v>36.189300000000003</v>
      </c>
      <c r="J144" s="54">
        <v>41.148499999999999</v>
      </c>
      <c r="K144" s="54">
        <v>35.604999999999997</v>
      </c>
      <c r="L144" s="54">
        <v>35.728999999999999</v>
      </c>
      <c r="M144" s="54">
        <v>37.918100000000003</v>
      </c>
      <c r="N144" s="54">
        <v>14.0151</v>
      </c>
      <c r="O144" s="54">
        <v>24.643699999999999</v>
      </c>
      <c r="P144" s="54">
        <v>24.643699999999999</v>
      </c>
      <c r="Q144" s="54" t="s">
        <v>126</v>
      </c>
      <c r="R144" s="54" t="s">
        <v>126</v>
      </c>
      <c r="S144" s="54" t="s">
        <v>126</v>
      </c>
      <c r="T144" s="54" t="s">
        <v>126</v>
      </c>
      <c r="U144" s="54">
        <v>13.0603</v>
      </c>
      <c r="V144" s="54">
        <v>0</v>
      </c>
      <c r="W144" s="54">
        <v>13.0603</v>
      </c>
      <c r="X144" s="54">
        <v>0</v>
      </c>
      <c r="Y144" s="54">
        <v>0</v>
      </c>
      <c r="Z144" s="54">
        <v>13.0603</v>
      </c>
      <c r="AA144" s="54">
        <v>13.0603</v>
      </c>
      <c r="AB144" s="54">
        <v>0</v>
      </c>
      <c r="AC144" s="54">
        <v>13.0603</v>
      </c>
      <c r="AD144" s="54">
        <v>0</v>
      </c>
      <c r="AE144" s="54">
        <v>0</v>
      </c>
      <c r="AF144" s="54">
        <v>13.0603</v>
      </c>
      <c r="AG144" s="54">
        <v>0</v>
      </c>
      <c r="AH144" s="54">
        <v>0</v>
      </c>
      <c r="AI144" s="54" t="s">
        <v>126</v>
      </c>
      <c r="AJ144" s="54" t="s">
        <v>126</v>
      </c>
      <c r="AK144" s="54" t="s">
        <v>126</v>
      </c>
      <c r="AL144" s="54" t="s">
        <v>126</v>
      </c>
      <c r="AM144" s="54">
        <v>20.445</v>
      </c>
    </row>
    <row r="145" spans="1:39" hidden="1" outlineLevel="1">
      <c r="A145" s="12">
        <v>44621</v>
      </c>
      <c r="B145" s="54">
        <v>16.613900000000001</v>
      </c>
      <c r="C145" s="54">
        <v>17.199100000000001</v>
      </c>
      <c r="D145" s="54">
        <v>30.763300000000001</v>
      </c>
      <c r="E145" s="54">
        <v>16.378799999999998</v>
      </c>
      <c r="F145" s="54">
        <v>18.377500000000001</v>
      </c>
      <c r="G145" s="54">
        <v>7.7530999999999999</v>
      </c>
      <c r="H145" s="54">
        <v>0.12239999999999999</v>
      </c>
      <c r="I145" s="54">
        <v>17.250299999999999</v>
      </c>
      <c r="J145" s="54">
        <v>30.765599999999999</v>
      </c>
      <c r="K145" s="54">
        <v>16.432200000000002</v>
      </c>
      <c r="L145" s="54">
        <v>18.377500000000001</v>
      </c>
      <c r="M145" s="54">
        <v>7.7530999999999999</v>
      </c>
      <c r="N145" s="54">
        <v>0.13420000000000001</v>
      </c>
      <c r="O145" s="54">
        <v>1.2753000000000001</v>
      </c>
      <c r="P145" s="54">
        <v>29.8185</v>
      </c>
      <c r="Q145" s="54">
        <v>0</v>
      </c>
      <c r="R145" s="54" t="s">
        <v>126</v>
      </c>
      <c r="S145" s="54" t="s">
        <v>126</v>
      </c>
      <c r="T145" s="54">
        <v>0</v>
      </c>
      <c r="U145" s="54">
        <v>9.5999999999999992E-3</v>
      </c>
      <c r="V145" s="54">
        <v>0</v>
      </c>
      <c r="W145" s="54">
        <v>9.5999999999999992E-3</v>
      </c>
      <c r="X145" s="54">
        <v>0</v>
      </c>
      <c r="Y145" s="54">
        <v>5.8400000000000001E-2</v>
      </c>
      <c r="Z145" s="54">
        <v>8.0999999999999996E-3</v>
      </c>
      <c r="AA145" s="54">
        <v>9.7000000000000003E-3</v>
      </c>
      <c r="AB145" s="54">
        <v>0</v>
      </c>
      <c r="AC145" s="54">
        <v>9.7000000000000003E-3</v>
      </c>
      <c r="AD145" s="54">
        <v>0</v>
      </c>
      <c r="AE145" s="54">
        <v>5.8400000000000001E-2</v>
      </c>
      <c r="AF145" s="54">
        <v>8.0999999999999996E-3</v>
      </c>
      <c r="AG145" s="54">
        <v>0</v>
      </c>
      <c r="AH145" s="54">
        <v>0</v>
      </c>
      <c r="AI145" s="54">
        <v>0</v>
      </c>
      <c r="AJ145" s="54" t="s">
        <v>126</v>
      </c>
      <c r="AK145" s="54" t="s">
        <v>126</v>
      </c>
      <c r="AL145" s="54">
        <v>0</v>
      </c>
      <c r="AM145" s="54">
        <v>22.5519</v>
      </c>
    </row>
    <row r="146" spans="1:39" hidden="1" outlineLevel="1">
      <c r="A146" s="12">
        <v>44652</v>
      </c>
      <c r="B146" s="54">
        <v>21.2301</v>
      </c>
      <c r="C146" s="54">
        <v>21.767700000000001</v>
      </c>
      <c r="D146" s="54">
        <v>32.025100000000002</v>
      </c>
      <c r="E146" s="54">
        <v>20.769500000000001</v>
      </c>
      <c r="F146" s="54">
        <v>20.184899999999999</v>
      </c>
      <c r="G146" s="54">
        <v>35.171799999999998</v>
      </c>
      <c r="H146" s="54">
        <v>10.687099999999999</v>
      </c>
      <c r="I146" s="54">
        <v>21.755800000000001</v>
      </c>
      <c r="J146" s="54">
        <v>31.9758</v>
      </c>
      <c r="K146" s="54">
        <v>20.769500000000001</v>
      </c>
      <c r="L146" s="54">
        <v>20.184899999999999</v>
      </c>
      <c r="M146" s="54">
        <v>35.171799999999998</v>
      </c>
      <c r="N146" s="54">
        <v>10.687099999999999</v>
      </c>
      <c r="O146" s="54">
        <v>37.860700000000001</v>
      </c>
      <c r="P146" s="54">
        <v>37.860700000000001</v>
      </c>
      <c r="Q146" s="54" t="s">
        <v>126</v>
      </c>
      <c r="R146" s="54" t="s">
        <v>126</v>
      </c>
      <c r="S146" s="54" t="s">
        <v>126</v>
      </c>
      <c r="T146" s="54" t="s">
        <v>126</v>
      </c>
      <c r="U146" s="54">
        <v>13.911199999999999</v>
      </c>
      <c r="V146" s="54">
        <v>0</v>
      </c>
      <c r="W146" s="54">
        <v>13.911199999999999</v>
      </c>
      <c r="X146" s="54">
        <v>0</v>
      </c>
      <c r="Y146" s="54">
        <v>14.38</v>
      </c>
      <c r="Z146" s="54">
        <v>12.5991</v>
      </c>
      <c r="AA146" s="54">
        <v>13.911199999999999</v>
      </c>
      <c r="AB146" s="54">
        <v>0</v>
      </c>
      <c r="AC146" s="54">
        <v>13.911199999999999</v>
      </c>
      <c r="AD146" s="54">
        <v>0</v>
      </c>
      <c r="AE146" s="54">
        <v>14.38</v>
      </c>
      <c r="AF146" s="54">
        <v>12.5991</v>
      </c>
      <c r="AG146" s="54">
        <v>0</v>
      </c>
      <c r="AH146" s="54">
        <v>0</v>
      </c>
      <c r="AI146" s="54" t="s">
        <v>126</v>
      </c>
      <c r="AJ146" s="54" t="s">
        <v>126</v>
      </c>
      <c r="AK146" s="54" t="s">
        <v>126</v>
      </c>
      <c r="AL146" s="54" t="s">
        <v>126</v>
      </c>
      <c r="AM146" s="54">
        <v>17.7136</v>
      </c>
    </row>
    <row r="147" spans="1:39" hidden="1" outlineLevel="1">
      <c r="A147" s="12">
        <v>44682</v>
      </c>
      <c r="B147" s="54">
        <v>19.739599999999999</v>
      </c>
      <c r="C147" s="54">
        <v>20.653199999999998</v>
      </c>
      <c r="D147" s="54">
        <v>33.621600000000001</v>
      </c>
      <c r="E147" s="54">
        <v>19.3599</v>
      </c>
      <c r="F147" s="54">
        <v>19.706600000000002</v>
      </c>
      <c r="G147" s="54">
        <v>20.123799999999999</v>
      </c>
      <c r="H147" s="54">
        <v>8.8381000000000007</v>
      </c>
      <c r="I147" s="54">
        <v>20.6707</v>
      </c>
      <c r="J147" s="54">
        <v>33.6325</v>
      </c>
      <c r="K147" s="54">
        <v>19.375</v>
      </c>
      <c r="L147" s="54">
        <v>19.706600000000002</v>
      </c>
      <c r="M147" s="54">
        <v>20.123799999999999</v>
      </c>
      <c r="N147" s="54">
        <v>8.2840000000000007</v>
      </c>
      <c r="O147" s="54">
        <v>14.612299999999999</v>
      </c>
      <c r="P147" s="54">
        <v>17.9514</v>
      </c>
      <c r="Q147" s="54">
        <v>14.537699999999999</v>
      </c>
      <c r="R147" s="54">
        <v>0</v>
      </c>
      <c r="S147" s="54" t="s">
        <v>126</v>
      </c>
      <c r="T147" s="54">
        <v>14.5411</v>
      </c>
      <c r="U147" s="54">
        <v>13.2439</v>
      </c>
      <c r="V147" s="54">
        <v>0</v>
      </c>
      <c r="W147" s="54">
        <v>13.2439</v>
      </c>
      <c r="X147" s="54">
        <v>0</v>
      </c>
      <c r="Y147" s="54">
        <v>18.2928</v>
      </c>
      <c r="Z147" s="54">
        <v>13.097899999999999</v>
      </c>
      <c r="AA147" s="54">
        <v>13.2471</v>
      </c>
      <c r="AB147" s="54">
        <v>0</v>
      </c>
      <c r="AC147" s="54">
        <v>13.2471</v>
      </c>
      <c r="AD147" s="54">
        <v>0</v>
      </c>
      <c r="AE147" s="54">
        <v>18.2928</v>
      </c>
      <c r="AF147" s="54">
        <v>13.0998</v>
      </c>
      <c r="AG147" s="54">
        <v>12.9</v>
      </c>
      <c r="AH147" s="54">
        <v>0</v>
      </c>
      <c r="AI147" s="54">
        <v>12.9</v>
      </c>
      <c r="AJ147" s="54">
        <v>0</v>
      </c>
      <c r="AK147" s="54" t="s">
        <v>126</v>
      </c>
      <c r="AL147" s="54">
        <v>12.9</v>
      </c>
      <c r="AM147" s="54">
        <v>15.573399999999999</v>
      </c>
    </row>
    <row r="148" spans="1:39" hidden="1" outlineLevel="1">
      <c r="A148" s="12">
        <v>44713</v>
      </c>
      <c r="B148" s="54">
        <v>21.118600000000001</v>
      </c>
      <c r="C148" s="54">
        <v>21.67</v>
      </c>
      <c r="D148" s="54">
        <v>37.3459</v>
      </c>
      <c r="E148" s="54">
        <v>20.452300000000001</v>
      </c>
      <c r="F148" s="54">
        <v>19.810400000000001</v>
      </c>
      <c r="G148" s="54">
        <v>27.1737</v>
      </c>
      <c r="H148" s="54">
        <v>12.1561</v>
      </c>
      <c r="I148" s="54">
        <v>21.668800000000001</v>
      </c>
      <c r="J148" s="54">
        <v>37.345999999999997</v>
      </c>
      <c r="K148" s="54">
        <v>20.452500000000001</v>
      </c>
      <c r="L148" s="54">
        <v>19.810600000000001</v>
      </c>
      <c r="M148" s="54">
        <v>27.1737</v>
      </c>
      <c r="N148" s="54">
        <v>12.1561</v>
      </c>
      <c r="O148" s="54">
        <v>35.151000000000003</v>
      </c>
      <c r="P148" s="54">
        <v>37.2913</v>
      </c>
      <c r="Q148" s="54">
        <v>0</v>
      </c>
      <c r="R148" s="54">
        <v>0</v>
      </c>
      <c r="S148" s="54">
        <v>0</v>
      </c>
      <c r="T148" s="54" t="s">
        <v>126</v>
      </c>
      <c r="U148" s="54">
        <v>12.4382</v>
      </c>
      <c r="V148" s="54">
        <v>0</v>
      </c>
      <c r="W148" s="54">
        <v>12.4382</v>
      </c>
      <c r="X148" s="54">
        <v>0</v>
      </c>
      <c r="Y148" s="54">
        <v>0</v>
      </c>
      <c r="Z148" s="54">
        <v>12.4382</v>
      </c>
      <c r="AA148" s="54">
        <v>12.4382</v>
      </c>
      <c r="AB148" s="54">
        <v>0</v>
      </c>
      <c r="AC148" s="54">
        <v>12.4382</v>
      </c>
      <c r="AD148" s="54">
        <v>0</v>
      </c>
      <c r="AE148" s="54">
        <v>0</v>
      </c>
      <c r="AF148" s="54">
        <v>12.4382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 t="s">
        <v>126</v>
      </c>
      <c r="AM148" s="54">
        <v>16.009699999999999</v>
      </c>
    </row>
    <row r="149" spans="1:39" hidden="1" outlineLevel="1">
      <c r="A149" s="12">
        <v>44743</v>
      </c>
      <c r="B149" s="54">
        <v>22.235399999999998</v>
      </c>
      <c r="C149" s="54">
        <v>22.9146</v>
      </c>
      <c r="D149" s="54">
        <v>37.786200000000001</v>
      </c>
      <c r="E149" s="54">
        <v>21.229600000000001</v>
      </c>
      <c r="F149" s="54">
        <v>20.226199999999999</v>
      </c>
      <c r="G149" s="54">
        <v>34.1616</v>
      </c>
      <c r="H149" s="54">
        <v>23.739100000000001</v>
      </c>
      <c r="I149" s="54">
        <v>22.910799999999998</v>
      </c>
      <c r="J149" s="54">
        <v>37.789700000000003</v>
      </c>
      <c r="K149" s="54">
        <v>21.229600000000001</v>
      </c>
      <c r="L149" s="54">
        <v>20.226199999999999</v>
      </c>
      <c r="M149" s="54">
        <v>34.1616</v>
      </c>
      <c r="N149" s="54">
        <v>23.739100000000001</v>
      </c>
      <c r="O149" s="54">
        <v>36.499400000000001</v>
      </c>
      <c r="P149" s="54">
        <v>36.499400000000001</v>
      </c>
      <c r="Q149" s="54">
        <v>0</v>
      </c>
      <c r="R149" s="54" t="s">
        <v>126</v>
      </c>
      <c r="S149" s="54">
        <v>0</v>
      </c>
      <c r="T149" s="54" t="s">
        <v>126</v>
      </c>
      <c r="U149" s="54">
        <v>14.612399999999999</v>
      </c>
      <c r="V149" s="54">
        <v>0</v>
      </c>
      <c r="W149" s="54">
        <v>14.612399999999999</v>
      </c>
      <c r="X149" s="54">
        <v>0</v>
      </c>
      <c r="Y149" s="54">
        <v>15.09</v>
      </c>
      <c r="Z149" s="54">
        <v>12.4011</v>
      </c>
      <c r="AA149" s="54">
        <v>14.612399999999999</v>
      </c>
      <c r="AB149" s="54">
        <v>0</v>
      </c>
      <c r="AC149" s="54">
        <v>14.612399999999999</v>
      </c>
      <c r="AD149" s="54">
        <v>0</v>
      </c>
      <c r="AE149" s="54">
        <v>15.09</v>
      </c>
      <c r="AF149" s="54">
        <v>12.4011</v>
      </c>
      <c r="AG149" s="54">
        <v>0</v>
      </c>
      <c r="AH149" s="54">
        <v>0</v>
      </c>
      <c r="AI149" s="54">
        <v>0</v>
      </c>
      <c r="AJ149" s="54" t="s">
        <v>126</v>
      </c>
      <c r="AK149" s="54">
        <v>0</v>
      </c>
      <c r="AL149" s="54" t="s">
        <v>126</v>
      </c>
      <c r="AM149" s="54">
        <v>14.616899999999999</v>
      </c>
    </row>
    <row r="150" spans="1:39" hidden="1" outlineLevel="1">
      <c r="A150" s="12">
        <v>44774</v>
      </c>
      <c r="B150" s="54">
        <v>23.026599999999998</v>
      </c>
      <c r="C150" s="54">
        <v>23.319400000000002</v>
      </c>
      <c r="D150" s="54">
        <v>38.261400000000002</v>
      </c>
      <c r="E150" s="54">
        <v>21.752800000000001</v>
      </c>
      <c r="F150" s="54">
        <v>20.369499999999999</v>
      </c>
      <c r="G150" s="54">
        <v>39.968000000000004</v>
      </c>
      <c r="H150" s="54">
        <v>29.138300000000001</v>
      </c>
      <c r="I150" s="54">
        <v>23.322800000000001</v>
      </c>
      <c r="J150" s="54">
        <v>38.331699999999998</v>
      </c>
      <c r="K150" s="54">
        <v>21.752800000000001</v>
      </c>
      <c r="L150" s="54">
        <v>20.369499999999999</v>
      </c>
      <c r="M150" s="54">
        <v>39.968000000000004</v>
      </c>
      <c r="N150" s="54">
        <v>29.138300000000001</v>
      </c>
      <c r="O150" s="54">
        <v>7.7210999999999999</v>
      </c>
      <c r="P150" s="54">
        <v>7.7210999999999999</v>
      </c>
      <c r="Q150" s="54">
        <v>0</v>
      </c>
      <c r="R150" s="54" t="s">
        <v>126</v>
      </c>
      <c r="S150" s="54">
        <v>0</v>
      </c>
      <c r="T150" s="54" t="s">
        <v>126</v>
      </c>
      <c r="U150" s="54">
        <v>12.727499999999999</v>
      </c>
      <c r="V150" s="54">
        <v>0</v>
      </c>
      <c r="W150" s="54">
        <v>12.727499999999999</v>
      </c>
      <c r="X150" s="54">
        <v>0</v>
      </c>
      <c r="Y150" s="54">
        <v>0</v>
      </c>
      <c r="Z150" s="54">
        <v>12.727499999999999</v>
      </c>
      <c r="AA150" s="54">
        <v>12.727499999999999</v>
      </c>
      <c r="AB150" s="54">
        <v>0</v>
      </c>
      <c r="AC150" s="54">
        <v>12.727499999999999</v>
      </c>
      <c r="AD150" s="54">
        <v>0</v>
      </c>
      <c r="AE150" s="54">
        <v>0</v>
      </c>
      <c r="AF150" s="54">
        <v>12.727499999999999</v>
      </c>
      <c r="AG150" s="54">
        <v>0</v>
      </c>
      <c r="AH150" s="54">
        <v>0</v>
      </c>
      <c r="AI150" s="54">
        <v>0</v>
      </c>
      <c r="AJ150" s="54" t="s">
        <v>126</v>
      </c>
      <c r="AK150" s="54">
        <v>0</v>
      </c>
      <c r="AL150" s="54" t="s">
        <v>126</v>
      </c>
      <c r="AM150" s="54">
        <v>18.2576</v>
      </c>
    </row>
    <row r="151" spans="1:39" hidden="1" outlineLevel="1">
      <c r="A151" s="12">
        <v>44805</v>
      </c>
      <c r="B151" s="54">
        <v>36.7453</v>
      </c>
      <c r="C151" s="54">
        <v>37.886200000000002</v>
      </c>
      <c r="D151" s="54">
        <v>38.010300000000001</v>
      </c>
      <c r="E151" s="54">
        <v>37.872500000000002</v>
      </c>
      <c r="F151" s="54">
        <v>38.715299999999999</v>
      </c>
      <c r="G151" s="54">
        <v>29.848299999999998</v>
      </c>
      <c r="H151" s="54">
        <v>20.636399999999998</v>
      </c>
      <c r="I151" s="54">
        <v>37.886499999999998</v>
      </c>
      <c r="J151" s="54">
        <v>38.013399999999997</v>
      </c>
      <c r="K151" s="54">
        <v>37.872500000000002</v>
      </c>
      <c r="L151" s="54">
        <v>38.715299999999999</v>
      </c>
      <c r="M151" s="54">
        <v>29.848299999999998</v>
      </c>
      <c r="N151" s="54">
        <v>20.636399999999998</v>
      </c>
      <c r="O151" s="54">
        <v>36.552500000000002</v>
      </c>
      <c r="P151" s="54">
        <v>36.552500000000002</v>
      </c>
      <c r="Q151" s="54" t="s">
        <v>126</v>
      </c>
      <c r="R151" s="54" t="s">
        <v>126</v>
      </c>
      <c r="S151" s="54" t="s">
        <v>126</v>
      </c>
      <c r="T151" s="54" t="s">
        <v>126</v>
      </c>
      <c r="U151" s="54">
        <v>14.920400000000001</v>
      </c>
      <c r="V151" s="54">
        <v>0</v>
      </c>
      <c r="W151" s="54">
        <v>14.920400000000001</v>
      </c>
      <c r="X151" s="54">
        <v>0</v>
      </c>
      <c r="Y151" s="54">
        <v>0</v>
      </c>
      <c r="Z151" s="54">
        <v>14.920400000000001</v>
      </c>
      <c r="AA151" s="54">
        <v>14.920400000000001</v>
      </c>
      <c r="AB151" s="54">
        <v>0</v>
      </c>
      <c r="AC151" s="54">
        <v>14.920400000000001</v>
      </c>
      <c r="AD151" s="54">
        <v>0</v>
      </c>
      <c r="AE151" s="54">
        <v>0</v>
      </c>
      <c r="AF151" s="54">
        <v>14.920400000000001</v>
      </c>
      <c r="AG151" s="54">
        <v>0</v>
      </c>
      <c r="AH151" s="54">
        <v>0</v>
      </c>
      <c r="AI151" s="54" t="s">
        <v>126</v>
      </c>
      <c r="AJ151" s="54" t="s">
        <v>126</v>
      </c>
      <c r="AK151" s="54" t="s">
        <v>126</v>
      </c>
      <c r="AL151" s="54" t="s">
        <v>126</v>
      </c>
      <c r="AM151" s="54">
        <v>19.2164</v>
      </c>
    </row>
    <row r="152" spans="1:39" hidden="1" outlineLevel="1">
      <c r="A152" s="12">
        <v>44835</v>
      </c>
      <c r="B152" s="54">
        <v>37.231999999999999</v>
      </c>
      <c r="C152" s="54">
        <v>39.053600000000003</v>
      </c>
      <c r="D152" s="54">
        <v>41.933</v>
      </c>
      <c r="E152" s="54">
        <v>38.802199999999999</v>
      </c>
      <c r="F152" s="54">
        <v>39.128100000000003</v>
      </c>
      <c r="G152" s="54">
        <v>36.4636</v>
      </c>
      <c r="H152" s="54">
        <v>21.8523</v>
      </c>
      <c r="I152" s="54">
        <v>39.065100000000001</v>
      </c>
      <c r="J152" s="54">
        <v>42.088099999999997</v>
      </c>
      <c r="K152" s="54">
        <v>38.802199999999999</v>
      </c>
      <c r="L152" s="54">
        <v>39.128100000000003</v>
      </c>
      <c r="M152" s="54">
        <v>36.4636</v>
      </c>
      <c r="N152" s="54">
        <v>21.8523</v>
      </c>
      <c r="O152" s="54">
        <v>2.1476000000000002</v>
      </c>
      <c r="P152" s="54">
        <v>2.1476000000000002</v>
      </c>
      <c r="Q152" s="54" t="s">
        <v>126</v>
      </c>
      <c r="R152" s="54" t="s">
        <v>126</v>
      </c>
      <c r="S152" s="54" t="s">
        <v>126</v>
      </c>
      <c r="T152" s="54" t="s">
        <v>126</v>
      </c>
      <c r="U152" s="54">
        <v>17.250900000000001</v>
      </c>
      <c r="V152" s="54">
        <v>0</v>
      </c>
      <c r="W152" s="54">
        <v>17.250900000000001</v>
      </c>
      <c r="X152" s="54">
        <v>0</v>
      </c>
      <c r="Y152" s="54">
        <v>18.288900000000002</v>
      </c>
      <c r="Z152" s="54">
        <v>14.984500000000001</v>
      </c>
      <c r="AA152" s="54">
        <v>17.250900000000001</v>
      </c>
      <c r="AB152" s="54">
        <v>0</v>
      </c>
      <c r="AC152" s="54">
        <v>17.250900000000001</v>
      </c>
      <c r="AD152" s="54">
        <v>0</v>
      </c>
      <c r="AE152" s="54">
        <v>18.288900000000002</v>
      </c>
      <c r="AF152" s="54">
        <v>14.984500000000001</v>
      </c>
      <c r="AG152" s="54">
        <v>0</v>
      </c>
      <c r="AH152" s="54">
        <v>0</v>
      </c>
      <c r="AI152" s="54" t="s">
        <v>126</v>
      </c>
      <c r="AJ152" s="54" t="s">
        <v>126</v>
      </c>
      <c r="AK152" s="54" t="s">
        <v>126</v>
      </c>
      <c r="AL152" s="54" t="s">
        <v>126</v>
      </c>
      <c r="AM152" s="54">
        <v>18.886099999999999</v>
      </c>
    </row>
    <row r="153" spans="1:39" hidden="1" outlineLevel="1">
      <c r="A153" s="12">
        <v>44866</v>
      </c>
      <c r="B153" s="54">
        <v>36.734099999999998</v>
      </c>
      <c r="C153" s="54">
        <v>38.026800000000001</v>
      </c>
      <c r="D153" s="54">
        <v>42.006399999999999</v>
      </c>
      <c r="E153" s="54">
        <v>37.590299999999999</v>
      </c>
      <c r="F153" s="54">
        <v>38.016399999999997</v>
      </c>
      <c r="G153" s="54">
        <v>33.7423</v>
      </c>
      <c r="H153" s="54">
        <v>15.9603</v>
      </c>
      <c r="I153" s="54">
        <v>38.026400000000002</v>
      </c>
      <c r="J153" s="54">
        <v>42.0045</v>
      </c>
      <c r="K153" s="54">
        <v>37.590299999999999</v>
      </c>
      <c r="L153" s="54">
        <v>38.016399999999997</v>
      </c>
      <c r="M153" s="54">
        <v>33.7423</v>
      </c>
      <c r="N153" s="54">
        <v>15.9603</v>
      </c>
      <c r="O153" s="54">
        <v>45.558</v>
      </c>
      <c r="P153" s="54">
        <v>45.558</v>
      </c>
      <c r="Q153" s="54" t="s">
        <v>126</v>
      </c>
      <c r="R153" s="54" t="s">
        <v>126</v>
      </c>
      <c r="S153" s="54" t="s">
        <v>126</v>
      </c>
      <c r="T153" s="54" t="s">
        <v>126</v>
      </c>
      <c r="U153" s="54">
        <v>11.964600000000001</v>
      </c>
      <c r="V153" s="54">
        <v>0</v>
      </c>
      <c r="W153" s="54">
        <v>11.964600000000001</v>
      </c>
      <c r="X153" s="54">
        <v>0</v>
      </c>
      <c r="Y153" s="54">
        <v>23.5</v>
      </c>
      <c r="Z153" s="54">
        <v>11.7758</v>
      </c>
      <c r="AA153" s="54">
        <v>11.964600000000001</v>
      </c>
      <c r="AB153" s="54">
        <v>0</v>
      </c>
      <c r="AC153" s="54">
        <v>11.964600000000001</v>
      </c>
      <c r="AD153" s="54">
        <v>0</v>
      </c>
      <c r="AE153" s="54">
        <v>23.5</v>
      </c>
      <c r="AF153" s="54">
        <v>11.7758</v>
      </c>
      <c r="AG153" s="54">
        <v>0</v>
      </c>
      <c r="AH153" s="54">
        <v>0</v>
      </c>
      <c r="AI153" s="54" t="s">
        <v>126</v>
      </c>
      <c r="AJ153" s="54" t="s">
        <v>126</v>
      </c>
      <c r="AK153" s="54" t="s">
        <v>126</v>
      </c>
      <c r="AL153" s="54" t="s">
        <v>126</v>
      </c>
      <c r="AM153" s="54">
        <v>21.084800000000001</v>
      </c>
    </row>
    <row r="154" spans="1:39" hidden="1" outlineLevel="1">
      <c r="A154" s="12">
        <v>44896</v>
      </c>
      <c r="B154" s="54">
        <v>36.337499999999999</v>
      </c>
      <c r="C154" s="54">
        <v>38.017800000000001</v>
      </c>
      <c r="D154" s="54">
        <v>41.679600000000001</v>
      </c>
      <c r="E154" s="54">
        <v>37.634500000000003</v>
      </c>
      <c r="F154" s="54">
        <v>38.112000000000002</v>
      </c>
      <c r="G154" s="54">
        <v>34.101799999999997</v>
      </c>
      <c r="H154" s="54">
        <v>16.666899999999998</v>
      </c>
      <c r="I154" s="54">
        <v>38.017699999999998</v>
      </c>
      <c r="J154" s="54">
        <v>41.680399999999999</v>
      </c>
      <c r="K154" s="54">
        <v>37.634500000000003</v>
      </c>
      <c r="L154" s="54">
        <v>38.112000000000002</v>
      </c>
      <c r="M154" s="54">
        <v>34.101799999999997</v>
      </c>
      <c r="N154" s="54">
        <v>16.666899999999998</v>
      </c>
      <c r="O154" s="54">
        <v>40.4938</v>
      </c>
      <c r="P154" s="54">
        <v>40.4938</v>
      </c>
      <c r="Q154" s="54">
        <v>0</v>
      </c>
      <c r="R154" s="54" t="s">
        <v>126</v>
      </c>
      <c r="S154" s="54" t="s">
        <v>126</v>
      </c>
      <c r="T154" s="54">
        <v>0</v>
      </c>
      <c r="U154" s="54">
        <v>7.0033000000000003</v>
      </c>
      <c r="V154" s="54">
        <v>0</v>
      </c>
      <c r="W154" s="54">
        <v>7.0033000000000003</v>
      </c>
      <c r="X154" s="54">
        <v>0</v>
      </c>
      <c r="Y154" s="54">
        <v>15.7</v>
      </c>
      <c r="Z154" s="54">
        <v>7.0006000000000004</v>
      </c>
      <c r="AA154" s="54">
        <v>7.9644000000000004</v>
      </c>
      <c r="AB154" s="54">
        <v>0</v>
      </c>
      <c r="AC154" s="54">
        <v>7.9644000000000004</v>
      </c>
      <c r="AD154" s="54">
        <v>0</v>
      </c>
      <c r="AE154" s="54">
        <v>15.7</v>
      </c>
      <c r="AF154" s="54">
        <v>7.9617000000000004</v>
      </c>
      <c r="AG154" s="54">
        <v>0</v>
      </c>
      <c r="AH154" s="54">
        <v>0</v>
      </c>
      <c r="AI154" s="54">
        <v>0</v>
      </c>
      <c r="AJ154" s="54" t="s">
        <v>126</v>
      </c>
      <c r="AK154" s="54" t="s">
        <v>126</v>
      </c>
      <c r="AL154" s="54">
        <v>0</v>
      </c>
      <c r="AM154" s="54">
        <v>22.212700000000002</v>
      </c>
    </row>
    <row r="155" spans="1:39" hidden="1" outlineLevel="1">
      <c r="A155" s="12">
        <v>44927</v>
      </c>
      <c r="B155" s="54">
        <v>35.361699999999999</v>
      </c>
      <c r="C155" s="54">
        <v>37.828800000000001</v>
      </c>
      <c r="D155" s="54">
        <v>41.664200000000001</v>
      </c>
      <c r="E155" s="54">
        <v>37.382899999999999</v>
      </c>
      <c r="F155" s="54">
        <v>38.361199999999997</v>
      </c>
      <c r="G155" s="54">
        <v>27.529199999999999</v>
      </c>
      <c r="H155" s="54">
        <v>14.771100000000001</v>
      </c>
      <c r="I155" s="54">
        <v>37.828800000000001</v>
      </c>
      <c r="J155" s="54">
        <v>41.664900000000003</v>
      </c>
      <c r="K155" s="54">
        <v>37.382899999999999</v>
      </c>
      <c r="L155" s="54">
        <v>38.361199999999997</v>
      </c>
      <c r="M155" s="54">
        <v>27.529199999999999</v>
      </c>
      <c r="N155" s="54">
        <v>14.771100000000001</v>
      </c>
      <c r="O155" s="54">
        <v>38.752600000000001</v>
      </c>
      <c r="P155" s="54">
        <v>38.752600000000001</v>
      </c>
      <c r="Q155" s="54">
        <v>0</v>
      </c>
      <c r="R155" s="54" t="s">
        <v>126</v>
      </c>
      <c r="S155" s="54">
        <v>0</v>
      </c>
      <c r="T155" s="54">
        <v>0</v>
      </c>
      <c r="U155" s="54">
        <v>10.9328</v>
      </c>
      <c r="V155" s="54">
        <v>0</v>
      </c>
      <c r="W155" s="54">
        <v>10.9328</v>
      </c>
      <c r="X155" s="54">
        <v>0</v>
      </c>
      <c r="Y155" s="54">
        <v>18.18</v>
      </c>
      <c r="Z155" s="54">
        <v>8.4004999999999992</v>
      </c>
      <c r="AA155" s="54">
        <v>10.966100000000001</v>
      </c>
      <c r="AB155" s="54">
        <v>0</v>
      </c>
      <c r="AC155" s="54">
        <v>10.966100000000001</v>
      </c>
      <c r="AD155" s="54">
        <v>0</v>
      </c>
      <c r="AE155" s="54">
        <v>18.18</v>
      </c>
      <c r="AF155" s="54">
        <v>8.4154</v>
      </c>
      <c r="AG155" s="54">
        <v>7.1482999999999999</v>
      </c>
      <c r="AH155" s="54">
        <v>0</v>
      </c>
      <c r="AI155" s="54">
        <v>7.1482999999999999</v>
      </c>
      <c r="AJ155" s="54" t="s">
        <v>126</v>
      </c>
      <c r="AK155" s="54">
        <v>0</v>
      </c>
      <c r="AL155" s="54">
        <v>7.1482999999999999</v>
      </c>
      <c r="AM155" s="54">
        <v>20.218499999999999</v>
      </c>
    </row>
    <row r="156" spans="1:39" hidden="1" outlineLevel="1">
      <c r="A156" s="12">
        <v>44958</v>
      </c>
      <c r="B156" s="54">
        <v>37.260599999999997</v>
      </c>
      <c r="C156" s="54">
        <v>38.598399999999998</v>
      </c>
      <c r="D156" s="54">
        <v>41.346899999999998</v>
      </c>
      <c r="E156" s="54">
        <v>38.281599999999997</v>
      </c>
      <c r="F156" s="54">
        <v>38.440399999999997</v>
      </c>
      <c r="G156" s="54">
        <v>36.753300000000003</v>
      </c>
      <c r="H156" s="54">
        <v>24.957599999999999</v>
      </c>
      <c r="I156" s="54">
        <v>38.598100000000002</v>
      </c>
      <c r="J156" s="54">
        <v>41.344900000000003</v>
      </c>
      <c r="K156" s="54">
        <v>38.281599999999997</v>
      </c>
      <c r="L156" s="54">
        <v>38.440399999999997</v>
      </c>
      <c r="M156" s="54">
        <v>36.753300000000003</v>
      </c>
      <c r="N156" s="54">
        <v>24.957599999999999</v>
      </c>
      <c r="O156" s="54">
        <v>49.619700000000002</v>
      </c>
      <c r="P156" s="54">
        <v>49.619700000000002</v>
      </c>
      <c r="Q156" s="54" t="s">
        <v>126</v>
      </c>
      <c r="R156" s="54" t="s">
        <v>126</v>
      </c>
      <c r="S156" s="54" t="s">
        <v>126</v>
      </c>
      <c r="T156" s="54" t="s">
        <v>126</v>
      </c>
      <c r="U156" s="54">
        <v>13.499499999999999</v>
      </c>
      <c r="V156" s="54">
        <v>0</v>
      </c>
      <c r="W156" s="54">
        <v>13.499499999999999</v>
      </c>
      <c r="X156" s="54">
        <v>0</v>
      </c>
      <c r="Y156" s="54">
        <v>0</v>
      </c>
      <c r="Z156" s="54">
        <v>13.499499999999999</v>
      </c>
      <c r="AA156" s="54">
        <v>13.499499999999999</v>
      </c>
      <c r="AB156" s="54">
        <v>0</v>
      </c>
      <c r="AC156" s="54">
        <v>13.499499999999999</v>
      </c>
      <c r="AD156" s="54">
        <v>0</v>
      </c>
      <c r="AE156" s="54">
        <v>0</v>
      </c>
      <c r="AF156" s="54">
        <v>13.499499999999999</v>
      </c>
      <c r="AG156" s="54">
        <v>0</v>
      </c>
      <c r="AH156" s="54">
        <v>0</v>
      </c>
      <c r="AI156" s="54" t="s">
        <v>126</v>
      </c>
      <c r="AJ156" s="54" t="s">
        <v>126</v>
      </c>
      <c r="AK156" s="54" t="s">
        <v>126</v>
      </c>
      <c r="AL156" s="54" t="s">
        <v>126</v>
      </c>
      <c r="AM156" s="54">
        <v>21.955300000000001</v>
      </c>
    </row>
    <row r="157" spans="1:39" hidden="1" outlineLevel="1">
      <c r="A157" s="12">
        <v>44986</v>
      </c>
      <c r="B157" s="54">
        <v>37.358199999999997</v>
      </c>
      <c r="C157" s="54">
        <v>38.717399999999998</v>
      </c>
      <c r="D157" s="54">
        <v>41.2744</v>
      </c>
      <c r="E157" s="54">
        <v>38.438899999999997</v>
      </c>
      <c r="F157" s="54">
        <v>38.720799999999997</v>
      </c>
      <c r="G157" s="54">
        <v>36.743099999999998</v>
      </c>
      <c r="H157" s="54">
        <v>18.095600000000001</v>
      </c>
      <c r="I157" s="54">
        <v>38.717199999999998</v>
      </c>
      <c r="J157" s="54">
        <v>41.273800000000001</v>
      </c>
      <c r="K157" s="54">
        <v>38.438899999999997</v>
      </c>
      <c r="L157" s="54">
        <v>38.720799999999997</v>
      </c>
      <c r="M157" s="54">
        <v>36.743099999999998</v>
      </c>
      <c r="N157" s="54">
        <v>18.095600000000001</v>
      </c>
      <c r="O157" s="54">
        <v>42.366</v>
      </c>
      <c r="P157" s="54">
        <v>42.366</v>
      </c>
      <c r="Q157" s="54">
        <v>0</v>
      </c>
      <c r="R157" s="54" t="s">
        <v>126</v>
      </c>
      <c r="S157" s="54">
        <v>0</v>
      </c>
      <c r="T157" s="54">
        <v>0</v>
      </c>
      <c r="U157" s="54">
        <v>15.7903</v>
      </c>
      <c r="V157" s="54">
        <v>0</v>
      </c>
      <c r="W157" s="54">
        <v>15.7903</v>
      </c>
      <c r="X157" s="54">
        <v>0</v>
      </c>
      <c r="Y157" s="54">
        <v>0</v>
      </c>
      <c r="Z157" s="54">
        <v>15.7903</v>
      </c>
      <c r="AA157" s="54">
        <v>17.705300000000001</v>
      </c>
      <c r="AB157" s="54">
        <v>0</v>
      </c>
      <c r="AC157" s="54">
        <v>17.705300000000001</v>
      </c>
      <c r="AD157" s="54">
        <v>0</v>
      </c>
      <c r="AE157" s="54">
        <v>0</v>
      </c>
      <c r="AF157" s="54">
        <v>17.705300000000001</v>
      </c>
      <c r="AG157" s="54">
        <v>11.5</v>
      </c>
      <c r="AH157" s="54">
        <v>0</v>
      </c>
      <c r="AI157" s="54">
        <v>11.5</v>
      </c>
      <c r="AJ157" s="54" t="s">
        <v>126</v>
      </c>
      <c r="AK157" s="54">
        <v>0</v>
      </c>
      <c r="AL157" s="54">
        <v>11.5</v>
      </c>
      <c r="AM157" s="54">
        <v>21.739000000000001</v>
      </c>
    </row>
    <row r="158" spans="1:39" hidden="1" outlineLevel="1">
      <c r="A158" s="12">
        <v>45017</v>
      </c>
      <c r="B158" s="54">
        <v>37.363399999999999</v>
      </c>
      <c r="C158" s="54">
        <v>38.766599999999997</v>
      </c>
      <c r="D158" s="54">
        <v>41.862000000000002</v>
      </c>
      <c r="E158" s="54">
        <v>38.404499999999999</v>
      </c>
      <c r="F158" s="54">
        <v>38.794800000000002</v>
      </c>
      <c r="G158" s="54">
        <v>34.860199999999999</v>
      </c>
      <c r="H158" s="54">
        <v>24.075099999999999</v>
      </c>
      <c r="I158" s="54">
        <v>38.765999999999998</v>
      </c>
      <c r="J158" s="54">
        <v>41.858600000000003</v>
      </c>
      <c r="K158" s="54">
        <v>38.404499999999999</v>
      </c>
      <c r="L158" s="54">
        <v>38.794800000000002</v>
      </c>
      <c r="M158" s="54">
        <v>34.860199999999999</v>
      </c>
      <c r="N158" s="54">
        <v>24.075099999999999</v>
      </c>
      <c r="O158" s="54">
        <v>47.803199999999997</v>
      </c>
      <c r="P158" s="54">
        <v>47.803199999999997</v>
      </c>
      <c r="Q158" s="54" t="s">
        <v>126</v>
      </c>
      <c r="R158" s="54" t="s">
        <v>126</v>
      </c>
      <c r="S158" s="54" t="s">
        <v>126</v>
      </c>
      <c r="T158" s="54" t="s">
        <v>126</v>
      </c>
      <c r="U158" s="54">
        <v>16.5123</v>
      </c>
      <c r="V158" s="54">
        <v>0</v>
      </c>
      <c r="W158" s="54">
        <v>16.5123</v>
      </c>
      <c r="X158" s="54">
        <v>0</v>
      </c>
      <c r="Y158" s="54">
        <v>19.39</v>
      </c>
      <c r="Z158" s="54">
        <v>12.265700000000001</v>
      </c>
      <c r="AA158" s="54">
        <v>16.5123</v>
      </c>
      <c r="AB158" s="54">
        <v>0</v>
      </c>
      <c r="AC158" s="54">
        <v>16.5123</v>
      </c>
      <c r="AD158" s="54">
        <v>0</v>
      </c>
      <c r="AE158" s="54">
        <v>19.39</v>
      </c>
      <c r="AF158" s="54">
        <v>12.265700000000001</v>
      </c>
      <c r="AG158" s="54">
        <v>0</v>
      </c>
      <c r="AH158" s="54">
        <v>0</v>
      </c>
      <c r="AI158" s="54" t="s">
        <v>126</v>
      </c>
      <c r="AJ158" s="54" t="s">
        <v>126</v>
      </c>
      <c r="AK158" s="54" t="s">
        <v>126</v>
      </c>
      <c r="AL158" s="54" t="s">
        <v>126</v>
      </c>
      <c r="AM158" s="54">
        <v>22.4589</v>
      </c>
    </row>
    <row r="159" spans="1:39" hidden="1" outlineLevel="1">
      <c r="A159" s="12">
        <v>45047</v>
      </c>
      <c r="B159" s="54">
        <v>37.202199999999998</v>
      </c>
      <c r="C159" s="54">
        <v>38.658099999999997</v>
      </c>
      <c r="D159" s="54">
        <v>43.078200000000002</v>
      </c>
      <c r="E159" s="54">
        <v>38.298200000000001</v>
      </c>
      <c r="F159" s="54">
        <v>38.739400000000003</v>
      </c>
      <c r="G159" s="54">
        <v>33.496899999999997</v>
      </c>
      <c r="H159" s="54">
        <v>27.2333</v>
      </c>
      <c r="I159" s="54">
        <v>38.657699999999998</v>
      </c>
      <c r="J159" s="54">
        <v>43.077599999999997</v>
      </c>
      <c r="K159" s="54">
        <v>38.298200000000001</v>
      </c>
      <c r="L159" s="54">
        <v>38.739400000000003</v>
      </c>
      <c r="M159" s="54">
        <v>33.496899999999997</v>
      </c>
      <c r="N159" s="54">
        <v>27.2333</v>
      </c>
      <c r="O159" s="54">
        <v>43.573399999999999</v>
      </c>
      <c r="P159" s="54">
        <v>43.573399999999999</v>
      </c>
      <c r="Q159" s="54">
        <v>0</v>
      </c>
      <c r="R159" s="54" t="s">
        <v>126</v>
      </c>
      <c r="S159" s="54" t="s">
        <v>126</v>
      </c>
      <c r="T159" s="54">
        <v>0</v>
      </c>
      <c r="U159" s="54">
        <v>9.9997000000000007</v>
      </c>
      <c r="V159" s="54">
        <v>0</v>
      </c>
      <c r="W159" s="54">
        <v>9.9997000000000007</v>
      </c>
      <c r="X159" s="54">
        <v>0</v>
      </c>
      <c r="Y159" s="54">
        <v>0</v>
      </c>
      <c r="Z159" s="54">
        <v>9.9997000000000007</v>
      </c>
      <c r="AA159" s="54">
        <v>10.728899999999999</v>
      </c>
      <c r="AB159" s="54">
        <v>0</v>
      </c>
      <c r="AC159" s="54">
        <v>10.728899999999999</v>
      </c>
      <c r="AD159" s="54">
        <v>0</v>
      </c>
      <c r="AE159" s="54">
        <v>0</v>
      </c>
      <c r="AF159" s="54">
        <v>10.728899999999999</v>
      </c>
      <c r="AG159" s="54">
        <v>6.4740000000000002</v>
      </c>
      <c r="AH159" s="54">
        <v>0</v>
      </c>
      <c r="AI159" s="54">
        <v>6.4740000000000002</v>
      </c>
      <c r="AJ159" s="54" t="s">
        <v>126</v>
      </c>
      <c r="AK159" s="54" t="s">
        <v>126</v>
      </c>
      <c r="AL159" s="54">
        <v>6.4740000000000002</v>
      </c>
      <c r="AM159" s="54">
        <v>24.510100000000001</v>
      </c>
    </row>
    <row r="160" spans="1:39" hidden="1" outlineLevel="1">
      <c r="A160" s="12">
        <v>45078</v>
      </c>
      <c r="B160" s="54">
        <v>36.762</v>
      </c>
      <c r="C160" s="54">
        <v>38.227400000000003</v>
      </c>
      <c r="D160" s="54">
        <v>46.395800000000001</v>
      </c>
      <c r="E160" s="54">
        <v>37.802399999999999</v>
      </c>
      <c r="F160" s="54">
        <v>37.978999999999999</v>
      </c>
      <c r="G160" s="54">
        <v>37.2012</v>
      </c>
      <c r="H160" s="54">
        <v>22.973400000000002</v>
      </c>
      <c r="I160" s="54">
        <v>38.226999999999997</v>
      </c>
      <c r="J160" s="54">
        <v>46.419499999999999</v>
      </c>
      <c r="K160" s="54">
        <v>37.802399999999999</v>
      </c>
      <c r="L160" s="54">
        <v>37.978999999999999</v>
      </c>
      <c r="M160" s="54">
        <v>37.2012</v>
      </c>
      <c r="N160" s="54">
        <v>22.973400000000002</v>
      </c>
      <c r="O160" s="54">
        <v>40.177100000000003</v>
      </c>
      <c r="P160" s="54">
        <v>40.177100000000003</v>
      </c>
      <c r="Q160" s="54" t="s">
        <v>126</v>
      </c>
      <c r="R160" s="54" t="s">
        <v>126</v>
      </c>
      <c r="S160" s="54" t="s">
        <v>126</v>
      </c>
      <c r="T160" s="54" t="s">
        <v>126</v>
      </c>
      <c r="U160" s="54">
        <v>8.5593000000000004</v>
      </c>
      <c r="V160" s="54">
        <v>0</v>
      </c>
      <c r="W160" s="54">
        <v>8.5593000000000004</v>
      </c>
      <c r="X160" s="54">
        <v>0</v>
      </c>
      <c r="Y160" s="54">
        <v>0</v>
      </c>
      <c r="Z160" s="54">
        <v>8.5593000000000004</v>
      </c>
      <c r="AA160" s="54">
        <v>8.5593000000000004</v>
      </c>
      <c r="AB160" s="54">
        <v>0</v>
      </c>
      <c r="AC160" s="54">
        <v>8.5593000000000004</v>
      </c>
      <c r="AD160" s="54">
        <v>0</v>
      </c>
      <c r="AE160" s="54">
        <v>0</v>
      </c>
      <c r="AF160" s="54">
        <v>8.5593000000000004</v>
      </c>
      <c r="AG160" s="54">
        <v>0</v>
      </c>
      <c r="AH160" s="54">
        <v>0</v>
      </c>
      <c r="AI160" s="54" t="s">
        <v>126</v>
      </c>
      <c r="AJ160" s="54" t="s">
        <v>126</v>
      </c>
      <c r="AK160" s="54" t="s">
        <v>126</v>
      </c>
      <c r="AL160" s="54" t="s">
        <v>126</v>
      </c>
      <c r="AM160" s="54">
        <v>25.383700000000001</v>
      </c>
    </row>
    <row r="161" spans="1:39" hidden="1" outlineLevel="1">
      <c r="A161" s="12">
        <v>45108</v>
      </c>
      <c r="B161" s="54">
        <v>37.278300000000002</v>
      </c>
      <c r="C161" s="54">
        <v>38.948399999999999</v>
      </c>
      <c r="D161" s="54">
        <v>46.492400000000004</v>
      </c>
      <c r="E161" s="54">
        <v>38.562100000000001</v>
      </c>
      <c r="F161" s="54">
        <v>38.918300000000002</v>
      </c>
      <c r="G161" s="54">
        <v>35.448</v>
      </c>
      <c r="H161" s="54">
        <v>29.9895</v>
      </c>
      <c r="I161" s="54">
        <v>38.947800000000001</v>
      </c>
      <c r="J161" s="54">
        <v>46.4876</v>
      </c>
      <c r="K161" s="54">
        <v>38.562100000000001</v>
      </c>
      <c r="L161" s="54">
        <v>38.918300000000002</v>
      </c>
      <c r="M161" s="54">
        <v>35.448</v>
      </c>
      <c r="N161" s="54">
        <v>29.9895</v>
      </c>
      <c r="O161" s="54">
        <v>51.415900000000001</v>
      </c>
      <c r="P161" s="54">
        <v>51.415900000000001</v>
      </c>
      <c r="Q161" s="54" t="s">
        <v>126</v>
      </c>
      <c r="R161" s="54" t="s">
        <v>126</v>
      </c>
      <c r="S161" s="54" t="s">
        <v>126</v>
      </c>
      <c r="T161" s="54" t="s">
        <v>126</v>
      </c>
      <c r="U161" s="54">
        <v>13.154299999999999</v>
      </c>
      <c r="V161" s="54">
        <v>0</v>
      </c>
      <c r="W161" s="54">
        <v>13.154299999999999</v>
      </c>
      <c r="X161" s="54">
        <v>0</v>
      </c>
      <c r="Y161" s="54">
        <v>20.96</v>
      </c>
      <c r="Z161" s="54">
        <v>11.2112</v>
      </c>
      <c r="AA161" s="54">
        <v>13.154299999999999</v>
      </c>
      <c r="AB161" s="54">
        <v>0</v>
      </c>
      <c r="AC161" s="54">
        <v>13.154299999999999</v>
      </c>
      <c r="AD161" s="54">
        <v>0</v>
      </c>
      <c r="AE161" s="54">
        <v>20.96</v>
      </c>
      <c r="AF161" s="54">
        <v>11.2112</v>
      </c>
      <c r="AG161" s="54">
        <v>0</v>
      </c>
      <c r="AH161" s="54">
        <v>0</v>
      </c>
      <c r="AI161" s="54" t="s">
        <v>126</v>
      </c>
      <c r="AJ161" s="54" t="s">
        <v>126</v>
      </c>
      <c r="AK161" s="54" t="s">
        <v>126</v>
      </c>
      <c r="AL161" s="54" t="s">
        <v>126</v>
      </c>
      <c r="AM161" s="54">
        <v>25.670100000000001</v>
      </c>
    </row>
    <row r="162" spans="1:39" hidden="1" outlineLevel="1">
      <c r="A162" s="12">
        <v>45139</v>
      </c>
      <c r="B162" s="54">
        <v>37.257199999999997</v>
      </c>
      <c r="C162" s="54">
        <v>38.6477</v>
      </c>
      <c r="D162" s="54">
        <v>46.023000000000003</v>
      </c>
      <c r="E162" s="54">
        <v>38.249099999999999</v>
      </c>
      <c r="F162" s="54">
        <v>38.988</v>
      </c>
      <c r="G162" s="54">
        <v>31.904399999999999</v>
      </c>
      <c r="H162" s="54">
        <v>33.1935</v>
      </c>
      <c r="I162" s="54">
        <v>38.646799999999999</v>
      </c>
      <c r="J162" s="54">
        <v>46.064300000000003</v>
      </c>
      <c r="K162" s="54">
        <v>38.249099999999999</v>
      </c>
      <c r="L162" s="54">
        <v>38.988</v>
      </c>
      <c r="M162" s="54">
        <v>31.904399999999999</v>
      </c>
      <c r="N162" s="54">
        <v>33.1935</v>
      </c>
      <c r="O162" s="54">
        <v>40.956299999999999</v>
      </c>
      <c r="P162" s="54">
        <v>40.956299999999999</v>
      </c>
      <c r="Q162" s="54" t="s">
        <v>126</v>
      </c>
      <c r="R162" s="54" t="s">
        <v>126</v>
      </c>
      <c r="S162" s="54" t="s">
        <v>126</v>
      </c>
      <c r="T162" s="54" t="s">
        <v>126</v>
      </c>
      <c r="U162" s="54">
        <v>11.6906</v>
      </c>
      <c r="V162" s="54">
        <v>0</v>
      </c>
      <c r="W162" s="54">
        <v>11.6906</v>
      </c>
      <c r="X162" s="54">
        <v>0</v>
      </c>
      <c r="Y162" s="54">
        <v>0</v>
      </c>
      <c r="Z162" s="54">
        <v>11.6906</v>
      </c>
      <c r="AA162" s="54">
        <v>11.6906</v>
      </c>
      <c r="AB162" s="54">
        <v>0</v>
      </c>
      <c r="AC162" s="54">
        <v>11.6906</v>
      </c>
      <c r="AD162" s="54">
        <v>0</v>
      </c>
      <c r="AE162" s="54">
        <v>0</v>
      </c>
      <c r="AF162" s="54">
        <v>11.6906</v>
      </c>
      <c r="AG162" s="54">
        <v>0</v>
      </c>
      <c r="AH162" s="54">
        <v>0</v>
      </c>
      <c r="AI162" s="54" t="s">
        <v>126</v>
      </c>
      <c r="AJ162" s="54" t="s">
        <v>126</v>
      </c>
      <c r="AK162" s="54" t="s">
        <v>126</v>
      </c>
      <c r="AL162" s="54" t="s">
        <v>126</v>
      </c>
      <c r="AM162" s="54">
        <v>25.672999999999998</v>
      </c>
    </row>
    <row r="163" spans="1:39" hidden="1" outlineLevel="1">
      <c r="A163" s="12">
        <v>45170</v>
      </c>
      <c r="B163" s="54">
        <v>36.9</v>
      </c>
      <c r="C163" s="54">
        <v>38.350099999999998</v>
      </c>
      <c r="D163" s="54">
        <v>46.067100000000003</v>
      </c>
      <c r="E163" s="54">
        <v>37.9542</v>
      </c>
      <c r="F163" s="54">
        <v>38.987099999999998</v>
      </c>
      <c r="G163" s="54">
        <v>30.1951</v>
      </c>
      <c r="H163" s="54">
        <v>33.752499999999998</v>
      </c>
      <c r="I163" s="54">
        <v>38.349400000000003</v>
      </c>
      <c r="J163" s="54">
        <v>46.061</v>
      </c>
      <c r="K163" s="54">
        <v>37.9542</v>
      </c>
      <c r="L163" s="54">
        <v>38.987099999999998</v>
      </c>
      <c r="M163" s="54">
        <v>30.1951</v>
      </c>
      <c r="N163" s="54">
        <v>33.752499999999998</v>
      </c>
      <c r="O163" s="54">
        <v>53.037700000000001</v>
      </c>
      <c r="P163" s="54">
        <v>53.103999999999999</v>
      </c>
      <c r="Q163" s="54">
        <v>36.5</v>
      </c>
      <c r="R163" s="54">
        <v>36.5</v>
      </c>
      <c r="S163" s="54">
        <v>0</v>
      </c>
      <c r="T163" s="54" t="s">
        <v>126</v>
      </c>
      <c r="U163" s="54">
        <v>6.9207999999999998</v>
      </c>
      <c r="V163" s="54">
        <v>0</v>
      </c>
      <c r="W163" s="54">
        <v>6.9207999999999998</v>
      </c>
      <c r="X163" s="54">
        <v>0</v>
      </c>
      <c r="Y163" s="54">
        <v>1.33</v>
      </c>
      <c r="Z163" s="54">
        <v>8.4892000000000003</v>
      </c>
      <c r="AA163" s="54">
        <v>8.4892000000000003</v>
      </c>
      <c r="AB163" s="54">
        <v>0</v>
      </c>
      <c r="AC163" s="54">
        <v>8.4892000000000003</v>
      </c>
      <c r="AD163" s="54">
        <v>0</v>
      </c>
      <c r="AE163" s="54">
        <v>0</v>
      </c>
      <c r="AF163" s="54">
        <v>8.4892000000000003</v>
      </c>
      <c r="AG163" s="54">
        <v>1.33</v>
      </c>
      <c r="AH163" s="54">
        <v>0</v>
      </c>
      <c r="AI163" s="54">
        <v>1.33</v>
      </c>
      <c r="AJ163" s="54">
        <v>0</v>
      </c>
      <c r="AK163" s="54">
        <v>1.33</v>
      </c>
      <c r="AL163" s="54" t="s">
        <v>126</v>
      </c>
      <c r="AM163" s="54">
        <v>25.686</v>
      </c>
    </row>
    <row r="164" spans="1:39" hidden="1" outlineLevel="1">
      <c r="A164" s="12">
        <v>45200</v>
      </c>
      <c r="B164" s="54">
        <v>36.349499999999999</v>
      </c>
      <c r="C164" s="54">
        <v>38.429299999999998</v>
      </c>
      <c r="D164" s="54">
        <v>45.841099999999997</v>
      </c>
      <c r="E164" s="54">
        <v>38.015700000000002</v>
      </c>
      <c r="F164" s="54">
        <v>39.1417</v>
      </c>
      <c r="G164" s="54">
        <v>27.1798</v>
      </c>
      <c r="H164" s="54">
        <v>44.956600000000002</v>
      </c>
      <c r="I164" s="54">
        <v>38.428699999999999</v>
      </c>
      <c r="J164" s="54">
        <v>45.867400000000004</v>
      </c>
      <c r="K164" s="54">
        <v>38.015700000000002</v>
      </c>
      <c r="L164" s="54">
        <v>39.1417</v>
      </c>
      <c r="M164" s="54">
        <v>27.1798</v>
      </c>
      <c r="N164" s="54">
        <v>44.956600000000002</v>
      </c>
      <c r="O164" s="54">
        <v>40.826999999999998</v>
      </c>
      <c r="P164" s="54">
        <v>40.844999999999999</v>
      </c>
      <c r="Q164" s="54">
        <v>36.5</v>
      </c>
      <c r="R164" s="54">
        <v>36.5</v>
      </c>
      <c r="S164" s="54" t="s">
        <v>126</v>
      </c>
      <c r="T164" s="54" t="s">
        <v>126</v>
      </c>
      <c r="U164" s="54">
        <v>9.7043999999999997</v>
      </c>
      <c r="V164" s="54">
        <v>0</v>
      </c>
      <c r="W164" s="54">
        <v>9.7043999999999997</v>
      </c>
      <c r="X164" s="54">
        <v>0</v>
      </c>
      <c r="Y164" s="54">
        <v>21.248999999999999</v>
      </c>
      <c r="Z164" s="54">
        <v>8.3539999999999992</v>
      </c>
      <c r="AA164" s="54">
        <v>9.7043999999999997</v>
      </c>
      <c r="AB164" s="54">
        <v>0</v>
      </c>
      <c r="AC164" s="54">
        <v>9.7043999999999997</v>
      </c>
      <c r="AD164" s="54">
        <v>0</v>
      </c>
      <c r="AE164" s="54">
        <v>21.248999999999999</v>
      </c>
      <c r="AF164" s="54">
        <v>8.3539999999999992</v>
      </c>
      <c r="AG164" s="54">
        <v>0</v>
      </c>
      <c r="AH164" s="54">
        <v>0</v>
      </c>
      <c r="AI164" s="54">
        <v>0</v>
      </c>
      <c r="AJ164" s="54">
        <v>0</v>
      </c>
      <c r="AK164" s="54" t="s">
        <v>126</v>
      </c>
      <c r="AL164" s="54" t="s">
        <v>126</v>
      </c>
      <c r="AM164" s="54">
        <v>23.569900000000001</v>
      </c>
    </row>
    <row r="165" spans="1:39" hidden="1" outlineLevel="1">
      <c r="A165" s="12">
        <v>45231</v>
      </c>
      <c r="B165" s="54">
        <v>36.636099999999999</v>
      </c>
      <c r="C165" s="54">
        <v>38.336199999999998</v>
      </c>
      <c r="D165" s="54">
        <v>44.287799999999997</v>
      </c>
      <c r="E165" s="54">
        <v>38.027200000000001</v>
      </c>
      <c r="F165" s="54">
        <v>38.387300000000003</v>
      </c>
      <c r="G165" s="54">
        <v>33.046799999999998</v>
      </c>
      <c r="H165" s="54">
        <v>39.661099999999998</v>
      </c>
      <c r="I165" s="54">
        <v>38.334499999999998</v>
      </c>
      <c r="J165" s="54">
        <v>44.279600000000002</v>
      </c>
      <c r="K165" s="54">
        <v>38.027200000000001</v>
      </c>
      <c r="L165" s="54">
        <v>38.387300000000003</v>
      </c>
      <c r="M165" s="54">
        <v>33.046799999999998</v>
      </c>
      <c r="N165" s="54">
        <v>39.661099999999998</v>
      </c>
      <c r="O165" s="54">
        <v>46.213900000000002</v>
      </c>
      <c r="P165" s="54">
        <v>46.217300000000002</v>
      </c>
      <c r="Q165" s="54">
        <v>36.5</v>
      </c>
      <c r="R165" s="54">
        <v>36.5</v>
      </c>
      <c r="S165" s="54" t="s">
        <v>126</v>
      </c>
      <c r="T165" s="54" t="s">
        <v>126</v>
      </c>
      <c r="U165" s="54">
        <v>8.1381999999999994</v>
      </c>
      <c r="V165" s="54">
        <v>0</v>
      </c>
      <c r="W165" s="54">
        <v>8.1381999999999994</v>
      </c>
      <c r="X165" s="54">
        <v>0</v>
      </c>
      <c r="Y165" s="54">
        <v>0</v>
      </c>
      <c r="Z165" s="54">
        <v>8.1381999999999994</v>
      </c>
      <c r="AA165" s="54">
        <v>8.1381999999999994</v>
      </c>
      <c r="AB165" s="54">
        <v>0</v>
      </c>
      <c r="AC165" s="54">
        <v>8.1381999999999994</v>
      </c>
      <c r="AD165" s="54">
        <v>0</v>
      </c>
      <c r="AE165" s="54">
        <v>0</v>
      </c>
      <c r="AF165" s="54">
        <v>8.1381999999999994</v>
      </c>
      <c r="AG165" s="54">
        <v>0</v>
      </c>
      <c r="AH165" s="54">
        <v>0</v>
      </c>
      <c r="AI165" s="54">
        <v>0</v>
      </c>
      <c r="AJ165" s="54">
        <v>0</v>
      </c>
      <c r="AK165" s="54" t="s">
        <v>126</v>
      </c>
      <c r="AL165" s="54" t="s">
        <v>126</v>
      </c>
      <c r="AM165" s="54">
        <v>25.2623</v>
      </c>
    </row>
    <row r="166" spans="1:39" hidden="1" outlineLevel="1">
      <c r="A166" s="12">
        <v>45261</v>
      </c>
      <c r="B166" s="54">
        <v>35.755600000000001</v>
      </c>
      <c r="C166" s="54">
        <v>38.355400000000003</v>
      </c>
      <c r="D166" s="54">
        <v>45.739199999999997</v>
      </c>
      <c r="E166" s="54">
        <v>37.965499999999999</v>
      </c>
      <c r="F166" s="54">
        <v>38.831400000000002</v>
      </c>
      <c r="G166" s="54">
        <v>28.924800000000001</v>
      </c>
      <c r="H166" s="54">
        <v>39.869</v>
      </c>
      <c r="I166" s="54">
        <v>38.353299999999997</v>
      </c>
      <c r="J166" s="54">
        <v>45.726900000000001</v>
      </c>
      <c r="K166" s="54">
        <v>37.965499999999999</v>
      </c>
      <c r="L166" s="54">
        <v>38.831400000000002</v>
      </c>
      <c r="M166" s="54">
        <v>28.924800000000001</v>
      </c>
      <c r="N166" s="54">
        <v>39.869</v>
      </c>
      <c r="O166" s="54">
        <v>48.795200000000001</v>
      </c>
      <c r="P166" s="54">
        <v>48.795200000000001</v>
      </c>
      <c r="Q166" s="54">
        <v>0</v>
      </c>
      <c r="R166" s="54" t="s">
        <v>126</v>
      </c>
      <c r="S166" s="54" t="s">
        <v>126</v>
      </c>
      <c r="T166" s="54">
        <v>0</v>
      </c>
      <c r="U166" s="54">
        <v>8.5785</v>
      </c>
      <c r="V166" s="54">
        <v>0</v>
      </c>
      <c r="W166" s="54">
        <v>8.5785</v>
      </c>
      <c r="X166" s="54">
        <v>0</v>
      </c>
      <c r="Y166" s="54">
        <v>19.48</v>
      </c>
      <c r="Z166" s="54">
        <v>8.5779999999999994</v>
      </c>
      <c r="AA166" s="54">
        <v>8.8759999999999994</v>
      </c>
      <c r="AB166" s="54">
        <v>0</v>
      </c>
      <c r="AC166" s="54">
        <v>8.8759999999999994</v>
      </c>
      <c r="AD166" s="54">
        <v>0</v>
      </c>
      <c r="AE166" s="54">
        <v>19.48</v>
      </c>
      <c r="AF166" s="54">
        <v>8.8755000000000006</v>
      </c>
      <c r="AG166" s="54">
        <v>2.16</v>
      </c>
      <c r="AH166" s="54">
        <v>0</v>
      </c>
      <c r="AI166" s="54">
        <v>2.16</v>
      </c>
      <c r="AJ166" s="54" t="s">
        <v>126</v>
      </c>
      <c r="AK166" s="54" t="s">
        <v>126</v>
      </c>
      <c r="AL166" s="54">
        <v>2.16</v>
      </c>
      <c r="AM166" s="54">
        <v>23.444400000000002</v>
      </c>
    </row>
    <row r="167" spans="1:39" hidden="1" outlineLevel="1">
      <c r="A167" s="12">
        <v>45292</v>
      </c>
      <c r="B167" s="54">
        <v>37.054499999999997</v>
      </c>
      <c r="C167" s="54">
        <v>38.876100000000001</v>
      </c>
      <c r="D167" s="54">
        <v>44.791600000000003</v>
      </c>
      <c r="E167" s="54">
        <v>38.552700000000002</v>
      </c>
      <c r="F167" s="54">
        <v>38.965400000000002</v>
      </c>
      <c r="G167" s="54">
        <v>33.911499999999997</v>
      </c>
      <c r="H167" s="54">
        <v>39.958100000000002</v>
      </c>
      <c r="I167" s="54">
        <v>38.8752</v>
      </c>
      <c r="J167" s="54">
        <v>44.808100000000003</v>
      </c>
      <c r="K167" s="54">
        <v>38.552700000000002</v>
      </c>
      <c r="L167" s="54">
        <v>38.965400000000002</v>
      </c>
      <c r="M167" s="54">
        <v>33.911499999999997</v>
      </c>
      <c r="N167" s="54">
        <v>39.958100000000002</v>
      </c>
      <c r="O167" s="54">
        <v>41.965200000000003</v>
      </c>
      <c r="P167" s="54">
        <v>41.965200000000003</v>
      </c>
      <c r="Q167" s="54" t="s">
        <v>126</v>
      </c>
      <c r="R167" s="54" t="s">
        <v>126</v>
      </c>
      <c r="S167" s="54" t="s">
        <v>126</v>
      </c>
      <c r="T167" s="54" t="s">
        <v>126</v>
      </c>
      <c r="U167" s="54">
        <v>14.0024</v>
      </c>
      <c r="V167" s="54">
        <v>0</v>
      </c>
      <c r="W167" s="54">
        <v>14.0024</v>
      </c>
      <c r="X167" s="54">
        <v>0</v>
      </c>
      <c r="Y167" s="54">
        <v>21.07</v>
      </c>
      <c r="Z167" s="54">
        <v>12.9429</v>
      </c>
      <c r="AA167" s="54">
        <v>14.0024</v>
      </c>
      <c r="AB167" s="54">
        <v>0</v>
      </c>
      <c r="AC167" s="54">
        <v>14.0024</v>
      </c>
      <c r="AD167" s="54">
        <v>0</v>
      </c>
      <c r="AE167" s="54">
        <v>21.07</v>
      </c>
      <c r="AF167" s="54">
        <v>12.9429</v>
      </c>
      <c r="AG167" s="54">
        <v>0</v>
      </c>
      <c r="AH167" s="54">
        <v>0</v>
      </c>
      <c r="AI167" s="54" t="s">
        <v>126</v>
      </c>
      <c r="AJ167" s="54" t="s">
        <v>126</v>
      </c>
      <c r="AK167" s="54" t="s">
        <v>126</v>
      </c>
      <c r="AL167" s="54" t="s">
        <v>126</v>
      </c>
      <c r="AM167" s="54">
        <v>22.403400000000001</v>
      </c>
    </row>
    <row r="168" spans="1:39" hidden="1" outlineLevel="1">
      <c r="A168" s="12">
        <v>45323</v>
      </c>
      <c r="B168" s="54">
        <v>36.513399999999997</v>
      </c>
      <c r="C168" s="54">
        <v>38.535400000000003</v>
      </c>
      <c r="D168" s="54">
        <v>45.956099999999999</v>
      </c>
      <c r="E168" s="54">
        <v>38.160600000000002</v>
      </c>
      <c r="F168" s="54">
        <v>39.209400000000002</v>
      </c>
      <c r="G168" s="54">
        <v>29.5595</v>
      </c>
      <c r="H168" s="54">
        <v>33.3003</v>
      </c>
      <c r="I168" s="54">
        <v>38.534700000000001</v>
      </c>
      <c r="J168" s="54">
        <v>45.9602</v>
      </c>
      <c r="K168" s="54">
        <v>38.160600000000002</v>
      </c>
      <c r="L168" s="54">
        <v>39.209400000000002</v>
      </c>
      <c r="M168" s="54">
        <v>29.5595</v>
      </c>
      <c r="N168" s="54">
        <v>33.3003</v>
      </c>
      <c r="O168" s="54">
        <v>44.287399999999998</v>
      </c>
      <c r="P168" s="54">
        <v>44.287399999999998</v>
      </c>
      <c r="Q168" s="54" t="s">
        <v>126</v>
      </c>
      <c r="R168" s="54" t="s">
        <v>126</v>
      </c>
      <c r="S168" s="54" t="s">
        <v>126</v>
      </c>
      <c r="T168" s="54" t="s">
        <v>126</v>
      </c>
      <c r="U168" s="54">
        <v>8.3811999999999998</v>
      </c>
      <c r="V168" s="54">
        <v>0</v>
      </c>
      <c r="W168" s="54">
        <v>8.3811999999999998</v>
      </c>
      <c r="X168" s="54">
        <v>0</v>
      </c>
      <c r="Y168" s="54">
        <v>0</v>
      </c>
      <c r="Z168" s="54">
        <v>8.3811999999999998</v>
      </c>
      <c r="AA168" s="54">
        <v>8.3811999999999998</v>
      </c>
      <c r="AB168" s="54">
        <v>0</v>
      </c>
      <c r="AC168" s="54">
        <v>8.3811999999999998</v>
      </c>
      <c r="AD168" s="54">
        <v>0</v>
      </c>
      <c r="AE168" s="54">
        <v>0</v>
      </c>
      <c r="AF168" s="54">
        <v>8.3811999999999998</v>
      </c>
      <c r="AG168" s="54">
        <v>0</v>
      </c>
      <c r="AH168" s="54">
        <v>0</v>
      </c>
      <c r="AI168" s="54" t="s">
        <v>126</v>
      </c>
      <c r="AJ168" s="54" t="s">
        <v>126</v>
      </c>
      <c r="AK168" s="54" t="s">
        <v>126</v>
      </c>
      <c r="AL168" s="54" t="s">
        <v>126</v>
      </c>
      <c r="AM168" s="54">
        <v>23.1814</v>
      </c>
    </row>
    <row r="169" spans="1:39">
      <c r="A169" s="12">
        <v>45352</v>
      </c>
      <c r="B169" s="54">
        <v>36.638800000000003</v>
      </c>
      <c r="C169" s="54">
        <v>38.579000000000001</v>
      </c>
      <c r="D169" s="54">
        <v>42.166899999999998</v>
      </c>
      <c r="E169" s="54">
        <v>38.397100000000002</v>
      </c>
      <c r="F169" s="54">
        <v>39.362000000000002</v>
      </c>
      <c r="G169" s="54">
        <v>29.863</v>
      </c>
      <c r="H169" s="54">
        <v>38.849699999999999</v>
      </c>
      <c r="I169" s="54">
        <v>38.583199999999998</v>
      </c>
      <c r="J169" s="54">
        <v>42.270699999999998</v>
      </c>
      <c r="K169" s="54">
        <v>38.397100000000002</v>
      </c>
      <c r="L169" s="54">
        <v>39.362000000000002</v>
      </c>
      <c r="M169" s="54">
        <v>29.863</v>
      </c>
      <c r="N169" s="54">
        <v>38.849699999999999</v>
      </c>
      <c r="O169" s="54">
        <v>19.182300000000001</v>
      </c>
      <c r="P169" s="54">
        <v>19.182300000000001</v>
      </c>
      <c r="Q169" s="54">
        <v>0</v>
      </c>
      <c r="R169" s="54" t="s">
        <v>126</v>
      </c>
      <c r="S169" s="54" t="s">
        <v>126</v>
      </c>
      <c r="T169" s="54">
        <v>0</v>
      </c>
      <c r="U169" s="54">
        <v>7.1271000000000004</v>
      </c>
      <c r="V169" s="54">
        <v>0</v>
      </c>
      <c r="W169" s="54">
        <v>7.1271000000000004</v>
      </c>
      <c r="X169" s="54">
        <v>0</v>
      </c>
      <c r="Y169" s="54">
        <v>0</v>
      </c>
      <c r="Z169" s="54">
        <v>7.1271000000000004</v>
      </c>
      <c r="AA169" s="54">
        <v>7.2549000000000001</v>
      </c>
      <c r="AB169" s="54">
        <v>0</v>
      </c>
      <c r="AC169" s="54">
        <v>7.2549000000000001</v>
      </c>
      <c r="AD169" s="54">
        <v>0</v>
      </c>
      <c r="AE169" s="54">
        <v>0</v>
      </c>
      <c r="AF169" s="54">
        <v>7.2549000000000001</v>
      </c>
      <c r="AG169" s="54">
        <v>2.4</v>
      </c>
      <c r="AH169" s="54">
        <v>0</v>
      </c>
      <c r="AI169" s="54">
        <v>2.4</v>
      </c>
      <c r="AJ169" s="54" t="s">
        <v>126</v>
      </c>
      <c r="AK169" s="54" t="s">
        <v>126</v>
      </c>
      <c r="AL169" s="54">
        <v>2.4</v>
      </c>
      <c r="AM169" s="54">
        <v>24.125800000000002</v>
      </c>
    </row>
    <row r="170" spans="1:39">
      <c r="A170" s="12">
        <v>45383</v>
      </c>
      <c r="B170" s="54">
        <v>35.599600000000002</v>
      </c>
      <c r="C170" s="54">
        <v>38.703200000000002</v>
      </c>
      <c r="D170" s="54">
        <v>43.446599999999997</v>
      </c>
      <c r="E170" s="54">
        <v>38.444299999999998</v>
      </c>
      <c r="F170" s="54">
        <v>39.334499999999998</v>
      </c>
      <c r="G170" s="54">
        <v>30.1873</v>
      </c>
      <c r="H170" s="54">
        <v>40.998100000000001</v>
      </c>
      <c r="I170" s="54">
        <v>38.703099999999999</v>
      </c>
      <c r="J170" s="54">
        <v>43.447899999999997</v>
      </c>
      <c r="K170" s="54">
        <v>38.444299999999998</v>
      </c>
      <c r="L170" s="54">
        <v>39.334499999999998</v>
      </c>
      <c r="M170" s="54">
        <v>30.1873</v>
      </c>
      <c r="N170" s="54">
        <v>40.998100000000001</v>
      </c>
      <c r="O170" s="54">
        <v>41.0304</v>
      </c>
      <c r="P170" s="54">
        <v>41.0304</v>
      </c>
      <c r="Q170" s="54" t="s">
        <v>126</v>
      </c>
      <c r="R170" s="54" t="s">
        <v>126</v>
      </c>
      <c r="S170" s="54" t="s">
        <v>126</v>
      </c>
      <c r="T170" s="54" t="s">
        <v>126</v>
      </c>
      <c r="U170" s="54">
        <v>8.3773</v>
      </c>
      <c r="V170" s="54">
        <v>0</v>
      </c>
      <c r="W170" s="54">
        <v>8.3773</v>
      </c>
      <c r="X170" s="54">
        <v>0</v>
      </c>
      <c r="Y170" s="54">
        <v>20.95</v>
      </c>
      <c r="Z170" s="54">
        <v>7.5425000000000004</v>
      </c>
      <c r="AA170" s="54">
        <v>8.3773</v>
      </c>
      <c r="AB170" s="54">
        <v>0</v>
      </c>
      <c r="AC170" s="54">
        <v>8.3773</v>
      </c>
      <c r="AD170" s="54">
        <v>0</v>
      </c>
      <c r="AE170" s="54">
        <v>20.95</v>
      </c>
      <c r="AF170" s="54">
        <v>7.5425000000000004</v>
      </c>
      <c r="AG170" s="54">
        <v>0</v>
      </c>
      <c r="AH170" s="54">
        <v>0</v>
      </c>
      <c r="AI170" s="54" t="s">
        <v>126</v>
      </c>
      <c r="AJ170" s="54" t="s">
        <v>126</v>
      </c>
      <c r="AK170" s="54" t="s">
        <v>126</v>
      </c>
      <c r="AL170" s="54" t="s">
        <v>126</v>
      </c>
      <c r="AM170" s="54">
        <v>24.4389</v>
      </c>
    </row>
    <row r="171" spans="1:39">
      <c r="A171" s="12">
        <v>45413</v>
      </c>
      <c r="B171" s="54">
        <v>36.179600000000001</v>
      </c>
      <c r="C171" s="54">
        <v>38.959699999999998</v>
      </c>
      <c r="D171" s="54">
        <v>43.9724</v>
      </c>
      <c r="E171" s="54">
        <v>38.684899999999999</v>
      </c>
      <c r="F171" s="54">
        <v>39.322899999999997</v>
      </c>
      <c r="G171" s="54">
        <v>32.289499999999997</v>
      </c>
      <c r="H171" s="54">
        <v>41.478700000000003</v>
      </c>
      <c r="I171" s="54">
        <v>38.961199999999998</v>
      </c>
      <c r="J171" s="54">
        <v>44.013300000000001</v>
      </c>
      <c r="K171" s="54">
        <v>38.684899999999999</v>
      </c>
      <c r="L171" s="54">
        <v>39.322899999999997</v>
      </c>
      <c r="M171" s="54">
        <v>32.289499999999997</v>
      </c>
      <c r="N171" s="54">
        <v>41.478700000000003</v>
      </c>
      <c r="O171" s="54">
        <v>27.081600000000002</v>
      </c>
      <c r="P171" s="54">
        <v>27.081600000000002</v>
      </c>
      <c r="Q171" s="54" t="s">
        <v>126</v>
      </c>
      <c r="R171" s="54" t="s">
        <v>126</v>
      </c>
      <c r="S171" s="54" t="s">
        <v>126</v>
      </c>
      <c r="T171" s="54" t="s">
        <v>126</v>
      </c>
      <c r="U171" s="54">
        <v>8.8743999999999996</v>
      </c>
      <c r="V171" s="54">
        <v>0</v>
      </c>
      <c r="W171" s="54">
        <v>8.8743999999999996</v>
      </c>
      <c r="X171" s="54">
        <v>0</v>
      </c>
      <c r="Y171" s="54">
        <v>0</v>
      </c>
      <c r="Z171" s="54">
        <v>8.8743999999999996</v>
      </c>
      <c r="AA171" s="54">
        <v>8.8743999999999996</v>
      </c>
      <c r="AB171" s="54">
        <v>0</v>
      </c>
      <c r="AC171" s="54">
        <v>8.8743999999999996</v>
      </c>
      <c r="AD171" s="54">
        <v>0</v>
      </c>
      <c r="AE171" s="54">
        <v>0</v>
      </c>
      <c r="AF171" s="54">
        <v>8.8743999999999996</v>
      </c>
      <c r="AG171" s="54">
        <v>0</v>
      </c>
      <c r="AH171" s="54">
        <v>0</v>
      </c>
      <c r="AI171" s="54" t="s">
        <v>126</v>
      </c>
      <c r="AJ171" s="54" t="s">
        <v>126</v>
      </c>
      <c r="AK171" s="54" t="s">
        <v>126</v>
      </c>
      <c r="AL171" s="54" t="s">
        <v>126</v>
      </c>
      <c r="AM171" s="54">
        <v>22.508199999999999</v>
      </c>
    </row>
    <row r="172" spans="1:39">
      <c r="A172" s="12">
        <v>45444</v>
      </c>
      <c r="B172" s="54">
        <v>36.682400000000001</v>
      </c>
      <c r="C172" s="54">
        <v>38.434800000000003</v>
      </c>
      <c r="D172" s="54">
        <v>43.795400000000001</v>
      </c>
      <c r="E172" s="54">
        <v>38.170299999999997</v>
      </c>
      <c r="F172" s="54">
        <v>38.668500000000002</v>
      </c>
      <c r="G172" s="54">
        <v>32.353999999999999</v>
      </c>
      <c r="H172" s="54">
        <v>42.083599999999997</v>
      </c>
      <c r="I172" s="54">
        <v>38.4358</v>
      </c>
      <c r="J172" s="54">
        <v>43.821300000000001</v>
      </c>
      <c r="K172" s="54">
        <v>38.170299999999997</v>
      </c>
      <c r="L172" s="54">
        <v>38.668500000000002</v>
      </c>
      <c r="M172" s="54">
        <v>32.353999999999999</v>
      </c>
      <c r="N172" s="54">
        <v>42.083599999999997</v>
      </c>
      <c r="O172" s="54">
        <v>17.825299999999999</v>
      </c>
      <c r="P172" s="54">
        <v>17.825299999999999</v>
      </c>
      <c r="Q172" s="54" t="s">
        <v>126</v>
      </c>
      <c r="R172" s="54" t="s">
        <v>126</v>
      </c>
      <c r="S172" s="54" t="s">
        <v>126</v>
      </c>
      <c r="T172" s="54" t="s">
        <v>126</v>
      </c>
      <c r="U172" s="54">
        <v>8.9623000000000008</v>
      </c>
      <c r="V172" s="54">
        <v>0</v>
      </c>
      <c r="W172" s="54">
        <v>8.9623000000000008</v>
      </c>
      <c r="X172" s="54">
        <v>0</v>
      </c>
      <c r="Y172" s="54">
        <v>0</v>
      </c>
      <c r="Z172" s="54">
        <v>8.9623000000000008</v>
      </c>
      <c r="AA172" s="54">
        <v>8.9623000000000008</v>
      </c>
      <c r="AB172" s="54">
        <v>0</v>
      </c>
      <c r="AC172" s="54">
        <v>8.9623000000000008</v>
      </c>
      <c r="AD172" s="54">
        <v>0</v>
      </c>
      <c r="AE172" s="54">
        <v>0</v>
      </c>
      <c r="AF172" s="54">
        <v>8.9623000000000008</v>
      </c>
      <c r="AG172" s="54">
        <v>0</v>
      </c>
      <c r="AH172" s="54">
        <v>0</v>
      </c>
      <c r="AI172" s="54" t="s">
        <v>126</v>
      </c>
      <c r="AJ172" s="54" t="s">
        <v>126</v>
      </c>
      <c r="AK172" s="54" t="s">
        <v>126</v>
      </c>
      <c r="AL172" s="54" t="s">
        <v>126</v>
      </c>
      <c r="AM172" s="54">
        <v>24.6691</v>
      </c>
    </row>
    <row r="173" spans="1:39">
      <c r="A173" s="12">
        <v>45474</v>
      </c>
      <c r="B173" s="54">
        <v>35.54</v>
      </c>
      <c r="C173" s="54">
        <v>37.657600000000002</v>
      </c>
      <c r="D173" s="54">
        <v>44.274099999999997</v>
      </c>
      <c r="E173" s="54">
        <v>37.323099999999997</v>
      </c>
      <c r="F173" s="54">
        <v>38.148699999999998</v>
      </c>
      <c r="G173" s="54">
        <v>29.077300000000001</v>
      </c>
      <c r="H173" s="54">
        <v>43.447200000000002</v>
      </c>
      <c r="I173" s="54">
        <v>37.6571</v>
      </c>
      <c r="J173" s="54">
        <v>44.284700000000001</v>
      </c>
      <c r="K173" s="54">
        <v>37.323099999999997</v>
      </c>
      <c r="L173" s="54">
        <v>38.148699999999998</v>
      </c>
      <c r="M173" s="54">
        <v>29.077300000000001</v>
      </c>
      <c r="N173" s="54">
        <v>43.447200000000002</v>
      </c>
      <c r="O173" s="54">
        <v>41.142600000000002</v>
      </c>
      <c r="P173" s="54">
        <v>41.142600000000002</v>
      </c>
      <c r="Q173" s="54" t="s">
        <v>126</v>
      </c>
      <c r="R173" s="54" t="s">
        <v>126</v>
      </c>
      <c r="S173" s="54" t="s">
        <v>126</v>
      </c>
      <c r="T173" s="54" t="s">
        <v>126</v>
      </c>
      <c r="U173" s="54">
        <v>10.0609</v>
      </c>
      <c r="V173" s="54">
        <v>0</v>
      </c>
      <c r="W173" s="54">
        <v>10.0609</v>
      </c>
      <c r="X173" s="54">
        <v>0</v>
      </c>
      <c r="Y173" s="54">
        <v>20.37</v>
      </c>
      <c r="Z173" s="54">
        <v>8.4182000000000006</v>
      </c>
      <c r="AA173" s="54">
        <v>10.0609</v>
      </c>
      <c r="AB173" s="54">
        <v>0</v>
      </c>
      <c r="AC173" s="54">
        <v>10.0609</v>
      </c>
      <c r="AD173" s="54">
        <v>0</v>
      </c>
      <c r="AE173" s="54">
        <v>20.37</v>
      </c>
      <c r="AF173" s="54">
        <v>8.4182000000000006</v>
      </c>
      <c r="AG173" s="54">
        <v>0</v>
      </c>
      <c r="AH173" s="54">
        <v>0</v>
      </c>
      <c r="AI173" s="54" t="s">
        <v>126</v>
      </c>
      <c r="AJ173" s="54" t="s">
        <v>126</v>
      </c>
      <c r="AK173" s="54" t="s">
        <v>126</v>
      </c>
      <c r="AL173" s="54" t="s">
        <v>126</v>
      </c>
      <c r="AM173" s="54">
        <v>23.715900000000001</v>
      </c>
    </row>
    <row r="174" spans="1:39">
      <c r="A174" s="12">
        <v>45505</v>
      </c>
      <c r="B174" s="54">
        <v>36.195999999999998</v>
      </c>
      <c r="C174" s="54">
        <v>37.564100000000003</v>
      </c>
      <c r="D174" s="54">
        <v>45.231299999999997</v>
      </c>
      <c r="E174" s="54">
        <v>37.2027</v>
      </c>
      <c r="F174" s="54">
        <v>38.405200000000001</v>
      </c>
      <c r="G174" s="54">
        <v>27.404800000000002</v>
      </c>
      <c r="H174" s="54">
        <v>40.050899999999999</v>
      </c>
      <c r="I174" s="54">
        <v>37.564399999999999</v>
      </c>
      <c r="J174" s="54">
        <v>45.255499999999998</v>
      </c>
      <c r="K174" s="54">
        <v>37.2027</v>
      </c>
      <c r="L174" s="54">
        <v>38.405200000000001</v>
      </c>
      <c r="M174" s="54">
        <v>27.404800000000002</v>
      </c>
      <c r="N174" s="54">
        <v>40.050899999999999</v>
      </c>
      <c r="O174" s="54">
        <v>34.762500000000003</v>
      </c>
      <c r="P174" s="54">
        <v>34.762500000000003</v>
      </c>
      <c r="Q174" s="54" t="s">
        <v>126</v>
      </c>
      <c r="R174" s="54" t="s">
        <v>126</v>
      </c>
      <c r="S174" s="54" t="s">
        <v>126</v>
      </c>
      <c r="T174" s="54" t="s">
        <v>126</v>
      </c>
      <c r="U174" s="54">
        <v>8.0314999999999994</v>
      </c>
      <c r="V174" s="54">
        <v>0</v>
      </c>
      <c r="W174" s="54">
        <v>8.0314999999999994</v>
      </c>
      <c r="X174" s="54">
        <v>0</v>
      </c>
      <c r="Y174" s="54">
        <v>0</v>
      </c>
      <c r="Z174" s="54">
        <v>8.0314999999999994</v>
      </c>
      <c r="AA174" s="54">
        <v>8.0314999999999994</v>
      </c>
      <c r="AB174" s="54">
        <v>0</v>
      </c>
      <c r="AC174" s="54">
        <v>8.0314999999999994</v>
      </c>
      <c r="AD174" s="54">
        <v>0</v>
      </c>
      <c r="AE174" s="54">
        <v>0</v>
      </c>
      <c r="AF174" s="54">
        <v>8.0314999999999994</v>
      </c>
      <c r="AG174" s="54">
        <v>0</v>
      </c>
      <c r="AH174" s="54">
        <v>0</v>
      </c>
      <c r="AI174" s="54" t="s">
        <v>126</v>
      </c>
      <c r="AJ174" s="54" t="s">
        <v>126</v>
      </c>
      <c r="AK174" s="54" t="s">
        <v>126</v>
      </c>
      <c r="AL174" s="54" t="s">
        <v>126</v>
      </c>
      <c r="AM174" s="54">
        <v>24.946100000000001</v>
      </c>
    </row>
    <row r="175" spans="1:39">
      <c r="A175" s="12">
        <v>45536</v>
      </c>
      <c r="B175" s="54">
        <v>36.235700000000001</v>
      </c>
      <c r="C175" s="54">
        <v>37.792499999999997</v>
      </c>
      <c r="D175" s="54">
        <v>44.2378</v>
      </c>
      <c r="E175" s="54">
        <v>37.488300000000002</v>
      </c>
      <c r="F175" s="54">
        <v>38.267800000000001</v>
      </c>
      <c r="G175" s="54">
        <v>30.634699999999999</v>
      </c>
      <c r="H175" s="54">
        <v>36.7057</v>
      </c>
      <c r="I175" s="54">
        <v>37.7926</v>
      </c>
      <c r="J175" s="54">
        <v>44.247399999999999</v>
      </c>
      <c r="K175" s="54">
        <v>37.488300000000002</v>
      </c>
      <c r="L175" s="54">
        <v>38.267800000000001</v>
      </c>
      <c r="M175" s="54">
        <v>30.634699999999999</v>
      </c>
      <c r="N175" s="54">
        <v>36.7057</v>
      </c>
      <c r="O175" s="54">
        <v>36.459899999999998</v>
      </c>
      <c r="P175" s="54">
        <v>36.459899999999998</v>
      </c>
      <c r="Q175" s="54" t="s">
        <v>126</v>
      </c>
      <c r="R175" s="54" t="s">
        <v>126</v>
      </c>
      <c r="S175" s="54" t="s">
        <v>126</v>
      </c>
      <c r="T175" s="54" t="s">
        <v>126</v>
      </c>
      <c r="U175" s="54">
        <v>8.7170000000000005</v>
      </c>
      <c r="V175" s="54">
        <v>0</v>
      </c>
      <c r="W175" s="54">
        <v>8.7170000000000005</v>
      </c>
      <c r="X175" s="54">
        <v>0</v>
      </c>
      <c r="Y175" s="54">
        <v>0</v>
      </c>
      <c r="Z175" s="54">
        <v>8.7170000000000005</v>
      </c>
      <c r="AA175" s="54">
        <v>8.7170000000000005</v>
      </c>
      <c r="AB175" s="54">
        <v>0</v>
      </c>
      <c r="AC175" s="54">
        <v>8.7170000000000005</v>
      </c>
      <c r="AD175" s="54">
        <v>0</v>
      </c>
      <c r="AE175" s="54">
        <v>0</v>
      </c>
      <c r="AF175" s="54">
        <v>8.7170000000000005</v>
      </c>
      <c r="AG175" s="54">
        <v>0</v>
      </c>
      <c r="AH175" s="54">
        <v>0</v>
      </c>
      <c r="AI175" s="54" t="s">
        <v>126</v>
      </c>
      <c r="AJ175" s="54" t="s">
        <v>126</v>
      </c>
      <c r="AK175" s="54" t="s">
        <v>126</v>
      </c>
      <c r="AL175" s="54" t="s">
        <v>126</v>
      </c>
      <c r="AM175" s="54">
        <v>23.745100000000001</v>
      </c>
    </row>
    <row r="176" spans="1:39">
      <c r="A176" s="12">
        <v>45566</v>
      </c>
      <c r="B176" s="54">
        <v>36.937899999999999</v>
      </c>
      <c r="C176" s="54">
        <v>38.2834</v>
      </c>
      <c r="D176" s="54">
        <v>43.541499999999999</v>
      </c>
      <c r="E176" s="54">
        <v>38.143799999999999</v>
      </c>
      <c r="F176" s="54">
        <v>38.561</v>
      </c>
      <c r="G176" s="54">
        <v>32.3078</v>
      </c>
      <c r="H176" s="54">
        <v>31.124300000000002</v>
      </c>
      <c r="I176" s="54">
        <v>38.2834</v>
      </c>
      <c r="J176" s="54">
        <v>43.541200000000003</v>
      </c>
      <c r="K176" s="54">
        <v>38.143799999999999</v>
      </c>
      <c r="L176" s="54">
        <v>38.561</v>
      </c>
      <c r="M176" s="54">
        <v>32.3078</v>
      </c>
      <c r="N176" s="54">
        <v>31.124300000000002</v>
      </c>
      <c r="O176" s="54">
        <v>44.159799999999997</v>
      </c>
      <c r="P176" s="54">
        <v>44.159799999999997</v>
      </c>
      <c r="Q176" s="54" t="s">
        <v>126</v>
      </c>
      <c r="R176" s="54" t="s">
        <v>126</v>
      </c>
      <c r="S176" s="54" t="s">
        <v>126</v>
      </c>
      <c r="T176" s="54" t="s">
        <v>126</v>
      </c>
      <c r="U176" s="54">
        <v>9.6515000000000004</v>
      </c>
      <c r="V176" s="54">
        <v>0</v>
      </c>
      <c r="W176" s="54">
        <v>9.6515000000000004</v>
      </c>
      <c r="X176" s="54">
        <v>0</v>
      </c>
      <c r="Y176" s="54">
        <v>19.988299999999999</v>
      </c>
      <c r="Z176" s="54">
        <v>8.8308</v>
      </c>
      <c r="AA176" s="54">
        <v>9.6515000000000004</v>
      </c>
      <c r="AB176" s="54">
        <v>0</v>
      </c>
      <c r="AC176" s="54">
        <v>9.6515000000000004</v>
      </c>
      <c r="AD176" s="54">
        <v>0</v>
      </c>
      <c r="AE176" s="54">
        <v>19.988299999999999</v>
      </c>
      <c r="AF176" s="54">
        <v>8.8308</v>
      </c>
      <c r="AG176" s="54">
        <v>0</v>
      </c>
      <c r="AH176" s="54">
        <v>0</v>
      </c>
      <c r="AI176" s="54" t="s">
        <v>126</v>
      </c>
      <c r="AJ176" s="54" t="s">
        <v>126</v>
      </c>
      <c r="AK176" s="54" t="s">
        <v>126</v>
      </c>
      <c r="AL176" s="54" t="s">
        <v>126</v>
      </c>
      <c r="AM176" s="54">
        <v>23.986499999999999</v>
      </c>
    </row>
    <row r="177" spans="1:39">
      <c r="A177" s="12">
        <v>45597</v>
      </c>
      <c r="B177" s="54">
        <v>36.796700000000001</v>
      </c>
      <c r="C177" s="54">
        <v>37.671799999999998</v>
      </c>
      <c r="D177" s="54">
        <v>43.666899999999998</v>
      </c>
      <c r="E177" s="54">
        <v>37.518599999999999</v>
      </c>
      <c r="F177" s="54">
        <v>38.045200000000001</v>
      </c>
      <c r="G177" s="54">
        <v>30.032699999999998</v>
      </c>
      <c r="H177" s="54">
        <v>31.7437</v>
      </c>
      <c r="I177" s="54">
        <v>37.671700000000001</v>
      </c>
      <c r="J177" s="54">
        <v>43.691899999999997</v>
      </c>
      <c r="K177" s="54">
        <v>37.518599999999999</v>
      </c>
      <c r="L177" s="54">
        <v>38.045200000000001</v>
      </c>
      <c r="M177" s="54">
        <v>30.032699999999998</v>
      </c>
      <c r="N177" s="54">
        <v>31.7437</v>
      </c>
      <c r="O177" s="54">
        <v>38.546900000000001</v>
      </c>
      <c r="P177" s="54">
        <v>38.546900000000001</v>
      </c>
      <c r="Q177" s="54" t="s">
        <v>126</v>
      </c>
      <c r="R177" s="54" t="s">
        <v>126</v>
      </c>
      <c r="S177" s="54" t="s">
        <v>126</v>
      </c>
      <c r="T177" s="54" t="s">
        <v>126</v>
      </c>
      <c r="U177" s="54">
        <v>9.6576000000000004</v>
      </c>
      <c r="V177" s="54">
        <v>0</v>
      </c>
      <c r="W177" s="54">
        <v>9.6576000000000004</v>
      </c>
      <c r="X177" s="54">
        <v>0</v>
      </c>
      <c r="Y177" s="54">
        <v>0</v>
      </c>
      <c r="Z177" s="54">
        <v>9.6576000000000004</v>
      </c>
      <c r="AA177" s="54">
        <v>9.6576000000000004</v>
      </c>
      <c r="AB177" s="54">
        <v>0</v>
      </c>
      <c r="AC177" s="54">
        <v>9.6576000000000004</v>
      </c>
      <c r="AD177" s="54">
        <v>0</v>
      </c>
      <c r="AE177" s="54">
        <v>0</v>
      </c>
      <c r="AF177" s="54">
        <v>9.6576000000000004</v>
      </c>
      <c r="AG177" s="54">
        <v>0</v>
      </c>
      <c r="AH177" s="54">
        <v>0</v>
      </c>
      <c r="AI177" s="54" t="s">
        <v>126</v>
      </c>
      <c r="AJ177" s="54" t="s">
        <v>126</v>
      </c>
      <c r="AK177" s="54" t="s">
        <v>126</v>
      </c>
      <c r="AL177" s="54" t="s">
        <v>126</v>
      </c>
      <c r="AM177" s="54">
        <v>24.532800000000002</v>
      </c>
    </row>
    <row r="178" spans="1:39">
      <c r="A178" s="12">
        <v>45627</v>
      </c>
      <c r="B178" s="54">
        <v>36.963700000000003</v>
      </c>
      <c r="C178" s="54">
        <v>37.763100000000001</v>
      </c>
      <c r="D178" s="54">
        <v>44.072699999999998</v>
      </c>
      <c r="E178" s="54">
        <v>37.604500000000002</v>
      </c>
      <c r="F178" s="54">
        <v>37.992699999999999</v>
      </c>
      <c r="G178" s="54">
        <v>30.988600000000002</v>
      </c>
      <c r="H178" s="54">
        <v>35.468000000000004</v>
      </c>
      <c r="I178" s="54">
        <v>37.762999999999998</v>
      </c>
      <c r="J178" s="54">
        <v>44.069400000000002</v>
      </c>
      <c r="K178" s="54">
        <v>37.604500000000002</v>
      </c>
      <c r="L178" s="54">
        <v>37.992699999999999</v>
      </c>
      <c r="M178" s="54">
        <v>30.988600000000002</v>
      </c>
      <c r="N178" s="54">
        <v>35.468000000000004</v>
      </c>
      <c r="O178" s="54">
        <v>54.712800000000001</v>
      </c>
      <c r="P178" s="54">
        <v>54.712800000000001</v>
      </c>
      <c r="Q178" s="54" t="s">
        <v>126</v>
      </c>
      <c r="R178" s="54" t="s">
        <v>126</v>
      </c>
      <c r="S178" s="54" t="s">
        <v>126</v>
      </c>
      <c r="T178" s="54" t="s">
        <v>126</v>
      </c>
      <c r="U178" s="54">
        <v>9.4166000000000007</v>
      </c>
      <c r="V178" s="54">
        <v>0</v>
      </c>
      <c r="W178" s="54">
        <v>9.4166000000000007</v>
      </c>
      <c r="X178" s="54">
        <v>0</v>
      </c>
      <c r="Y178" s="54">
        <v>0</v>
      </c>
      <c r="Z178" s="54">
        <v>9.4166000000000007</v>
      </c>
      <c r="AA178" s="54">
        <v>9.4166000000000007</v>
      </c>
      <c r="AB178" s="54">
        <v>0</v>
      </c>
      <c r="AC178" s="54">
        <v>9.4166000000000007</v>
      </c>
      <c r="AD178" s="54">
        <v>0</v>
      </c>
      <c r="AE178" s="54">
        <v>0</v>
      </c>
      <c r="AF178" s="54">
        <v>9.4166000000000007</v>
      </c>
      <c r="AG178" s="54">
        <v>0</v>
      </c>
      <c r="AH178" s="54">
        <v>0</v>
      </c>
      <c r="AI178" s="54" t="s">
        <v>126</v>
      </c>
      <c r="AJ178" s="54" t="s">
        <v>126</v>
      </c>
      <c r="AK178" s="54" t="s">
        <v>126</v>
      </c>
      <c r="AL178" s="54" t="s">
        <v>126</v>
      </c>
      <c r="AM178" s="54">
        <v>23.722300000000001</v>
      </c>
    </row>
    <row r="179" spans="1:39">
      <c r="A179" s="12">
        <v>45658</v>
      </c>
      <c r="B179" s="54">
        <v>36.382100000000001</v>
      </c>
      <c r="C179" s="54">
        <v>38.333100000000002</v>
      </c>
      <c r="D179" s="54">
        <v>43.287799999999997</v>
      </c>
      <c r="E179" s="54">
        <v>38.194499999999998</v>
      </c>
      <c r="F179" s="54">
        <v>38.548900000000003</v>
      </c>
      <c r="G179" s="54">
        <v>32.674199999999999</v>
      </c>
      <c r="H179" s="54">
        <v>35.153199999999998</v>
      </c>
      <c r="I179" s="54">
        <v>38.3352</v>
      </c>
      <c r="J179" s="54">
        <v>43.440300000000001</v>
      </c>
      <c r="K179" s="54">
        <v>38.194499999999998</v>
      </c>
      <c r="L179" s="54">
        <v>38.548900000000003</v>
      </c>
      <c r="M179" s="54">
        <v>32.674199999999999</v>
      </c>
      <c r="N179" s="54">
        <v>35.153199999999998</v>
      </c>
      <c r="O179" s="54">
        <v>32.926299999999998</v>
      </c>
      <c r="P179" s="54">
        <v>32.926299999999998</v>
      </c>
      <c r="Q179" s="54" t="s">
        <v>126</v>
      </c>
      <c r="R179" s="54" t="s">
        <v>126</v>
      </c>
      <c r="S179" s="54" t="s">
        <v>126</v>
      </c>
      <c r="T179" s="54" t="s">
        <v>126</v>
      </c>
      <c r="U179" s="54">
        <v>11.285299999999999</v>
      </c>
      <c r="V179" s="54">
        <v>0</v>
      </c>
      <c r="W179" s="54">
        <v>11.285299999999999</v>
      </c>
      <c r="X179" s="54">
        <v>0</v>
      </c>
      <c r="Y179" s="54">
        <v>20.059999999999999</v>
      </c>
      <c r="Z179" s="54">
        <v>10.6272</v>
      </c>
      <c r="AA179" s="54">
        <v>11.285299999999999</v>
      </c>
      <c r="AB179" s="54">
        <v>0</v>
      </c>
      <c r="AC179" s="54">
        <v>11.285299999999999</v>
      </c>
      <c r="AD179" s="54">
        <v>0</v>
      </c>
      <c r="AE179" s="54">
        <v>20.059999999999999</v>
      </c>
      <c r="AF179" s="54">
        <v>10.6272</v>
      </c>
      <c r="AG179" s="54">
        <v>0</v>
      </c>
      <c r="AH179" s="54">
        <v>0</v>
      </c>
      <c r="AI179" s="54" t="s">
        <v>126</v>
      </c>
      <c r="AJ179" s="54" t="s">
        <v>126</v>
      </c>
      <c r="AK179" s="54" t="s">
        <v>126</v>
      </c>
      <c r="AL179" s="54" t="s">
        <v>126</v>
      </c>
      <c r="AM179" s="54">
        <v>22.554600000000001</v>
      </c>
    </row>
    <row r="180" spans="1:39">
      <c r="A180" s="12">
        <v>45689</v>
      </c>
      <c r="B180" s="54">
        <v>37.443399999999997</v>
      </c>
      <c r="C180" s="54">
        <v>38.299799999999998</v>
      </c>
      <c r="D180" s="54">
        <v>42.2637</v>
      </c>
      <c r="E180" s="54">
        <v>38.190199999999997</v>
      </c>
      <c r="F180" s="54">
        <v>38.622999999999998</v>
      </c>
      <c r="G180" s="54">
        <v>31.0579</v>
      </c>
      <c r="H180" s="54">
        <v>35.254300000000001</v>
      </c>
      <c r="I180" s="54">
        <v>38.300199999999997</v>
      </c>
      <c r="J180" s="54">
        <v>42.300400000000003</v>
      </c>
      <c r="K180" s="54">
        <v>38.190199999999997</v>
      </c>
      <c r="L180" s="54">
        <v>38.622999999999998</v>
      </c>
      <c r="M180" s="54">
        <v>31.0579</v>
      </c>
      <c r="N180" s="54">
        <v>35.254300000000001</v>
      </c>
      <c r="O180" s="54">
        <v>35.4343</v>
      </c>
      <c r="P180" s="54">
        <v>35.4343</v>
      </c>
      <c r="Q180" s="54" t="s">
        <v>126</v>
      </c>
      <c r="R180" s="54" t="s">
        <v>126</v>
      </c>
      <c r="S180" s="54" t="s">
        <v>126</v>
      </c>
      <c r="T180" s="54" t="s">
        <v>126</v>
      </c>
      <c r="U180" s="54">
        <v>9.19</v>
      </c>
      <c r="V180" s="54">
        <v>0</v>
      </c>
      <c r="W180" s="54">
        <v>9.19</v>
      </c>
      <c r="X180" s="54">
        <v>0</v>
      </c>
      <c r="Y180" s="54">
        <v>0</v>
      </c>
      <c r="Z180" s="54">
        <v>9.19</v>
      </c>
      <c r="AA180" s="54">
        <v>9.19</v>
      </c>
      <c r="AB180" s="54">
        <v>0</v>
      </c>
      <c r="AC180" s="54">
        <v>9.19</v>
      </c>
      <c r="AD180" s="54">
        <v>0</v>
      </c>
      <c r="AE180" s="54">
        <v>0</v>
      </c>
      <c r="AF180" s="54">
        <v>9.19</v>
      </c>
      <c r="AG180" s="54">
        <v>0</v>
      </c>
      <c r="AH180" s="54">
        <v>0</v>
      </c>
      <c r="AI180" s="54" t="s">
        <v>126</v>
      </c>
      <c r="AJ180" s="54" t="s">
        <v>126</v>
      </c>
      <c r="AK180" s="54" t="s">
        <v>126</v>
      </c>
      <c r="AL180" s="54" t="s">
        <v>126</v>
      </c>
      <c r="AM180" s="54">
        <v>23.0748</v>
      </c>
    </row>
    <row r="181" spans="1:39">
      <c r="A181" s="12">
        <v>45717</v>
      </c>
      <c r="B181" s="54">
        <v>37.3386</v>
      </c>
      <c r="C181" s="54">
        <v>38.3202</v>
      </c>
      <c r="D181" s="54">
        <v>44.802399999999999</v>
      </c>
      <c r="E181" s="54">
        <v>38.150599999999997</v>
      </c>
      <c r="F181" s="54">
        <v>38.5991</v>
      </c>
      <c r="G181" s="54">
        <v>30.631699999999999</v>
      </c>
      <c r="H181" s="54">
        <v>38.462800000000001</v>
      </c>
      <c r="I181" s="54">
        <v>38.319800000000001</v>
      </c>
      <c r="J181" s="54">
        <v>44.791899999999998</v>
      </c>
      <c r="K181" s="54">
        <v>38.150599999999997</v>
      </c>
      <c r="L181" s="54">
        <v>38.5991</v>
      </c>
      <c r="M181" s="54">
        <v>30.631699999999999</v>
      </c>
      <c r="N181" s="54">
        <v>38.462800000000001</v>
      </c>
      <c r="O181" s="54">
        <v>54.110700000000001</v>
      </c>
      <c r="P181" s="54">
        <v>54.110700000000001</v>
      </c>
      <c r="Q181" s="54" t="s">
        <v>126</v>
      </c>
      <c r="R181" s="54" t="s">
        <v>126</v>
      </c>
      <c r="S181" s="54" t="s">
        <v>126</v>
      </c>
      <c r="T181" s="54" t="s">
        <v>126</v>
      </c>
      <c r="U181" s="54">
        <v>9.0997000000000003</v>
      </c>
      <c r="V181" s="54">
        <v>0</v>
      </c>
      <c r="W181" s="54">
        <v>9.0997000000000003</v>
      </c>
      <c r="X181" s="54">
        <v>0</v>
      </c>
      <c r="Y181" s="54">
        <v>0</v>
      </c>
      <c r="Z181" s="54">
        <v>9.0997000000000003</v>
      </c>
      <c r="AA181" s="54">
        <v>9.0997000000000003</v>
      </c>
      <c r="AB181" s="54">
        <v>0</v>
      </c>
      <c r="AC181" s="54">
        <v>9.0997000000000003</v>
      </c>
      <c r="AD181" s="54">
        <v>0</v>
      </c>
      <c r="AE181" s="54">
        <v>0</v>
      </c>
      <c r="AF181" s="54">
        <v>9.0997000000000003</v>
      </c>
      <c r="AG181" s="54">
        <v>0</v>
      </c>
      <c r="AH181" s="54">
        <v>0</v>
      </c>
      <c r="AI181" s="54" t="s">
        <v>126</v>
      </c>
      <c r="AJ181" s="54" t="s">
        <v>126</v>
      </c>
      <c r="AK181" s="54" t="s">
        <v>126</v>
      </c>
      <c r="AL181" s="54" t="s">
        <v>126</v>
      </c>
      <c r="AM181" s="54">
        <v>22.947399999999998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53" customWidth="1"/>
    <col min="2" max="2" width="11.44140625" style="25" customWidth="1"/>
    <col min="3" max="15" width="7.44140625" style="25" customWidth="1"/>
    <col min="16" max="16" width="7.88671875" style="25" customWidth="1"/>
    <col min="17" max="19" width="9.109375" style="25"/>
    <col min="20" max="20" width="19.109375" style="25" customWidth="1"/>
    <col min="21" max="16384" width="9.109375" style="25"/>
  </cols>
  <sheetData>
    <row r="1" spans="1:16">
      <c r="A1" s="36" t="s">
        <v>157</v>
      </c>
    </row>
    <row r="2" spans="1:16" ht="5.25" customHeight="1"/>
    <row r="3" spans="1:16" ht="26.25" customHeight="1">
      <c r="A3" s="233" t="s">
        <v>111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12.75" customHeight="1">
      <c r="A4" s="26" t="s">
        <v>130</v>
      </c>
    </row>
    <row r="5" spans="1:16" ht="12.75" customHeight="1">
      <c r="A5" s="27" t="s">
        <v>53</v>
      </c>
    </row>
    <row r="6" spans="1:16" s="28" customFormat="1" ht="15" customHeight="1">
      <c r="A6" s="203" t="s">
        <v>0</v>
      </c>
      <c r="B6" s="192" t="s">
        <v>14</v>
      </c>
      <c r="C6" s="211" t="s">
        <v>2</v>
      </c>
      <c r="D6" s="212"/>
      <c r="E6" s="212"/>
      <c r="F6" s="213"/>
      <c r="G6" s="208" t="s">
        <v>3</v>
      </c>
      <c r="H6" s="209"/>
      <c r="I6" s="209"/>
      <c r="J6" s="209"/>
      <c r="K6" s="209"/>
      <c r="L6" s="209"/>
      <c r="M6" s="209"/>
      <c r="N6" s="209"/>
      <c r="O6" s="209"/>
      <c r="P6" s="210"/>
    </row>
    <row r="7" spans="1:16" s="28" customFormat="1" ht="15" customHeight="1">
      <c r="A7" s="204"/>
      <c r="B7" s="192"/>
      <c r="C7" s="214"/>
      <c r="D7" s="215"/>
      <c r="E7" s="215"/>
      <c r="F7" s="216"/>
      <c r="G7" s="208" t="s">
        <v>8</v>
      </c>
      <c r="H7" s="209"/>
      <c r="I7" s="209"/>
      <c r="J7" s="209"/>
      <c r="K7" s="210"/>
      <c r="L7" s="208" t="s">
        <v>9</v>
      </c>
      <c r="M7" s="209"/>
      <c r="N7" s="209"/>
      <c r="O7" s="209"/>
      <c r="P7" s="210"/>
    </row>
    <row r="8" spans="1:16" s="28" customFormat="1" ht="64.5" customHeight="1">
      <c r="A8" s="205"/>
      <c r="B8" s="192"/>
      <c r="C8" s="55" t="s">
        <v>18</v>
      </c>
      <c r="D8" s="55" t="s">
        <v>10</v>
      </c>
      <c r="E8" s="55" t="s">
        <v>20</v>
      </c>
      <c r="F8" s="55" t="s">
        <v>21</v>
      </c>
      <c r="G8" s="55" t="s">
        <v>13</v>
      </c>
      <c r="H8" s="55" t="s">
        <v>18</v>
      </c>
      <c r="I8" s="55" t="s">
        <v>10</v>
      </c>
      <c r="J8" s="55" t="s">
        <v>20</v>
      </c>
      <c r="K8" s="55" t="s">
        <v>21</v>
      </c>
      <c r="L8" s="55" t="s">
        <v>13</v>
      </c>
      <c r="M8" s="55" t="s">
        <v>18</v>
      </c>
      <c r="N8" s="55" t="s">
        <v>10</v>
      </c>
      <c r="O8" s="55" t="s">
        <v>20</v>
      </c>
      <c r="P8" s="55" t="s">
        <v>21</v>
      </c>
    </row>
    <row r="9" spans="1:16" s="28" customFormat="1" hidden="1">
      <c r="A9" s="134"/>
      <c r="B9" s="136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</row>
    <row r="11" spans="1:16" hidden="1" outlineLevel="1">
      <c r="A11" s="12">
        <v>40544</v>
      </c>
      <c r="B11" s="54">
        <v>5.1280000000000001</v>
      </c>
      <c r="C11" s="54">
        <v>3.8119999999999998</v>
      </c>
      <c r="D11" s="54">
        <v>10.9192</v>
      </c>
      <c r="E11" s="54">
        <v>9.5397999999999996</v>
      </c>
      <c r="F11" s="54">
        <v>13.5</v>
      </c>
      <c r="G11" s="54">
        <v>6.9676999999999998</v>
      </c>
      <c r="H11" s="54">
        <v>5.0175999999999998</v>
      </c>
      <c r="I11" s="54">
        <v>13.198700000000001</v>
      </c>
      <c r="J11" s="54">
        <v>7.6334999999999997</v>
      </c>
      <c r="K11" s="54">
        <v>13.5</v>
      </c>
      <c r="L11" s="54">
        <v>3.7290999999999999</v>
      </c>
      <c r="M11" s="54">
        <v>3.0295000000000001</v>
      </c>
      <c r="N11" s="54">
        <v>5.9077000000000002</v>
      </c>
      <c r="O11" s="54">
        <v>10.5</v>
      </c>
      <c r="P11" s="54">
        <v>0</v>
      </c>
    </row>
    <row r="12" spans="1:16" hidden="1" outlineLevel="1">
      <c r="A12" s="12">
        <v>40575</v>
      </c>
      <c r="B12" s="54">
        <v>6.3757000000000001</v>
      </c>
      <c r="C12" s="54">
        <v>5.2279999999999998</v>
      </c>
      <c r="D12" s="54">
        <v>10.1853</v>
      </c>
      <c r="E12" s="54">
        <v>14.791399999999999</v>
      </c>
      <c r="F12" s="54">
        <v>3</v>
      </c>
      <c r="G12" s="54">
        <v>7.7012999999999998</v>
      </c>
      <c r="H12" s="54">
        <v>6.3880999999999997</v>
      </c>
      <c r="I12" s="54">
        <v>10.9175</v>
      </c>
      <c r="J12" s="54">
        <v>14.791399999999999</v>
      </c>
      <c r="K12" s="54">
        <v>0</v>
      </c>
      <c r="L12" s="54">
        <v>2.8784999999999998</v>
      </c>
      <c r="M12" s="54">
        <v>2.7968999999999999</v>
      </c>
      <c r="N12" s="54">
        <v>3.9438</v>
      </c>
      <c r="O12" s="54">
        <v>0</v>
      </c>
      <c r="P12" s="54">
        <v>3</v>
      </c>
    </row>
    <row r="13" spans="1:16" hidden="1" outlineLevel="1">
      <c r="A13" s="12">
        <v>40603</v>
      </c>
      <c r="B13" s="54">
        <v>7.3813000000000004</v>
      </c>
      <c r="C13" s="54">
        <v>5.8505000000000003</v>
      </c>
      <c r="D13" s="54">
        <v>8.9664999999999999</v>
      </c>
      <c r="E13" s="54">
        <v>12.060700000000001</v>
      </c>
      <c r="F13" s="54">
        <v>5.0907</v>
      </c>
      <c r="G13" s="54">
        <v>8.2380999999999993</v>
      </c>
      <c r="H13" s="54">
        <v>6.4314</v>
      </c>
      <c r="I13" s="54">
        <v>10.1805</v>
      </c>
      <c r="J13" s="54">
        <v>15.870100000000001</v>
      </c>
      <c r="K13" s="54">
        <v>5.5</v>
      </c>
      <c r="L13" s="54">
        <v>4.1639999999999997</v>
      </c>
      <c r="M13" s="54">
        <v>3.1968000000000001</v>
      </c>
      <c r="N13" s="54">
        <v>4.8433999999999999</v>
      </c>
      <c r="O13" s="54">
        <v>6</v>
      </c>
      <c r="P13" s="54">
        <v>4.5</v>
      </c>
    </row>
    <row r="14" spans="1:16" hidden="1" outlineLevel="1">
      <c r="A14" s="12">
        <v>40634</v>
      </c>
      <c r="B14" s="54">
        <v>5.7723000000000004</v>
      </c>
      <c r="C14" s="54">
        <v>5.3964999999999996</v>
      </c>
      <c r="D14" s="54">
        <v>6.2237</v>
      </c>
      <c r="E14" s="54">
        <v>8.5876999999999999</v>
      </c>
      <c r="F14" s="54">
        <v>19.982299999999999</v>
      </c>
      <c r="G14" s="54">
        <v>6.3650000000000002</v>
      </c>
      <c r="H14" s="54">
        <v>6.0739999999999998</v>
      </c>
      <c r="I14" s="54">
        <v>6.4272</v>
      </c>
      <c r="J14" s="54">
        <v>11.0304</v>
      </c>
      <c r="K14" s="54">
        <v>19.982299999999999</v>
      </c>
      <c r="L14" s="54">
        <v>3.8136000000000001</v>
      </c>
      <c r="M14" s="54">
        <v>3.2059000000000002</v>
      </c>
      <c r="N14" s="54">
        <v>5.5095999999999998</v>
      </c>
      <c r="O14" s="54">
        <v>1.5</v>
      </c>
      <c r="P14" s="54">
        <v>0</v>
      </c>
    </row>
    <row r="15" spans="1:16" hidden="1" outlineLevel="1">
      <c r="A15" s="12">
        <v>40664</v>
      </c>
      <c r="B15" s="54">
        <v>5.4001000000000001</v>
      </c>
      <c r="C15" s="54">
        <v>4.8163</v>
      </c>
      <c r="D15" s="54">
        <v>5.6261999999999999</v>
      </c>
      <c r="E15" s="54">
        <v>11.553900000000001</v>
      </c>
      <c r="F15" s="54">
        <v>3.9554</v>
      </c>
      <c r="G15" s="54">
        <v>5.7366000000000001</v>
      </c>
      <c r="H15" s="54">
        <v>5.0444000000000004</v>
      </c>
      <c r="I15" s="54">
        <v>6.1675000000000004</v>
      </c>
      <c r="J15" s="54">
        <v>13.8378</v>
      </c>
      <c r="K15" s="54">
        <v>0</v>
      </c>
      <c r="L15" s="54">
        <v>4.1322000000000001</v>
      </c>
      <c r="M15" s="54">
        <v>2.6690999999999998</v>
      </c>
      <c r="N15" s="54">
        <v>4.9904999999999999</v>
      </c>
      <c r="O15" s="54">
        <v>2.3014999999999999</v>
      </c>
      <c r="P15" s="54">
        <v>3.9554</v>
      </c>
    </row>
    <row r="16" spans="1:16" hidden="1" outlineLevel="1">
      <c r="A16" s="12">
        <v>40695</v>
      </c>
      <c r="B16" s="54">
        <v>7.1524999999999999</v>
      </c>
      <c r="C16" s="54">
        <v>5.4734999999999996</v>
      </c>
      <c r="D16" s="54">
        <v>10.327999999999999</v>
      </c>
      <c r="E16" s="54">
        <v>11.0289</v>
      </c>
      <c r="F16" s="54">
        <v>3.0466000000000002</v>
      </c>
      <c r="G16" s="54">
        <v>7.9428000000000001</v>
      </c>
      <c r="H16" s="54">
        <v>5.5795000000000003</v>
      </c>
      <c r="I16" s="54">
        <v>13.1676</v>
      </c>
      <c r="J16" s="54">
        <v>14.618499999999999</v>
      </c>
      <c r="K16" s="54">
        <v>5</v>
      </c>
      <c r="L16" s="54">
        <v>4.2275999999999998</v>
      </c>
      <c r="M16" s="54">
        <v>1.5</v>
      </c>
      <c r="N16" s="54">
        <v>5.1605999999999996</v>
      </c>
      <c r="O16" s="54">
        <v>3.2816999999999998</v>
      </c>
      <c r="P16" s="54">
        <v>3</v>
      </c>
    </row>
    <row r="17" spans="1:16" hidden="1" outlineLevel="1">
      <c r="A17" s="12">
        <v>40725</v>
      </c>
      <c r="B17" s="54">
        <v>6.4720000000000004</v>
      </c>
      <c r="C17" s="54">
        <v>5.9448999999999996</v>
      </c>
      <c r="D17" s="54">
        <v>7.7990000000000004</v>
      </c>
      <c r="E17" s="54">
        <v>7.4527000000000001</v>
      </c>
      <c r="F17" s="54">
        <v>3.0346000000000002</v>
      </c>
      <c r="G17" s="54">
        <v>7.4230999999999998</v>
      </c>
      <c r="H17" s="54">
        <v>6.0682999999999998</v>
      </c>
      <c r="I17" s="54">
        <v>11.3131</v>
      </c>
      <c r="J17" s="54">
        <v>8.5251999999999999</v>
      </c>
      <c r="K17" s="54">
        <v>5</v>
      </c>
      <c r="L17" s="54">
        <v>3.7402000000000002</v>
      </c>
      <c r="M17" s="54">
        <v>1.5</v>
      </c>
      <c r="N17" s="54">
        <v>4.0362999999999998</v>
      </c>
      <c r="O17" s="54">
        <v>6</v>
      </c>
      <c r="P17" s="54">
        <v>3</v>
      </c>
    </row>
    <row r="18" spans="1:16" hidden="1" outlineLevel="1">
      <c r="A18" s="12">
        <v>40756</v>
      </c>
      <c r="B18" s="54">
        <v>4.6699000000000002</v>
      </c>
      <c r="C18" s="54">
        <v>4.1642999999999999</v>
      </c>
      <c r="D18" s="54">
        <v>8.1872000000000007</v>
      </c>
      <c r="E18" s="54">
        <v>8.0012000000000008</v>
      </c>
      <c r="F18" s="54">
        <v>3.0002</v>
      </c>
      <c r="G18" s="54">
        <v>6.0122999999999998</v>
      </c>
      <c r="H18" s="54">
        <v>5.0911999999999997</v>
      </c>
      <c r="I18" s="54">
        <v>10.1951</v>
      </c>
      <c r="J18" s="54">
        <v>17.019300000000001</v>
      </c>
      <c r="K18" s="54">
        <v>5</v>
      </c>
      <c r="L18" s="54">
        <v>2.8620000000000001</v>
      </c>
      <c r="M18" s="54">
        <v>2.7113</v>
      </c>
      <c r="N18" s="54">
        <v>3.8363999999999998</v>
      </c>
      <c r="O18" s="54">
        <v>2.1756000000000002</v>
      </c>
      <c r="P18" s="54">
        <v>3</v>
      </c>
    </row>
    <row r="19" spans="1:16" hidden="1" outlineLevel="1">
      <c r="A19" s="12">
        <v>40787</v>
      </c>
      <c r="B19" s="54">
        <v>7.3842999999999996</v>
      </c>
      <c r="C19" s="54">
        <v>5.8453999999999997</v>
      </c>
      <c r="D19" s="54">
        <v>10.3782</v>
      </c>
      <c r="E19" s="54">
        <v>8.7439999999999998</v>
      </c>
      <c r="F19" s="54">
        <v>3.3908999999999998</v>
      </c>
      <c r="G19" s="54">
        <v>7.9123999999999999</v>
      </c>
      <c r="H19" s="54">
        <v>6.0434000000000001</v>
      </c>
      <c r="I19" s="54">
        <v>11.033099999999999</v>
      </c>
      <c r="J19" s="54">
        <v>8.75</v>
      </c>
      <c r="K19" s="54">
        <v>6.9974999999999996</v>
      </c>
      <c r="L19" s="54">
        <v>3.4685000000000001</v>
      </c>
      <c r="M19" s="54">
        <v>1.5</v>
      </c>
      <c r="N19" s="54">
        <v>5.2323000000000004</v>
      </c>
      <c r="O19" s="54">
        <v>3</v>
      </c>
      <c r="P19" s="54">
        <v>3</v>
      </c>
    </row>
    <row r="20" spans="1:16" hidden="1" outlineLevel="1">
      <c r="A20" s="12">
        <v>40817</v>
      </c>
      <c r="B20" s="54">
        <v>7.7991000000000001</v>
      </c>
      <c r="C20" s="54">
        <v>5.3151999999999999</v>
      </c>
      <c r="D20" s="54">
        <v>12.009</v>
      </c>
      <c r="E20" s="54">
        <v>11.5625</v>
      </c>
      <c r="F20" s="54">
        <v>3.1040999999999999</v>
      </c>
      <c r="G20" s="54">
        <v>8.9404000000000003</v>
      </c>
      <c r="H20" s="54">
        <v>5.6257999999999999</v>
      </c>
      <c r="I20" s="54">
        <v>15.853899999999999</v>
      </c>
      <c r="J20" s="54">
        <v>11.5731</v>
      </c>
      <c r="K20" s="54">
        <v>5.0041000000000002</v>
      </c>
      <c r="L20" s="54">
        <v>3.7757999999999998</v>
      </c>
      <c r="M20" s="54">
        <v>1.5005999999999999</v>
      </c>
      <c r="N20" s="54">
        <v>4.7652000000000001</v>
      </c>
      <c r="O20" s="54">
        <v>3</v>
      </c>
      <c r="P20" s="54">
        <v>3</v>
      </c>
    </row>
    <row r="21" spans="1:16" hidden="1" outlineLevel="1">
      <c r="A21" s="12">
        <v>40848</v>
      </c>
      <c r="B21" s="54">
        <v>7.7788000000000004</v>
      </c>
      <c r="C21" s="54">
        <v>5.6962000000000002</v>
      </c>
      <c r="D21" s="54">
        <v>16.313500000000001</v>
      </c>
      <c r="E21" s="54">
        <v>7.6837</v>
      </c>
      <c r="F21" s="54">
        <v>4.9054000000000002</v>
      </c>
      <c r="G21" s="54">
        <v>8.2573000000000008</v>
      </c>
      <c r="H21" s="54">
        <v>6.1158000000000001</v>
      </c>
      <c r="I21" s="54">
        <v>17.770099999999999</v>
      </c>
      <c r="J21" s="54">
        <v>10.4567</v>
      </c>
      <c r="K21" s="54">
        <v>5.0045999999999999</v>
      </c>
      <c r="L21" s="54">
        <v>2.9510999999999998</v>
      </c>
      <c r="M21" s="54">
        <v>2.6196000000000002</v>
      </c>
      <c r="N21" s="54">
        <v>3.5512000000000001</v>
      </c>
      <c r="O21" s="54">
        <v>4.0925000000000002</v>
      </c>
      <c r="P21" s="54">
        <v>3</v>
      </c>
    </row>
    <row r="22" spans="1:16" hidden="1" outlineLevel="1">
      <c r="A22" s="12">
        <v>40878</v>
      </c>
      <c r="B22" s="54">
        <v>9.7645</v>
      </c>
      <c r="C22" s="54">
        <v>6.1478000000000002</v>
      </c>
      <c r="D22" s="54">
        <v>14.1341</v>
      </c>
      <c r="E22" s="54">
        <v>9.9984999999999999</v>
      </c>
      <c r="F22" s="54">
        <v>3.1059000000000001</v>
      </c>
      <c r="G22" s="54">
        <v>10.6389</v>
      </c>
      <c r="H22" s="54">
        <v>6.4408000000000003</v>
      </c>
      <c r="I22" s="54">
        <v>15.862399999999999</v>
      </c>
      <c r="J22" s="54">
        <v>9.9992999999999999</v>
      </c>
      <c r="K22" s="54">
        <v>5</v>
      </c>
      <c r="L22" s="54">
        <v>4.1547000000000001</v>
      </c>
      <c r="M22" s="54">
        <v>3</v>
      </c>
      <c r="N22" s="54">
        <v>5.1398999999999999</v>
      </c>
      <c r="O22" s="54">
        <v>3</v>
      </c>
      <c r="P22" s="54">
        <v>3</v>
      </c>
    </row>
    <row r="23" spans="1:16" hidden="1" outlineLevel="1">
      <c r="A23" s="12">
        <v>40909</v>
      </c>
      <c r="B23" s="54">
        <v>8.3910999999999998</v>
      </c>
      <c r="C23" s="54">
        <v>6.3129999999999997</v>
      </c>
      <c r="D23" s="54">
        <v>9.9705999999999992</v>
      </c>
      <c r="E23" s="54">
        <v>16.870999999999999</v>
      </c>
      <c r="F23" s="54">
        <v>0</v>
      </c>
      <c r="G23" s="54">
        <v>9.9760000000000009</v>
      </c>
      <c r="H23" s="54">
        <v>6.6707999999999998</v>
      </c>
      <c r="I23" s="54">
        <v>15.5716</v>
      </c>
      <c r="J23" s="54">
        <v>17.397600000000001</v>
      </c>
      <c r="K23" s="54">
        <v>0</v>
      </c>
      <c r="L23" s="54">
        <v>4.5015999999999998</v>
      </c>
      <c r="M23" s="54">
        <v>2.5619999999999998</v>
      </c>
      <c r="N23" s="54">
        <v>4.8468999999999998</v>
      </c>
      <c r="O23" s="54">
        <v>3.9973999999999998</v>
      </c>
      <c r="P23" s="54">
        <v>0</v>
      </c>
    </row>
    <row r="24" spans="1:16" hidden="1" outlineLevel="1">
      <c r="A24" s="12">
        <v>40940</v>
      </c>
      <c r="B24" s="54">
        <v>7.7095000000000002</v>
      </c>
      <c r="C24" s="54">
        <v>6.3752000000000004</v>
      </c>
      <c r="D24" s="54">
        <v>11.083</v>
      </c>
      <c r="E24" s="54">
        <v>16.412099999999999</v>
      </c>
      <c r="F24" s="54">
        <v>0</v>
      </c>
      <c r="G24" s="54">
        <v>8.0739999999999998</v>
      </c>
      <c r="H24" s="54">
        <v>6.4359000000000002</v>
      </c>
      <c r="I24" s="54">
        <v>13.562799999999999</v>
      </c>
      <c r="J24" s="54">
        <v>16.494299999999999</v>
      </c>
      <c r="K24" s="54">
        <v>0</v>
      </c>
      <c r="L24" s="54">
        <v>3.4906000000000001</v>
      </c>
      <c r="M24" s="54">
        <v>2.8552</v>
      </c>
      <c r="N24" s="54">
        <v>3.6072000000000002</v>
      </c>
      <c r="O24" s="54">
        <v>2.0840000000000001</v>
      </c>
      <c r="P24" s="54">
        <v>0</v>
      </c>
    </row>
    <row r="25" spans="1:16" hidden="1" outlineLevel="1">
      <c r="A25" s="12">
        <v>40969</v>
      </c>
      <c r="B25" s="54">
        <v>6.2492999999999999</v>
      </c>
      <c r="C25" s="54">
        <v>5.8643999999999998</v>
      </c>
      <c r="D25" s="54">
        <v>8.3111999999999995</v>
      </c>
      <c r="E25" s="54">
        <v>10.272500000000001</v>
      </c>
      <c r="F25" s="54">
        <v>5</v>
      </c>
      <c r="G25" s="54">
        <v>7.1101000000000001</v>
      </c>
      <c r="H25" s="54">
        <v>6.5242000000000004</v>
      </c>
      <c r="I25" s="54">
        <v>13.536099999999999</v>
      </c>
      <c r="J25" s="54">
        <v>12.2224</v>
      </c>
      <c r="K25" s="54">
        <v>5</v>
      </c>
      <c r="L25" s="54">
        <v>2.6286</v>
      </c>
      <c r="M25" s="54">
        <v>1.3625</v>
      </c>
      <c r="N25" s="54">
        <v>4.28</v>
      </c>
      <c r="O25" s="54">
        <v>3.6017000000000001</v>
      </c>
      <c r="P25" s="54">
        <v>0</v>
      </c>
    </row>
    <row r="26" spans="1:16" hidden="1" outlineLevel="1">
      <c r="A26" s="12">
        <v>41000</v>
      </c>
      <c r="B26" s="54">
        <v>6.8507999999999996</v>
      </c>
      <c r="C26" s="54">
        <v>6.6803999999999997</v>
      </c>
      <c r="D26" s="54">
        <v>6.7252000000000001</v>
      </c>
      <c r="E26" s="54">
        <v>15.8194</v>
      </c>
      <c r="F26" s="54">
        <v>2</v>
      </c>
      <c r="G26" s="54">
        <v>7.1791</v>
      </c>
      <c r="H26" s="54">
        <v>6.8013000000000003</v>
      </c>
      <c r="I26" s="54">
        <v>7.3042999999999996</v>
      </c>
      <c r="J26" s="54">
        <v>16.799499999999998</v>
      </c>
      <c r="K26" s="54">
        <v>0</v>
      </c>
      <c r="L26" s="54">
        <v>3.5356999999999998</v>
      </c>
      <c r="M26" s="54">
        <v>2.6345000000000001</v>
      </c>
      <c r="N26" s="54">
        <v>3.9710999999999999</v>
      </c>
      <c r="O26" s="54">
        <v>3</v>
      </c>
      <c r="P26" s="54">
        <v>2</v>
      </c>
    </row>
    <row r="27" spans="1:16" hidden="1" outlineLevel="1">
      <c r="A27" s="12">
        <v>41030</v>
      </c>
      <c r="B27" s="54">
        <v>5.8055000000000003</v>
      </c>
      <c r="C27" s="54">
        <v>6.6566999999999998</v>
      </c>
      <c r="D27" s="54">
        <v>4.8914</v>
      </c>
      <c r="E27" s="54">
        <v>15.93</v>
      </c>
      <c r="F27" s="54">
        <v>0</v>
      </c>
      <c r="G27" s="54">
        <v>5.8646000000000003</v>
      </c>
      <c r="H27" s="54">
        <v>6.7552000000000003</v>
      </c>
      <c r="I27" s="54">
        <v>4.9095000000000004</v>
      </c>
      <c r="J27" s="54">
        <v>15.93</v>
      </c>
      <c r="K27" s="54">
        <v>0</v>
      </c>
      <c r="L27" s="54">
        <v>3.5451999999999999</v>
      </c>
      <c r="M27" s="54">
        <v>2.5741999999999998</v>
      </c>
      <c r="N27" s="54">
        <v>4.2561999999999998</v>
      </c>
      <c r="O27" s="54">
        <v>0</v>
      </c>
      <c r="P27" s="54">
        <v>0</v>
      </c>
    </row>
    <row r="28" spans="1:16" hidden="1" outlineLevel="1">
      <c r="A28" s="12">
        <v>41061</v>
      </c>
      <c r="B28" s="54">
        <v>7.3814000000000002</v>
      </c>
      <c r="C28" s="54">
        <v>5.7904999999999998</v>
      </c>
      <c r="D28" s="54">
        <v>10.7079</v>
      </c>
      <c r="E28" s="54">
        <v>3</v>
      </c>
      <c r="F28" s="54">
        <v>0</v>
      </c>
      <c r="G28" s="54">
        <v>8.2058</v>
      </c>
      <c r="H28" s="54">
        <v>6.5467000000000004</v>
      </c>
      <c r="I28" s="54">
        <v>10.9057</v>
      </c>
      <c r="J28" s="54">
        <v>3</v>
      </c>
      <c r="K28" s="54">
        <v>0</v>
      </c>
      <c r="L28" s="54">
        <v>3.4003000000000001</v>
      </c>
      <c r="M28" s="54">
        <v>3.4144999999999999</v>
      </c>
      <c r="N28" s="54">
        <v>3.1189</v>
      </c>
      <c r="O28" s="54">
        <v>0</v>
      </c>
      <c r="P28" s="54">
        <v>0</v>
      </c>
    </row>
    <row r="29" spans="1:16" hidden="1" outlineLevel="1">
      <c r="A29" s="12">
        <v>41091</v>
      </c>
      <c r="B29" s="54">
        <v>8.1480999999999995</v>
      </c>
      <c r="C29" s="54">
        <v>6.4200999999999997</v>
      </c>
      <c r="D29" s="54">
        <v>15.9978</v>
      </c>
      <c r="E29" s="54">
        <v>15.489800000000001</v>
      </c>
      <c r="F29" s="54">
        <v>0</v>
      </c>
      <c r="G29" s="54">
        <v>8.6320999999999994</v>
      </c>
      <c r="H29" s="54">
        <v>6.7632000000000003</v>
      </c>
      <c r="I29" s="54">
        <v>16.6755</v>
      </c>
      <c r="J29" s="54">
        <v>15.489800000000001</v>
      </c>
      <c r="K29" s="54">
        <v>0</v>
      </c>
      <c r="L29" s="54">
        <v>3.3854000000000002</v>
      </c>
      <c r="M29" s="54">
        <v>3.4033000000000002</v>
      </c>
      <c r="N29" s="54">
        <v>3.2109999999999999</v>
      </c>
      <c r="O29" s="54">
        <v>0</v>
      </c>
      <c r="P29" s="54">
        <v>0</v>
      </c>
    </row>
    <row r="30" spans="1:16" hidden="1" outlineLevel="1">
      <c r="A30" s="12">
        <v>41122</v>
      </c>
      <c r="B30" s="54">
        <v>11.551399999999999</v>
      </c>
      <c r="C30" s="54">
        <v>6.9707999999999997</v>
      </c>
      <c r="D30" s="54">
        <v>14.639699999999999</v>
      </c>
      <c r="E30" s="54">
        <v>16.912099999999999</v>
      </c>
      <c r="F30" s="54">
        <v>0</v>
      </c>
      <c r="G30" s="54">
        <v>11.8904</v>
      </c>
      <c r="H30" s="54">
        <v>7.2531999999999996</v>
      </c>
      <c r="I30" s="54">
        <v>14.9071</v>
      </c>
      <c r="J30" s="54">
        <v>16.912099999999999</v>
      </c>
      <c r="K30" s="54">
        <v>0</v>
      </c>
      <c r="L30" s="54">
        <v>3.4857999999999998</v>
      </c>
      <c r="M30" s="54">
        <v>2.6128999999999998</v>
      </c>
      <c r="N30" s="54">
        <v>4.8415999999999997</v>
      </c>
      <c r="O30" s="54">
        <v>0</v>
      </c>
      <c r="P30" s="54">
        <v>0</v>
      </c>
    </row>
    <row r="31" spans="1:16" hidden="1" outlineLevel="1">
      <c r="A31" s="12">
        <v>41153</v>
      </c>
      <c r="B31" s="54">
        <v>9.6768999999999998</v>
      </c>
      <c r="C31" s="54">
        <v>6.2784000000000004</v>
      </c>
      <c r="D31" s="54">
        <v>11.5008</v>
      </c>
      <c r="E31" s="54">
        <v>7.9249999999999998</v>
      </c>
      <c r="F31" s="54">
        <v>20</v>
      </c>
      <c r="G31" s="54">
        <v>10.3139</v>
      </c>
      <c r="H31" s="54">
        <v>7.2317</v>
      </c>
      <c r="I31" s="54">
        <v>11.507099999999999</v>
      </c>
      <c r="J31" s="54">
        <v>18.4939</v>
      </c>
      <c r="K31" s="54">
        <v>20</v>
      </c>
      <c r="L31" s="54">
        <v>3.8679000000000001</v>
      </c>
      <c r="M31" s="54">
        <v>3.6234000000000002</v>
      </c>
      <c r="N31" s="54">
        <v>7.7279999999999998</v>
      </c>
      <c r="O31" s="54">
        <v>6.5</v>
      </c>
      <c r="P31" s="54">
        <v>0</v>
      </c>
    </row>
    <row r="32" spans="1:16" hidden="1" outlineLevel="1">
      <c r="A32" s="12">
        <v>41183</v>
      </c>
      <c r="B32" s="54">
        <v>14.2059</v>
      </c>
      <c r="C32" s="54">
        <v>8.2105999999999995</v>
      </c>
      <c r="D32" s="54">
        <v>20.299600000000002</v>
      </c>
      <c r="E32" s="54">
        <v>14.314500000000001</v>
      </c>
      <c r="F32" s="54">
        <v>6.7647000000000004</v>
      </c>
      <c r="G32" s="54">
        <v>14.909700000000001</v>
      </c>
      <c r="H32" s="54">
        <v>8.7805999999999997</v>
      </c>
      <c r="I32" s="54">
        <v>20.590800000000002</v>
      </c>
      <c r="J32" s="54">
        <v>15.2974</v>
      </c>
      <c r="K32" s="54">
        <v>6.7647000000000004</v>
      </c>
      <c r="L32" s="54">
        <v>3.2248999999999999</v>
      </c>
      <c r="M32" s="54">
        <v>3.2568999999999999</v>
      </c>
      <c r="N32" s="54">
        <v>2.9790999999999999</v>
      </c>
      <c r="O32" s="54">
        <v>6.5</v>
      </c>
      <c r="P32" s="54">
        <v>0</v>
      </c>
    </row>
    <row r="33" spans="1:16" hidden="1" outlineLevel="1">
      <c r="A33" s="12">
        <v>41214</v>
      </c>
      <c r="B33" s="54">
        <v>17.312000000000001</v>
      </c>
      <c r="C33" s="54">
        <v>8.3358000000000008</v>
      </c>
      <c r="D33" s="54">
        <v>23.934200000000001</v>
      </c>
      <c r="E33" s="54">
        <v>27.965399999999999</v>
      </c>
      <c r="F33" s="54">
        <v>0</v>
      </c>
      <c r="G33" s="54">
        <v>17.893000000000001</v>
      </c>
      <c r="H33" s="54">
        <v>8.7767999999999997</v>
      </c>
      <c r="I33" s="54">
        <v>24.317900000000002</v>
      </c>
      <c r="J33" s="54">
        <v>27.965399999999999</v>
      </c>
      <c r="K33" s="54">
        <v>0</v>
      </c>
      <c r="L33" s="54">
        <v>3.395</v>
      </c>
      <c r="M33" s="54">
        <v>2.0203000000000002</v>
      </c>
      <c r="N33" s="54">
        <v>6.4813999999999998</v>
      </c>
      <c r="O33" s="54">
        <v>0</v>
      </c>
      <c r="P33" s="54">
        <v>0</v>
      </c>
    </row>
    <row r="34" spans="1:16" hidden="1" outlineLevel="1">
      <c r="A34" s="12">
        <v>41244</v>
      </c>
      <c r="B34" s="54">
        <v>12.471</v>
      </c>
      <c r="C34" s="54">
        <v>7.1414</v>
      </c>
      <c r="D34" s="54">
        <v>16.204899999999999</v>
      </c>
      <c r="E34" s="54">
        <v>13.6822</v>
      </c>
      <c r="F34" s="54">
        <v>0</v>
      </c>
      <c r="G34" s="54">
        <v>13.8352</v>
      </c>
      <c r="H34" s="54">
        <v>8.2600999999999996</v>
      </c>
      <c r="I34" s="54">
        <v>17.006699999999999</v>
      </c>
      <c r="J34" s="54">
        <v>15.8436</v>
      </c>
      <c r="K34" s="54">
        <v>0</v>
      </c>
      <c r="L34" s="54">
        <v>3.9504999999999999</v>
      </c>
      <c r="M34" s="54">
        <v>3.6044</v>
      </c>
      <c r="N34" s="54">
        <v>4.8312999999999997</v>
      </c>
      <c r="O34" s="54">
        <v>4.25</v>
      </c>
      <c r="P34" s="54">
        <v>0</v>
      </c>
    </row>
    <row r="35" spans="1:16" hidden="1" outlineLevel="1">
      <c r="A35" s="12">
        <v>41275</v>
      </c>
      <c r="B35" s="54">
        <v>9.5521999999999991</v>
      </c>
      <c r="C35" s="54">
        <v>6.9004000000000003</v>
      </c>
      <c r="D35" s="54">
        <v>11.8187</v>
      </c>
      <c r="E35" s="54">
        <v>6.0110000000000001</v>
      </c>
      <c r="F35" s="54">
        <v>5.4481999999999999</v>
      </c>
      <c r="G35" s="54">
        <v>10.593999999999999</v>
      </c>
      <c r="H35" s="54">
        <v>7.6393000000000004</v>
      </c>
      <c r="I35" s="54">
        <v>12.1638</v>
      </c>
      <c r="J35" s="54">
        <v>10.0169</v>
      </c>
      <c r="K35" s="54">
        <v>0</v>
      </c>
      <c r="L35" s="54">
        <v>5.5259999999999998</v>
      </c>
      <c r="M35" s="54">
        <v>4.3292999999999999</v>
      </c>
      <c r="N35" s="54">
        <v>7.8048000000000002</v>
      </c>
      <c r="O35" s="54">
        <v>3.34</v>
      </c>
      <c r="P35" s="54">
        <v>5.4481999999999999</v>
      </c>
    </row>
    <row r="36" spans="1:16" hidden="1" outlineLevel="1">
      <c r="A36" s="12">
        <v>41306</v>
      </c>
      <c r="B36" s="54">
        <v>9.3312000000000008</v>
      </c>
      <c r="C36" s="54">
        <v>7.6353</v>
      </c>
      <c r="D36" s="54">
        <v>13.0609</v>
      </c>
      <c r="E36" s="54">
        <v>19.0625</v>
      </c>
      <c r="F36" s="54">
        <v>0</v>
      </c>
      <c r="G36" s="54">
        <v>10.058999999999999</v>
      </c>
      <c r="H36" s="54">
        <v>8.3538999999999994</v>
      </c>
      <c r="I36" s="54">
        <v>13.2232</v>
      </c>
      <c r="J36" s="54">
        <v>19.0625</v>
      </c>
      <c r="K36" s="54">
        <v>0</v>
      </c>
      <c r="L36" s="54">
        <v>4.1967999999999996</v>
      </c>
      <c r="M36" s="54">
        <v>4.1646000000000001</v>
      </c>
      <c r="N36" s="54">
        <v>4.8311000000000002</v>
      </c>
      <c r="O36" s="54">
        <v>0</v>
      </c>
      <c r="P36" s="54">
        <v>0</v>
      </c>
    </row>
    <row r="37" spans="1:16" hidden="1" outlineLevel="1">
      <c r="A37" s="12">
        <v>41334</v>
      </c>
      <c r="B37" s="54">
        <v>8.6662999999999997</v>
      </c>
      <c r="C37" s="54">
        <v>7.3423999999999996</v>
      </c>
      <c r="D37" s="54">
        <v>10.2043</v>
      </c>
      <c r="E37" s="54">
        <v>12.069000000000001</v>
      </c>
      <c r="F37" s="54">
        <v>0</v>
      </c>
      <c r="G37" s="54">
        <v>9.0562000000000005</v>
      </c>
      <c r="H37" s="54">
        <v>7.5442999999999998</v>
      </c>
      <c r="I37" s="54">
        <v>10.949199999999999</v>
      </c>
      <c r="J37" s="54">
        <v>12.069000000000001</v>
      </c>
      <c r="K37" s="54">
        <v>0</v>
      </c>
      <c r="L37" s="54">
        <v>4.0499000000000001</v>
      </c>
      <c r="M37" s="54">
        <v>3.9178999999999999</v>
      </c>
      <c r="N37" s="54">
        <v>4.1352000000000002</v>
      </c>
      <c r="O37" s="54">
        <v>0</v>
      </c>
      <c r="P37" s="54">
        <v>0</v>
      </c>
    </row>
    <row r="38" spans="1:16" hidden="1" outlineLevel="1">
      <c r="A38" s="12">
        <v>41365</v>
      </c>
      <c r="B38" s="54">
        <v>7.6467000000000001</v>
      </c>
      <c r="C38" s="54">
        <v>6.2346000000000004</v>
      </c>
      <c r="D38" s="54">
        <v>10.119899999999999</v>
      </c>
      <c r="E38" s="54">
        <v>14.168799999999999</v>
      </c>
      <c r="F38" s="54">
        <v>3.5</v>
      </c>
      <c r="G38" s="54">
        <v>7.9496000000000002</v>
      </c>
      <c r="H38" s="54">
        <v>6.4621000000000004</v>
      </c>
      <c r="I38" s="54">
        <v>10.4252</v>
      </c>
      <c r="J38" s="54">
        <v>14.168799999999999</v>
      </c>
      <c r="K38" s="54">
        <v>3.5</v>
      </c>
      <c r="L38" s="54">
        <v>4.1952999999999996</v>
      </c>
      <c r="M38" s="54">
        <v>4.3037999999999998</v>
      </c>
      <c r="N38" s="54">
        <v>3.43</v>
      </c>
      <c r="O38" s="54">
        <v>0</v>
      </c>
      <c r="P38" s="54">
        <v>0</v>
      </c>
    </row>
    <row r="39" spans="1:16" hidden="1" outlineLevel="1">
      <c r="A39" s="12">
        <v>41395</v>
      </c>
      <c r="B39" s="54">
        <v>8.2719000000000005</v>
      </c>
      <c r="C39" s="54">
        <v>6.6886000000000001</v>
      </c>
      <c r="D39" s="54">
        <v>10.1915</v>
      </c>
      <c r="E39" s="54">
        <v>10.1731</v>
      </c>
      <c r="F39" s="54">
        <v>0</v>
      </c>
      <c r="G39" s="54">
        <v>8.5525000000000002</v>
      </c>
      <c r="H39" s="54">
        <v>6.9604999999999997</v>
      </c>
      <c r="I39" s="54">
        <v>10.3743</v>
      </c>
      <c r="J39" s="54">
        <v>10.1731</v>
      </c>
      <c r="K39" s="54">
        <v>0</v>
      </c>
      <c r="L39" s="54">
        <v>3.8096999999999999</v>
      </c>
      <c r="M39" s="54">
        <v>3.7439</v>
      </c>
      <c r="N39" s="54">
        <v>4.0471000000000004</v>
      </c>
      <c r="O39" s="54">
        <v>0</v>
      </c>
      <c r="P39" s="54">
        <v>0</v>
      </c>
    </row>
    <row r="40" spans="1:16" hidden="1" outlineLevel="1">
      <c r="A40" s="12">
        <v>41426</v>
      </c>
      <c r="B40" s="54">
        <v>8.8295999999999992</v>
      </c>
      <c r="C40" s="54">
        <v>6.7930000000000001</v>
      </c>
      <c r="D40" s="54">
        <v>12.0085</v>
      </c>
      <c r="E40" s="54">
        <v>17.937799999999999</v>
      </c>
      <c r="F40" s="54">
        <v>5</v>
      </c>
      <c r="G40" s="54">
        <v>9.4545999999999992</v>
      </c>
      <c r="H40" s="54">
        <v>7.0388000000000002</v>
      </c>
      <c r="I40" s="54">
        <v>12.1995</v>
      </c>
      <c r="J40" s="54">
        <v>17.937799999999999</v>
      </c>
      <c r="K40" s="54">
        <v>0</v>
      </c>
      <c r="L40" s="54">
        <v>4.5532000000000004</v>
      </c>
      <c r="M40" s="54">
        <v>4.2175000000000002</v>
      </c>
      <c r="N40" s="54">
        <v>2.1684000000000001</v>
      </c>
      <c r="O40" s="54">
        <v>0</v>
      </c>
      <c r="P40" s="54">
        <v>5</v>
      </c>
    </row>
    <row r="41" spans="1:16" hidden="1" outlineLevel="1">
      <c r="A41" s="12">
        <v>41456</v>
      </c>
      <c r="B41" s="54">
        <v>8.7042999999999999</v>
      </c>
      <c r="C41" s="54">
        <v>6.14</v>
      </c>
      <c r="D41" s="54">
        <v>11.645</v>
      </c>
      <c r="E41" s="54">
        <v>14.4894</v>
      </c>
      <c r="F41" s="54">
        <v>0</v>
      </c>
      <c r="G41" s="54">
        <v>9.6141000000000005</v>
      </c>
      <c r="H41" s="54">
        <v>6.6848000000000001</v>
      </c>
      <c r="I41" s="54">
        <v>12.437900000000001</v>
      </c>
      <c r="J41" s="54">
        <v>14.4894</v>
      </c>
      <c r="K41" s="54">
        <v>0</v>
      </c>
      <c r="L41" s="54">
        <v>3.7172000000000001</v>
      </c>
      <c r="M41" s="54">
        <v>4.2435999999999998</v>
      </c>
      <c r="N41" s="54">
        <v>1.9003000000000001</v>
      </c>
      <c r="O41" s="54">
        <v>0</v>
      </c>
      <c r="P41" s="54">
        <v>0</v>
      </c>
    </row>
    <row r="42" spans="1:16" hidden="1" outlineLevel="1">
      <c r="A42" s="12">
        <v>41487</v>
      </c>
      <c r="B42" s="54">
        <v>9.5043000000000006</v>
      </c>
      <c r="C42" s="54">
        <v>7.5007999999999999</v>
      </c>
      <c r="D42" s="54">
        <v>11.300599999999999</v>
      </c>
      <c r="E42" s="54">
        <v>6.4120999999999997</v>
      </c>
      <c r="F42" s="54">
        <v>0</v>
      </c>
      <c r="G42" s="54">
        <v>9.6936</v>
      </c>
      <c r="H42" s="54">
        <v>7.6432000000000002</v>
      </c>
      <c r="I42" s="54">
        <v>11.4465</v>
      </c>
      <c r="J42" s="54">
        <v>15.2</v>
      </c>
      <c r="K42" s="54">
        <v>0</v>
      </c>
      <c r="L42" s="54">
        <v>3.8997000000000002</v>
      </c>
      <c r="M42" s="54">
        <v>0.5232</v>
      </c>
      <c r="N42" s="54">
        <v>4.2618999999999998</v>
      </c>
      <c r="O42" s="54">
        <v>6</v>
      </c>
      <c r="P42" s="54">
        <v>0</v>
      </c>
    </row>
    <row r="43" spans="1:16" hidden="1" outlineLevel="1">
      <c r="A43" s="12">
        <v>41518</v>
      </c>
      <c r="B43" s="54">
        <v>9.8468</v>
      </c>
      <c r="C43" s="54">
        <v>6.9139999999999997</v>
      </c>
      <c r="D43" s="54">
        <v>12.504200000000001</v>
      </c>
      <c r="E43" s="54">
        <v>9.1327999999999996</v>
      </c>
      <c r="F43" s="54">
        <v>5.8118999999999996</v>
      </c>
      <c r="G43" s="54">
        <v>11.072699999999999</v>
      </c>
      <c r="H43" s="54">
        <v>7.7641</v>
      </c>
      <c r="I43" s="54">
        <v>12.611499999999999</v>
      </c>
      <c r="J43" s="54">
        <v>17.305900000000001</v>
      </c>
      <c r="K43" s="54">
        <v>0</v>
      </c>
      <c r="L43" s="54">
        <v>4.6967999999999996</v>
      </c>
      <c r="M43" s="54">
        <v>3.3296999999999999</v>
      </c>
      <c r="N43" s="54">
        <v>5.7910000000000004</v>
      </c>
      <c r="O43" s="54">
        <v>5.1313000000000004</v>
      </c>
      <c r="P43" s="54">
        <v>5.8118999999999996</v>
      </c>
    </row>
    <row r="44" spans="1:16" hidden="1" outlineLevel="1">
      <c r="A44" s="12">
        <v>41548</v>
      </c>
      <c r="B44" s="54">
        <v>10.166499999999999</v>
      </c>
      <c r="C44" s="54">
        <v>7.9995000000000003</v>
      </c>
      <c r="D44" s="54">
        <v>12.879200000000001</v>
      </c>
      <c r="E44" s="54">
        <v>15.142899999999999</v>
      </c>
      <c r="F44" s="54">
        <v>0</v>
      </c>
      <c r="G44" s="54">
        <v>10.7911</v>
      </c>
      <c r="H44" s="54">
        <v>8.6781000000000006</v>
      </c>
      <c r="I44" s="54">
        <v>13.226800000000001</v>
      </c>
      <c r="J44" s="54">
        <v>15.142899999999999</v>
      </c>
      <c r="K44" s="54">
        <v>0</v>
      </c>
      <c r="L44" s="54">
        <v>2.9790000000000001</v>
      </c>
      <c r="M44" s="54">
        <v>2.7086000000000001</v>
      </c>
      <c r="N44" s="54">
        <v>4.016</v>
      </c>
      <c r="O44" s="54">
        <v>0</v>
      </c>
      <c r="P44" s="54">
        <v>0</v>
      </c>
    </row>
    <row r="45" spans="1:16" hidden="1" outlineLevel="1">
      <c r="A45" s="12">
        <v>41579</v>
      </c>
      <c r="B45" s="54">
        <v>9.1323000000000008</v>
      </c>
      <c r="C45" s="54">
        <v>6.9135999999999997</v>
      </c>
      <c r="D45" s="54">
        <v>12.594799999999999</v>
      </c>
      <c r="E45" s="54">
        <v>7</v>
      </c>
      <c r="F45" s="54">
        <v>0</v>
      </c>
      <c r="G45" s="54">
        <v>9.6163000000000007</v>
      </c>
      <c r="H45" s="54">
        <v>7.2066999999999997</v>
      </c>
      <c r="I45" s="54">
        <v>13.7051</v>
      </c>
      <c r="J45" s="54">
        <v>7</v>
      </c>
      <c r="K45" s="54">
        <v>0</v>
      </c>
      <c r="L45" s="54">
        <v>3.7808000000000002</v>
      </c>
      <c r="M45" s="54">
        <v>1.6987000000000001</v>
      </c>
      <c r="N45" s="54">
        <v>5.1181000000000001</v>
      </c>
      <c r="O45" s="54">
        <v>0</v>
      </c>
      <c r="P45" s="54">
        <v>0</v>
      </c>
    </row>
    <row r="46" spans="1:16" hidden="1" outlineLevel="1">
      <c r="A46" s="12">
        <v>41609</v>
      </c>
      <c r="B46" s="54">
        <v>10.450799999999999</v>
      </c>
      <c r="C46" s="54">
        <v>6.1603000000000003</v>
      </c>
      <c r="D46" s="54">
        <v>14.148300000000001</v>
      </c>
      <c r="E46" s="54">
        <v>12.2905</v>
      </c>
      <c r="F46" s="54">
        <v>2</v>
      </c>
      <c r="G46" s="54">
        <v>11.4407</v>
      </c>
      <c r="H46" s="54">
        <v>6.7144000000000004</v>
      </c>
      <c r="I46" s="54">
        <v>15.773099999999999</v>
      </c>
      <c r="J46" s="54">
        <v>12.6312</v>
      </c>
      <c r="K46" s="54">
        <v>0</v>
      </c>
      <c r="L46" s="54">
        <v>4.7111999999999998</v>
      </c>
      <c r="M46" s="54">
        <v>2.0259999999999998</v>
      </c>
      <c r="N46" s="54">
        <v>6.3666999999999998</v>
      </c>
      <c r="O46" s="54">
        <v>3.25</v>
      </c>
      <c r="P46" s="54">
        <v>2</v>
      </c>
    </row>
    <row r="47" spans="1:16" hidden="1" outlineLevel="1">
      <c r="A47" s="12">
        <v>41640</v>
      </c>
      <c r="B47" s="54">
        <v>10.5533</v>
      </c>
      <c r="C47" s="54">
        <v>6.1962000000000002</v>
      </c>
      <c r="D47" s="54">
        <v>12.717599999999999</v>
      </c>
      <c r="E47" s="54">
        <v>15.4636</v>
      </c>
      <c r="F47" s="54">
        <v>0</v>
      </c>
      <c r="G47" s="54">
        <v>11.349</v>
      </c>
      <c r="H47" s="54">
        <v>7.2302999999999997</v>
      </c>
      <c r="I47" s="54">
        <v>12.996499999999999</v>
      </c>
      <c r="J47" s="54">
        <v>15.520799999999999</v>
      </c>
      <c r="K47" s="54">
        <v>0</v>
      </c>
      <c r="L47" s="54">
        <v>2.4961000000000002</v>
      </c>
      <c r="M47" s="54">
        <v>1.8924000000000001</v>
      </c>
      <c r="N47" s="54">
        <v>4.7675000000000001</v>
      </c>
      <c r="O47" s="54">
        <v>1.8596999999999999</v>
      </c>
      <c r="P47" s="54">
        <v>0</v>
      </c>
    </row>
    <row r="48" spans="1:16" hidden="1" outlineLevel="1">
      <c r="A48" s="12">
        <v>41671</v>
      </c>
      <c r="B48" s="54">
        <v>12.894600000000001</v>
      </c>
      <c r="C48" s="54">
        <v>6.8095999999999997</v>
      </c>
      <c r="D48" s="54">
        <v>15.1534</v>
      </c>
      <c r="E48" s="54">
        <v>12.4983</v>
      </c>
      <c r="F48" s="54">
        <v>0</v>
      </c>
      <c r="G48" s="54">
        <v>13.4985</v>
      </c>
      <c r="H48" s="54">
        <v>7.0133000000000001</v>
      </c>
      <c r="I48" s="54">
        <v>16.000699999999998</v>
      </c>
      <c r="J48" s="54">
        <v>12.4983</v>
      </c>
      <c r="K48" s="54">
        <v>0</v>
      </c>
      <c r="L48" s="54">
        <v>3.8010000000000002</v>
      </c>
      <c r="M48" s="54">
        <v>1.5037</v>
      </c>
      <c r="N48" s="54">
        <v>4.2382999999999997</v>
      </c>
      <c r="O48" s="54">
        <v>0</v>
      </c>
      <c r="P48" s="54">
        <v>0</v>
      </c>
    </row>
    <row r="49" spans="1:16" hidden="1" outlineLevel="1">
      <c r="A49" s="12">
        <v>41699</v>
      </c>
      <c r="B49" s="54">
        <v>11.4069</v>
      </c>
      <c r="C49" s="54">
        <v>6.3170999999999999</v>
      </c>
      <c r="D49" s="54">
        <v>16.158100000000001</v>
      </c>
      <c r="E49" s="54">
        <v>8.2462</v>
      </c>
      <c r="F49" s="54">
        <v>0</v>
      </c>
      <c r="G49" s="54">
        <v>12.5661</v>
      </c>
      <c r="H49" s="54">
        <v>7.2237999999999998</v>
      </c>
      <c r="I49" s="54">
        <v>16.558299999999999</v>
      </c>
      <c r="J49" s="54">
        <v>9.7445000000000004</v>
      </c>
      <c r="K49" s="54">
        <v>0</v>
      </c>
      <c r="L49" s="54">
        <v>4.4257</v>
      </c>
      <c r="M49" s="54">
        <v>2.7938999999999998</v>
      </c>
      <c r="N49" s="54">
        <v>6.9695</v>
      </c>
      <c r="O49" s="54">
        <v>8</v>
      </c>
      <c r="P49" s="54">
        <v>0</v>
      </c>
    </row>
    <row r="50" spans="1:16" hidden="1" outlineLevel="1">
      <c r="A50" s="12">
        <v>41730</v>
      </c>
      <c r="B50" s="54">
        <v>11.4009</v>
      </c>
      <c r="C50" s="54">
        <v>6.5438000000000001</v>
      </c>
      <c r="D50" s="54">
        <v>16.132000000000001</v>
      </c>
      <c r="E50" s="54">
        <v>6.3846999999999996</v>
      </c>
      <c r="F50" s="54">
        <v>0</v>
      </c>
      <c r="G50" s="54">
        <v>12.5748</v>
      </c>
      <c r="H50" s="54">
        <v>7.6544999999999996</v>
      </c>
      <c r="I50" s="54">
        <v>16.147600000000001</v>
      </c>
      <c r="J50" s="54">
        <v>5.9903000000000004</v>
      </c>
      <c r="K50" s="54">
        <v>0</v>
      </c>
      <c r="L50" s="54">
        <v>4.0723000000000003</v>
      </c>
      <c r="M50" s="54">
        <v>3.7812000000000001</v>
      </c>
      <c r="N50" s="54">
        <v>7</v>
      </c>
      <c r="O50" s="54">
        <v>8</v>
      </c>
      <c r="P50" s="54">
        <v>0</v>
      </c>
    </row>
    <row r="51" spans="1:16" hidden="1" outlineLevel="1">
      <c r="A51" s="12">
        <v>41760</v>
      </c>
      <c r="B51" s="56">
        <v>10.443099999999999</v>
      </c>
      <c r="C51" s="56">
        <v>7.3697999999999997</v>
      </c>
      <c r="D51" s="56">
        <v>14.7347</v>
      </c>
      <c r="E51" s="56">
        <v>7.1965000000000003</v>
      </c>
      <c r="F51" s="56">
        <v>0</v>
      </c>
      <c r="G51" s="56">
        <v>13.230499999999999</v>
      </c>
      <c r="H51" s="56">
        <v>9.6728000000000005</v>
      </c>
      <c r="I51" s="56">
        <v>15.7281</v>
      </c>
      <c r="J51" s="56">
        <v>5.8592000000000004</v>
      </c>
      <c r="K51" s="56">
        <v>0</v>
      </c>
      <c r="L51" s="56">
        <v>5.5689000000000002</v>
      </c>
      <c r="M51" s="56">
        <v>3.7498</v>
      </c>
      <c r="N51" s="56">
        <v>3.6637</v>
      </c>
      <c r="O51" s="56">
        <v>7.3529999999999998</v>
      </c>
      <c r="P51" s="56">
        <v>0</v>
      </c>
    </row>
    <row r="52" spans="1:16" hidden="1" outlineLevel="1">
      <c r="A52" s="12">
        <v>41791</v>
      </c>
      <c r="B52" s="56">
        <v>10.806800000000001</v>
      </c>
      <c r="C52" s="56">
        <v>7.3278999999999996</v>
      </c>
      <c r="D52" s="56">
        <v>13.329499999999999</v>
      </c>
      <c r="E52" s="56">
        <v>15.733000000000001</v>
      </c>
      <c r="F52" s="56">
        <v>0</v>
      </c>
      <c r="G52" s="56">
        <v>12.1107</v>
      </c>
      <c r="H52" s="56">
        <v>8.7172000000000001</v>
      </c>
      <c r="I52" s="56">
        <v>13.772600000000001</v>
      </c>
      <c r="J52" s="56">
        <v>16.916799999999999</v>
      </c>
      <c r="K52" s="56">
        <v>0</v>
      </c>
      <c r="L52" s="56">
        <v>4.6893000000000002</v>
      </c>
      <c r="M52" s="56">
        <v>3.9906000000000001</v>
      </c>
      <c r="N52" s="56">
        <v>6.5590999999999999</v>
      </c>
      <c r="O52" s="56">
        <v>8</v>
      </c>
      <c r="P52" s="56">
        <v>0</v>
      </c>
    </row>
    <row r="53" spans="1:16" hidden="1" outlineLevel="1">
      <c r="A53" s="12">
        <v>41821</v>
      </c>
      <c r="B53" s="56">
        <v>12.478899999999999</v>
      </c>
      <c r="C53" s="56">
        <v>7.8129</v>
      </c>
      <c r="D53" s="56">
        <v>14.6119</v>
      </c>
      <c r="E53" s="56">
        <v>15.961600000000001</v>
      </c>
      <c r="F53" s="56">
        <v>18</v>
      </c>
      <c r="G53" s="56">
        <v>13.5495</v>
      </c>
      <c r="H53" s="56">
        <v>8.9995999999999992</v>
      </c>
      <c r="I53" s="56">
        <v>15.4314</v>
      </c>
      <c r="J53" s="56">
        <v>16.4053</v>
      </c>
      <c r="K53" s="56">
        <v>18</v>
      </c>
      <c r="L53" s="56">
        <v>5.0721999999999996</v>
      </c>
      <c r="M53" s="56">
        <v>2.7772000000000001</v>
      </c>
      <c r="N53" s="56">
        <v>7.8544</v>
      </c>
      <c r="O53" s="56">
        <v>8</v>
      </c>
      <c r="P53" s="56">
        <v>0</v>
      </c>
    </row>
    <row r="54" spans="1:16" hidden="1" outlineLevel="1" collapsed="1">
      <c r="A54" s="12">
        <v>41852</v>
      </c>
      <c r="B54" s="56">
        <v>10.4323</v>
      </c>
      <c r="C54" s="56">
        <v>8.0798000000000005</v>
      </c>
      <c r="D54" s="56">
        <v>13.582599999999999</v>
      </c>
      <c r="E54" s="56">
        <v>8.6872000000000007</v>
      </c>
      <c r="F54" s="56">
        <v>0</v>
      </c>
      <c r="G54" s="56">
        <v>11.1434</v>
      </c>
      <c r="H54" s="56">
        <v>8.5624000000000002</v>
      </c>
      <c r="I54" s="56">
        <v>15.196999999999999</v>
      </c>
      <c r="J54" s="56">
        <v>8.6872000000000007</v>
      </c>
      <c r="K54" s="56">
        <v>0</v>
      </c>
      <c r="L54" s="56">
        <v>5.5195999999999996</v>
      </c>
      <c r="M54" s="56">
        <v>2.1840999999999999</v>
      </c>
      <c r="N54" s="56">
        <v>7.1429</v>
      </c>
      <c r="O54" s="56">
        <v>0</v>
      </c>
      <c r="P54" s="56">
        <v>0</v>
      </c>
    </row>
    <row r="55" spans="1:16" hidden="1" outlineLevel="1" collapsed="1">
      <c r="A55" s="12">
        <v>41883</v>
      </c>
      <c r="B55" s="56">
        <v>11.1427</v>
      </c>
      <c r="C55" s="56">
        <v>7.8764000000000003</v>
      </c>
      <c r="D55" s="56">
        <v>13.4427</v>
      </c>
      <c r="E55" s="56">
        <v>12.503500000000001</v>
      </c>
      <c r="F55" s="56">
        <v>17.033300000000001</v>
      </c>
      <c r="G55" s="56">
        <v>13.2037</v>
      </c>
      <c r="H55" s="56">
        <v>9.1884999999999994</v>
      </c>
      <c r="I55" s="56">
        <v>15.965</v>
      </c>
      <c r="J55" s="56">
        <v>15.615</v>
      </c>
      <c r="K55" s="56">
        <v>18</v>
      </c>
      <c r="L55" s="56">
        <v>6.2465999999999999</v>
      </c>
      <c r="M55" s="56">
        <v>4.2408000000000001</v>
      </c>
      <c r="N55" s="56">
        <v>6.8379000000000003</v>
      </c>
      <c r="O55" s="56">
        <v>7.8895</v>
      </c>
      <c r="P55" s="56">
        <v>4</v>
      </c>
    </row>
    <row r="56" spans="1:16" hidden="1" outlineLevel="1" collapsed="1">
      <c r="A56" s="12">
        <v>41913</v>
      </c>
      <c r="B56" s="56">
        <v>11.2326</v>
      </c>
      <c r="C56" s="56">
        <v>6.7949000000000002</v>
      </c>
      <c r="D56" s="56">
        <v>13.041600000000001</v>
      </c>
      <c r="E56" s="56">
        <v>13.9429</v>
      </c>
      <c r="F56" s="56">
        <v>17.382200000000001</v>
      </c>
      <c r="G56" s="56">
        <v>13.036799999999999</v>
      </c>
      <c r="H56" s="56">
        <v>7.6695000000000002</v>
      </c>
      <c r="I56" s="56">
        <v>15.953200000000001</v>
      </c>
      <c r="J56" s="56">
        <v>15.5593</v>
      </c>
      <c r="K56" s="56">
        <v>18</v>
      </c>
      <c r="L56" s="56">
        <v>5.8037999999999998</v>
      </c>
      <c r="M56" s="56">
        <v>3.9895999999999998</v>
      </c>
      <c r="N56" s="56">
        <v>6.5987</v>
      </c>
      <c r="O56" s="56">
        <v>7.835</v>
      </c>
      <c r="P56" s="56">
        <v>4</v>
      </c>
    </row>
    <row r="57" spans="1:16" hidden="1" outlineLevel="1" collapsed="1">
      <c r="A57" s="12">
        <v>41944</v>
      </c>
      <c r="B57" s="56">
        <v>12.194900000000001</v>
      </c>
      <c r="C57" s="56">
        <v>8.2604000000000006</v>
      </c>
      <c r="D57" s="56">
        <v>15.561199999999999</v>
      </c>
      <c r="E57" s="56">
        <v>11.652900000000001</v>
      </c>
      <c r="F57" s="56">
        <v>18</v>
      </c>
      <c r="G57" s="56">
        <v>13.3033</v>
      </c>
      <c r="H57" s="56">
        <v>8.5076999999999998</v>
      </c>
      <c r="I57" s="56">
        <v>17.4985</v>
      </c>
      <c r="J57" s="56">
        <v>14.3383</v>
      </c>
      <c r="K57" s="56">
        <v>18</v>
      </c>
      <c r="L57" s="56">
        <v>6.9897</v>
      </c>
      <c r="M57" s="56">
        <v>2.1970000000000001</v>
      </c>
      <c r="N57" s="56">
        <v>6.5023999999999997</v>
      </c>
      <c r="O57" s="56">
        <v>8</v>
      </c>
      <c r="P57" s="56">
        <v>0</v>
      </c>
    </row>
    <row r="58" spans="1:16" hidden="1" outlineLevel="1" collapsed="1">
      <c r="A58" s="12">
        <v>41974</v>
      </c>
      <c r="B58" s="56">
        <v>11.3133</v>
      </c>
      <c r="C58" s="56">
        <v>7.8651</v>
      </c>
      <c r="D58" s="56">
        <v>13.8894</v>
      </c>
      <c r="E58" s="56">
        <v>7.4493999999999998</v>
      </c>
      <c r="F58" s="56">
        <v>6</v>
      </c>
      <c r="G58" s="56">
        <v>13.415699999999999</v>
      </c>
      <c r="H58" s="56">
        <v>9.6641999999999992</v>
      </c>
      <c r="I58" s="56">
        <v>15.9405</v>
      </c>
      <c r="J58" s="56">
        <v>8.6675000000000004</v>
      </c>
      <c r="K58" s="56">
        <v>0</v>
      </c>
      <c r="L58" s="56">
        <v>4.7389999999999999</v>
      </c>
      <c r="M58" s="56">
        <v>3.1903000000000001</v>
      </c>
      <c r="N58" s="56">
        <v>6.1657000000000002</v>
      </c>
      <c r="O58" s="56">
        <v>4</v>
      </c>
      <c r="P58" s="56">
        <v>6</v>
      </c>
    </row>
    <row r="59" spans="1:16" hidden="1" outlineLevel="1" collapsed="1">
      <c r="A59" s="12">
        <v>42005</v>
      </c>
      <c r="B59" s="56">
        <v>12.0459</v>
      </c>
      <c r="C59" s="56">
        <v>7.3448000000000002</v>
      </c>
      <c r="D59" s="56">
        <v>13.2506</v>
      </c>
      <c r="E59" s="56">
        <v>15.3597</v>
      </c>
      <c r="F59" s="56">
        <v>6.5721999999999996</v>
      </c>
      <c r="G59" s="56">
        <v>14.441000000000001</v>
      </c>
      <c r="H59" s="56">
        <v>8.1677999999999997</v>
      </c>
      <c r="I59" s="56">
        <v>15.8698</v>
      </c>
      <c r="J59" s="56">
        <v>17.669799999999999</v>
      </c>
      <c r="K59" s="56">
        <v>0</v>
      </c>
      <c r="L59" s="56">
        <v>5.4168000000000003</v>
      </c>
      <c r="M59" s="56">
        <v>3.0750999999999999</v>
      </c>
      <c r="N59" s="56">
        <v>5.4832999999999998</v>
      </c>
      <c r="O59" s="56">
        <v>6</v>
      </c>
      <c r="P59" s="56">
        <v>6.5721999999999996</v>
      </c>
    </row>
    <row r="60" spans="1:16" hidden="1" outlineLevel="1" collapsed="1">
      <c r="A60" s="12">
        <v>42036</v>
      </c>
      <c r="B60" s="56">
        <v>13.610300000000001</v>
      </c>
      <c r="C60" s="56">
        <v>6.7805</v>
      </c>
      <c r="D60" s="56">
        <v>14.966100000000001</v>
      </c>
      <c r="E60" s="56">
        <v>15.412100000000001</v>
      </c>
      <c r="F60" s="56">
        <v>0</v>
      </c>
      <c r="G60" s="56">
        <v>15.196099999999999</v>
      </c>
      <c r="H60" s="56">
        <v>7.2746000000000004</v>
      </c>
      <c r="I60" s="56">
        <v>17.113299999999999</v>
      </c>
      <c r="J60" s="56">
        <v>15.5062</v>
      </c>
      <c r="K60" s="56">
        <v>0</v>
      </c>
      <c r="L60" s="56">
        <v>6.9827000000000004</v>
      </c>
      <c r="M60" s="56">
        <v>1.9791000000000001</v>
      </c>
      <c r="N60" s="56">
        <v>7.4309000000000003</v>
      </c>
      <c r="O60" s="56">
        <v>1.2</v>
      </c>
      <c r="P60" s="56">
        <v>0</v>
      </c>
    </row>
    <row r="61" spans="1:16" hidden="1" outlineLevel="1" collapsed="1">
      <c r="A61" s="12">
        <v>42064</v>
      </c>
      <c r="B61" s="56">
        <v>14.3025</v>
      </c>
      <c r="C61" s="56">
        <v>6.5670999999999999</v>
      </c>
      <c r="D61" s="56">
        <v>16.634599999999999</v>
      </c>
      <c r="E61" s="56">
        <v>7.681</v>
      </c>
      <c r="F61" s="56">
        <v>0</v>
      </c>
      <c r="G61" s="56">
        <v>15.565799999999999</v>
      </c>
      <c r="H61" s="56">
        <v>7.4599000000000002</v>
      </c>
      <c r="I61" s="56">
        <v>17.995100000000001</v>
      </c>
      <c r="J61" s="56">
        <v>7.681</v>
      </c>
      <c r="K61" s="56">
        <v>0</v>
      </c>
      <c r="L61" s="56">
        <v>6.6829000000000001</v>
      </c>
      <c r="M61" s="56">
        <v>1.7064999999999999</v>
      </c>
      <c r="N61" s="56">
        <v>8.2874999999999996</v>
      </c>
      <c r="O61" s="56">
        <v>0</v>
      </c>
      <c r="P61" s="56">
        <v>0</v>
      </c>
    </row>
    <row r="62" spans="1:16" hidden="1" outlineLevel="1" collapsed="1">
      <c r="A62" s="12">
        <v>42095</v>
      </c>
      <c r="B62" s="56">
        <v>14.541600000000001</v>
      </c>
      <c r="C62" s="56">
        <v>9.3622999999999994</v>
      </c>
      <c r="D62" s="56">
        <v>16.951599999999999</v>
      </c>
      <c r="E62" s="56">
        <v>6.0239000000000003</v>
      </c>
      <c r="F62" s="56">
        <v>0</v>
      </c>
      <c r="G62" s="56">
        <v>15.501799999999999</v>
      </c>
      <c r="H62" s="56">
        <v>9.4398</v>
      </c>
      <c r="I62" s="56">
        <v>18.680099999999999</v>
      </c>
      <c r="J62" s="56">
        <v>6.0239000000000003</v>
      </c>
      <c r="K62" s="56">
        <v>0</v>
      </c>
      <c r="L62" s="56">
        <v>4.5965999999999996</v>
      </c>
      <c r="M62" s="56">
        <v>2.4956999999999998</v>
      </c>
      <c r="N62" s="56">
        <v>4.6822999999999997</v>
      </c>
      <c r="O62" s="56">
        <v>0</v>
      </c>
      <c r="P62" s="56">
        <v>0</v>
      </c>
    </row>
    <row r="63" spans="1:16" hidden="1" outlineLevel="1" collapsed="1">
      <c r="A63" s="12">
        <v>42125</v>
      </c>
      <c r="B63" s="56">
        <v>13.0032</v>
      </c>
      <c r="C63" s="56">
        <v>9.8292999999999999</v>
      </c>
      <c r="D63" s="56">
        <v>15.265700000000001</v>
      </c>
      <c r="E63" s="56">
        <v>10.4801</v>
      </c>
      <c r="F63" s="56">
        <v>0</v>
      </c>
      <c r="G63" s="56">
        <v>14.5449</v>
      </c>
      <c r="H63" s="56">
        <v>10.4201</v>
      </c>
      <c r="I63" s="56">
        <v>18.357900000000001</v>
      </c>
      <c r="J63" s="56">
        <v>10.4801</v>
      </c>
      <c r="K63" s="56">
        <v>0</v>
      </c>
      <c r="L63" s="56">
        <v>6.7336999999999998</v>
      </c>
      <c r="M63" s="56">
        <v>2.4925000000000002</v>
      </c>
      <c r="N63" s="56">
        <v>7.5201000000000002</v>
      </c>
      <c r="O63" s="56">
        <v>0</v>
      </c>
      <c r="P63" s="56">
        <v>0</v>
      </c>
    </row>
    <row r="64" spans="1:16" hidden="1" outlineLevel="1" collapsed="1">
      <c r="A64" s="12">
        <v>42156</v>
      </c>
      <c r="B64" s="56">
        <v>12.803599999999999</v>
      </c>
      <c r="C64" s="56">
        <v>10.819000000000001</v>
      </c>
      <c r="D64" s="56">
        <v>13.554500000000001</v>
      </c>
      <c r="E64" s="56">
        <v>19.5</v>
      </c>
      <c r="F64" s="56">
        <v>0</v>
      </c>
      <c r="G64" s="56">
        <v>15.1998</v>
      </c>
      <c r="H64" s="56">
        <v>11.011799999999999</v>
      </c>
      <c r="I64" s="56">
        <v>17.682300000000001</v>
      </c>
      <c r="J64" s="56">
        <v>19.5</v>
      </c>
      <c r="K64" s="56">
        <v>0</v>
      </c>
      <c r="L64" s="56">
        <v>5.7202999999999999</v>
      </c>
      <c r="M64" s="56">
        <v>3.3860999999999999</v>
      </c>
      <c r="N64" s="56">
        <v>5.7892000000000001</v>
      </c>
      <c r="O64" s="56">
        <v>0</v>
      </c>
      <c r="P64" s="56">
        <v>0</v>
      </c>
    </row>
    <row r="65" spans="1:16" hidden="1" outlineLevel="1" collapsed="1">
      <c r="A65" s="12">
        <v>42186</v>
      </c>
      <c r="B65" s="56">
        <v>12.3512</v>
      </c>
      <c r="C65" s="56">
        <v>10.5283</v>
      </c>
      <c r="D65" s="56">
        <v>13.692600000000001</v>
      </c>
      <c r="E65" s="56">
        <v>7.2148000000000003</v>
      </c>
      <c r="F65" s="56">
        <v>0</v>
      </c>
      <c r="G65" s="56">
        <v>13.877700000000001</v>
      </c>
      <c r="H65" s="56">
        <v>10.686</v>
      </c>
      <c r="I65" s="56">
        <v>17.128900000000002</v>
      </c>
      <c r="J65" s="56">
        <v>5.3807999999999998</v>
      </c>
      <c r="K65" s="56">
        <v>0</v>
      </c>
      <c r="L65" s="56">
        <v>5.6439000000000004</v>
      </c>
      <c r="M65" s="56">
        <v>2.8944000000000001</v>
      </c>
      <c r="N65" s="56">
        <v>5.7385999999999999</v>
      </c>
      <c r="O65" s="56">
        <v>9</v>
      </c>
      <c r="P65" s="56">
        <v>0</v>
      </c>
    </row>
    <row r="66" spans="1:16" hidden="1" outlineLevel="1" collapsed="1">
      <c r="A66" s="12">
        <v>42217</v>
      </c>
      <c r="B66" s="56">
        <v>10.613</v>
      </c>
      <c r="C66" s="56">
        <v>9.3211999999999993</v>
      </c>
      <c r="D66" s="56">
        <v>11.934900000000001</v>
      </c>
      <c r="E66" s="56">
        <v>8</v>
      </c>
      <c r="F66" s="56">
        <v>0</v>
      </c>
      <c r="G66" s="56">
        <v>12.350099999999999</v>
      </c>
      <c r="H66" s="56">
        <v>9.7352000000000007</v>
      </c>
      <c r="I66" s="56">
        <v>16.126300000000001</v>
      </c>
      <c r="J66" s="56">
        <v>8</v>
      </c>
      <c r="K66" s="56">
        <v>0</v>
      </c>
      <c r="L66" s="56">
        <v>5.3608000000000002</v>
      </c>
      <c r="M66" s="56">
        <v>2.0333999999999999</v>
      </c>
      <c r="N66" s="56">
        <v>5.4844999999999997</v>
      </c>
      <c r="O66" s="56">
        <v>0</v>
      </c>
      <c r="P66" s="56">
        <v>0</v>
      </c>
    </row>
    <row r="67" spans="1:16" hidden="1" outlineLevel="1" collapsed="1">
      <c r="A67" s="12">
        <v>42248</v>
      </c>
      <c r="B67" s="54">
        <v>12.0397</v>
      </c>
      <c r="C67" s="54">
        <v>8.7746999999999993</v>
      </c>
      <c r="D67" s="54">
        <v>13.205299999999999</v>
      </c>
      <c r="E67" s="54">
        <v>12.5</v>
      </c>
      <c r="F67" s="54">
        <v>0</v>
      </c>
      <c r="G67" s="54">
        <v>13.948700000000001</v>
      </c>
      <c r="H67" s="54">
        <v>9.3621999999999996</v>
      </c>
      <c r="I67" s="54">
        <v>15.967599999999999</v>
      </c>
      <c r="J67" s="54">
        <v>12.5</v>
      </c>
      <c r="K67" s="54">
        <v>0</v>
      </c>
      <c r="L67" s="54">
        <v>4.3804999999999996</v>
      </c>
      <c r="M67" s="54">
        <v>1.0403</v>
      </c>
      <c r="N67" s="54">
        <v>4.7233000000000001</v>
      </c>
      <c r="O67" s="54">
        <v>0</v>
      </c>
      <c r="P67" s="54">
        <v>0</v>
      </c>
    </row>
    <row r="68" spans="1:16" hidden="1" outlineLevel="1" collapsed="1">
      <c r="A68" s="12">
        <v>42278</v>
      </c>
      <c r="B68" s="54">
        <v>12.7904</v>
      </c>
      <c r="C68" s="54">
        <v>10.510300000000001</v>
      </c>
      <c r="D68" s="54">
        <v>13.9808</v>
      </c>
      <c r="E68" s="54">
        <v>0</v>
      </c>
      <c r="F68" s="54">
        <v>0</v>
      </c>
      <c r="G68" s="54">
        <v>13.8507</v>
      </c>
      <c r="H68" s="54">
        <v>10.575900000000001</v>
      </c>
      <c r="I68" s="54">
        <v>15.9169</v>
      </c>
      <c r="J68" s="54">
        <v>0</v>
      </c>
      <c r="K68" s="54">
        <v>0</v>
      </c>
      <c r="L68" s="54">
        <v>5.0155000000000003</v>
      </c>
      <c r="M68" s="54">
        <v>1.8347</v>
      </c>
      <c r="N68" s="54">
        <v>5.0850999999999997</v>
      </c>
      <c r="O68" s="54">
        <v>0</v>
      </c>
      <c r="P68" s="54">
        <v>0</v>
      </c>
    </row>
    <row r="69" spans="1:16" hidden="1" outlineLevel="1" collapsed="1">
      <c r="A69" s="12">
        <v>42309</v>
      </c>
      <c r="B69" s="54">
        <v>12.1503</v>
      </c>
      <c r="C69" s="54">
        <v>8.0565999999999995</v>
      </c>
      <c r="D69" s="54">
        <v>12.924200000000001</v>
      </c>
      <c r="E69" s="54">
        <v>0</v>
      </c>
      <c r="F69" s="54">
        <v>0</v>
      </c>
      <c r="G69" s="54">
        <v>14.555899999999999</v>
      </c>
      <c r="H69" s="54">
        <v>8.3241999999999994</v>
      </c>
      <c r="I69" s="54">
        <v>16.155899999999999</v>
      </c>
      <c r="J69" s="54">
        <v>0</v>
      </c>
      <c r="K69" s="54">
        <v>0</v>
      </c>
      <c r="L69" s="54">
        <v>5.0679999999999996</v>
      </c>
      <c r="M69" s="54">
        <v>1.7665</v>
      </c>
      <c r="N69" s="54">
        <v>5.1546000000000003</v>
      </c>
      <c r="O69" s="54">
        <v>0</v>
      </c>
      <c r="P69" s="54">
        <v>0</v>
      </c>
    </row>
    <row r="70" spans="1:16" hidden="1" outlineLevel="1" collapsed="1">
      <c r="A70" s="12">
        <v>42339</v>
      </c>
      <c r="B70" s="54">
        <v>13.7835</v>
      </c>
      <c r="C70" s="54">
        <v>11.108599999999999</v>
      </c>
      <c r="D70" s="54">
        <v>15.2187</v>
      </c>
      <c r="E70" s="54">
        <v>9</v>
      </c>
      <c r="F70" s="54">
        <v>0</v>
      </c>
      <c r="G70" s="54">
        <v>14.8306</v>
      </c>
      <c r="H70" s="54">
        <v>11.2524</v>
      </c>
      <c r="I70" s="54">
        <v>17.076599999999999</v>
      </c>
      <c r="J70" s="54">
        <v>9</v>
      </c>
      <c r="K70" s="54">
        <v>0</v>
      </c>
      <c r="L70" s="54">
        <v>5.4573999999999998</v>
      </c>
      <c r="M70" s="54">
        <v>2.1711</v>
      </c>
      <c r="N70" s="54">
        <v>5.6203000000000003</v>
      </c>
      <c r="O70" s="54">
        <v>0</v>
      </c>
      <c r="P70" s="54">
        <v>0</v>
      </c>
    </row>
    <row r="71" spans="1:16" hidden="1" outlineLevel="1" collapsed="1">
      <c r="A71" s="12">
        <v>42370</v>
      </c>
      <c r="B71" s="54">
        <v>12.3309</v>
      </c>
      <c r="C71" s="54">
        <v>8.4887999999999995</v>
      </c>
      <c r="D71" s="54">
        <v>13.7761</v>
      </c>
      <c r="E71" s="54">
        <v>6.8056999999999999</v>
      </c>
      <c r="F71" s="54">
        <v>0</v>
      </c>
      <c r="G71" s="54">
        <v>13.8131</v>
      </c>
      <c r="H71" s="54">
        <v>8.7044999999999995</v>
      </c>
      <c r="I71" s="54">
        <v>16.213100000000001</v>
      </c>
      <c r="J71" s="54">
        <v>6.8056999999999999</v>
      </c>
      <c r="K71" s="54">
        <v>0</v>
      </c>
      <c r="L71" s="54">
        <v>5.3780999999999999</v>
      </c>
      <c r="M71" s="54">
        <v>1.7981</v>
      </c>
      <c r="N71" s="54">
        <v>5.5107999999999997</v>
      </c>
      <c r="O71" s="54">
        <v>0</v>
      </c>
      <c r="P71" s="54">
        <v>0</v>
      </c>
    </row>
    <row r="72" spans="1:16" hidden="1" outlineLevel="1" collapsed="1">
      <c r="A72" s="12">
        <v>42401</v>
      </c>
      <c r="B72" s="54">
        <v>11.0128</v>
      </c>
      <c r="C72" s="54">
        <v>8.5388000000000002</v>
      </c>
      <c r="D72" s="54">
        <v>11.617000000000001</v>
      </c>
      <c r="E72" s="54">
        <v>14.774900000000001</v>
      </c>
      <c r="F72" s="54">
        <v>0</v>
      </c>
      <c r="G72" s="54">
        <v>13.5413</v>
      </c>
      <c r="H72" s="54">
        <v>8.8057999999999996</v>
      </c>
      <c r="I72" s="54">
        <v>15.417899999999999</v>
      </c>
      <c r="J72" s="54">
        <v>17</v>
      </c>
      <c r="K72" s="54">
        <v>0</v>
      </c>
      <c r="L72" s="54">
        <v>3.3946999999999998</v>
      </c>
      <c r="M72" s="54">
        <v>2.0691000000000002</v>
      </c>
      <c r="N72" s="54">
        <v>3.4339</v>
      </c>
      <c r="O72" s="54">
        <v>3.9211999999999998</v>
      </c>
      <c r="P72" s="54">
        <v>0</v>
      </c>
    </row>
    <row r="73" spans="1:16" hidden="1" outlineLevel="1" collapsed="1">
      <c r="A73" s="12">
        <v>42430</v>
      </c>
      <c r="B73" s="54">
        <v>11.537599999999999</v>
      </c>
      <c r="C73" s="54">
        <v>6.2450000000000001</v>
      </c>
      <c r="D73" s="54">
        <v>13.9314</v>
      </c>
      <c r="E73" s="54">
        <v>13.3286</v>
      </c>
      <c r="F73" s="54">
        <v>0</v>
      </c>
      <c r="G73" s="54">
        <v>13.954499999999999</v>
      </c>
      <c r="H73" s="54">
        <v>7.6177999999999999</v>
      </c>
      <c r="I73" s="54">
        <v>16.7944</v>
      </c>
      <c r="J73" s="54">
        <v>13.3286</v>
      </c>
      <c r="K73" s="54">
        <v>0</v>
      </c>
      <c r="L73" s="54">
        <v>3.1253000000000002</v>
      </c>
      <c r="M73" s="54">
        <v>1.7431000000000001</v>
      </c>
      <c r="N73" s="54">
        <v>3.7927</v>
      </c>
      <c r="O73" s="54">
        <v>0</v>
      </c>
      <c r="P73" s="54">
        <v>0</v>
      </c>
    </row>
    <row r="74" spans="1:16" hidden="1" outlineLevel="1" collapsed="1">
      <c r="A74" s="12">
        <v>42461</v>
      </c>
      <c r="B74" s="54">
        <v>12.4146</v>
      </c>
      <c r="C74" s="54">
        <v>8.0109999999999992</v>
      </c>
      <c r="D74" s="54">
        <v>14.097300000000001</v>
      </c>
      <c r="E74" s="54">
        <v>9</v>
      </c>
      <c r="F74" s="54">
        <v>0</v>
      </c>
      <c r="G74" s="54">
        <v>14.202299999999999</v>
      </c>
      <c r="H74" s="54">
        <v>8.0767000000000007</v>
      </c>
      <c r="I74" s="54">
        <v>17.184999999999999</v>
      </c>
      <c r="J74" s="54">
        <v>0</v>
      </c>
      <c r="K74" s="54">
        <v>0</v>
      </c>
      <c r="L74" s="54">
        <v>3.4849000000000001</v>
      </c>
      <c r="M74" s="54">
        <v>2.5773000000000001</v>
      </c>
      <c r="N74" s="54">
        <v>3.4899</v>
      </c>
      <c r="O74" s="54">
        <v>9</v>
      </c>
      <c r="P74" s="54">
        <v>0</v>
      </c>
    </row>
    <row r="75" spans="1:16" hidden="1" outlineLevel="1" collapsed="1">
      <c r="A75" s="12">
        <v>42491</v>
      </c>
      <c r="B75" s="54">
        <v>10.7598</v>
      </c>
      <c r="C75" s="54">
        <v>7.7072000000000003</v>
      </c>
      <c r="D75" s="54">
        <v>12.245799999999999</v>
      </c>
      <c r="E75" s="54">
        <v>10.398400000000001</v>
      </c>
      <c r="F75" s="54">
        <v>0</v>
      </c>
      <c r="G75" s="54">
        <v>12.4199</v>
      </c>
      <c r="H75" s="54">
        <v>7.8017000000000003</v>
      </c>
      <c r="I75" s="54">
        <v>15.486000000000001</v>
      </c>
      <c r="J75" s="54">
        <v>10.5068</v>
      </c>
      <c r="K75" s="54">
        <v>0</v>
      </c>
      <c r="L75" s="54">
        <v>3.2709999999999999</v>
      </c>
      <c r="M75" s="54">
        <v>0.96289999999999998</v>
      </c>
      <c r="N75" s="54">
        <v>3.3317999999999999</v>
      </c>
      <c r="O75" s="54">
        <v>0.2</v>
      </c>
      <c r="P75" s="54">
        <v>0</v>
      </c>
    </row>
    <row r="76" spans="1:16" hidden="1" outlineLevel="1" collapsed="1">
      <c r="A76" s="12">
        <v>42522</v>
      </c>
      <c r="B76" s="54">
        <v>10.3695</v>
      </c>
      <c r="C76" s="54">
        <v>7.0697999999999999</v>
      </c>
      <c r="D76" s="54">
        <v>11.652200000000001</v>
      </c>
      <c r="E76" s="54">
        <v>10.9594</v>
      </c>
      <c r="F76" s="54">
        <v>0</v>
      </c>
      <c r="G76" s="54">
        <v>13.1472</v>
      </c>
      <c r="H76" s="54">
        <v>7.7946</v>
      </c>
      <c r="I76" s="54">
        <v>15.992699999999999</v>
      </c>
      <c r="J76" s="54">
        <v>10.9594</v>
      </c>
      <c r="K76" s="54">
        <v>0</v>
      </c>
      <c r="L76" s="54">
        <v>1.6272</v>
      </c>
      <c r="M76" s="54">
        <v>0.59670000000000001</v>
      </c>
      <c r="N76" s="54">
        <v>1.7616000000000001</v>
      </c>
      <c r="O76" s="54">
        <v>0</v>
      </c>
      <c r="P76" s="54">
        <v>0</v>
      </c>
    </row>
    <row r="77" spans="1:16" hidden="1" outlineLevel="1" collapsed="1">
      <c r="A77" s="12">
        <v>42552</v>
      </c>
      <c r="B77" s="54">
        <v>10.301</v>
      </c>
      <c r="C77" s="54">
        <v>7.0887000000000002</v>
      </c>
      <c r="D77" s="54">
        <v>11.539</v>
      </c>
      <c r="E77" s="54">
        <v>10.328799999999999</v>
      </c>
      <c r="F77" s="54">
        <v>0</v>
      </c>
      <c r="G77" s="54">
        <v>12.464600000000001</v>
      </c>
      <c r="H77" s="54">
        <v>8.0292999999999992</v>
      </c>
      <c r="I77" s="54">
        <v>14.6302</v>
      </c>
      <c r="J77" s="54">
        <v>10.328799999999999</v>
      </c>
      <c r="K77" s="54">
        <v>0</v>
      </c>
      <c r="L77" s="54">
        <v>1.8776999999999999</v>
      </c>
      <c r="M77" s="54">
        <v>1.5710999999999999</v>
      </c>
      <c r="N77" s="54">
        <v>1.9483999999999999</v>
      </c>
      <c r="O77" s="54">
        <v>0</v>
      </c>
      <c r="P77" s="54">
        <v>0</v>
      </c>
    </row>
    <row r="78" spans="1:16" hidden="1" outlineLevel="1" collapsed="1">
      <c r="A78" s="12">
        <v>42583</v>
      </c>
      <c r="B78" s="54">
        <v>9.7408000000000001</v>
      </c>
      <c r="C78" s="54">
        <v>7.2347999999999999</v>
      </c>
      <c r="D78" s="54">
        <v>11.227499999999999</v>
      </c>
      <c r="E78" s="54">
        <v>10.041600000000001</v>
      </c>
      <c r="F78" s="54">
        <v>0</v>
      </c>
      <c r="G78" s="54">
        <v>10.806800000000001</v>
      </c>
      <c r="H78" s="54">
        <v>8.3956999999999997</v>
      </c>
      <c r="I78" s="54">
        <v>12.5185</v>
      </c>
      <c r="J78" s="54">
        <v>10.041600000000001</v>
      </c>
      <c r="K78" s="54">
        <v>0</v>
      </c>
      <c r="L78" s="54">
        <v>3.2864</v>
      </c>
      <c r="M78" s="54">
        <v>0.70820000000000005</v>
      </c>
      <c r="N78" s="54">
        <v>4.7380000000000004</v>
      </c>
      <c r="O78" s="54">
        <v>0</v>
      </c>
      <c r="P78" s="54">
        <v>0</v>
      </c>
    </row>
    <row r="79" spans="1:16" hidden="1" outlineLevel="1" collapsed="1">
      <c r="A79" s="12">
        <v>42614</v>
      </c>
      <c r="B79" s="54">
        <v>10.222300000000001</v>
      </c>
      <c r="C79" s="54">
        <v>8.7977000000000007</v>
      </c>
      <c r="D79" s="54">
        <v>11.031499999999999</v>
      </c>
      <c r="E79" s="54">
        <v>7.8367000000000004</v>
      </c>
      <c r="F79" s="54">
        <v>0</v>
      </c>
      <c r="G79" s="54">
        <v>11.116099999999999</v>
      </c>
      <c r="H79" s="54">
        <v>8.8986999999999998</v>
      </c>
      <c r="I79" s="54">
        <v>12.6286</v>
      </c>
      <c r="J79" s="54">
        <v>7.8367000000000004</v>
      </c>
      <c r="K79" s="54">
        <v>0</v>
      </c>
      <c r="L79" s="54">
        <v>3.9350000000000001</v>
      </c>
      <c r="M79" s="54">
        <v>1.8614999999999999</v>
      </c>
      <c r="N79" s="54">
        <v>4.0193000000000003</v>
      </c>
      <c r="O79" s="54">
        <v>0</v>
      </c>
      <c r="P79" s="54">
        <v>0</v>
      </c>
    </row>
    <row r="80" spans="1:16" hidden="1" outlineLevel="1" collapsed="1">
      <c r="A80" s="12">
        <v>42644</v>
      </c>
      <c r="B80" s="54">
        <v>10.8561</v>
      </c>
      <c r="C80" s="54">
        <v>8.1262000000000008</v>
      </c>
      <c r="D80" s="54">
        <v>13.824999999999999</v>
      </c>
      <c r="E80" s="54">
        <v>8.0327000000000002</v>
      </c>
      <c r="F80" s="54">
        <v>0</v>
      </c>
      <c r="G80" s="54">
        <v>11.262600000000001</v>
      </c>
      <c r="H80" s="54">
        <v>8.2187999999999999</v>
      </c>
      <c r="I80" s="54">
        <v>14.941700000000001</v>
      </c>
      <c r="J80" s="54">
        <v>8.0327000000000002</v>
      </c>
      <c r="K80" s="54">
        <v>0</v>
      </c>
      <c r="L80" s="54">
        <v>4.3952</v>
      </c>
      <c r="M80" s="54">
        <v>1.1065</v>
      </c>
      <c r="N80" s="54">
        <v>4.7949999999999999</v>
      </c>
      <c r="O80" s="54">
        <v>0</v>
      </c>
      <c r="P80" s="54">
        <v>0</v>
      </c>
    </row>
    <row r="81" spans="1:16" hidden="1" outlineLevel="1" collapsed="1">
      <c r="A81" s="12">
        <v>42675</v>
      </c>
      <c r="B81" s="54">
        <v>9.7293000000000003</v>
      </c>
      <c r="C81" s="54">
        <v>7.8181000000000003</v>
      </c>
      <c r="D81" s="54">
        <v>11.716900000000001</v>
      </c>
      <c r="E81" s="54">
        <v>7.3806000000000003</v>
      </c>
      <c r="F81" s="54">
        <v>0</v>
      </c>
      <c r="G81" s="54">
        <v>10.345700000000001</v>
      </c>
      <c r="H81" s="54">
        <v>8.0152000000000001</v>
      </c>
      <c r="I81" s="54">
        <v>13.2119</v>
      </c>
      <c r="J81" s="54">
        <v>7.3806000000000003</v>
      </c>
      <c r="K81" s="54">
        <v>0</v>
      </c>
      <c r="L81" s="54">
        <v>4.1295999999999999</v>
      </c>
      <c r="M81" s="54">
        <v>0.78</v>
      </c>
      <c r="N81" s="54">
        <v>4.6433999999999997</v>
      </c>
      <c r="O81" s="54">
        <v>0</v>
      </c>
      <c r="P81" s="54">
        <v>0</v>
      </c>
    </row>
    <row r="82" spans="1:16" hidden="1" outlineLevel="1" collapsed="1">
      <c r="A82" s="12">
        <v>42705</v>
      </c>
      <c r="B82" s="54">
        <v>9.1626999999999992</v>
      </c>
      <c r="C82" s="54">
        <v>6.3779000000000003</v>
      </c>
      <c r="D82" s="54">
        <v>11.2874</v>
      </c>
      <c r="E82" s="54">
        <v>6.6223000000000001</v>
      </c>
      <c r="F82" s="54">
        <v>0</v>
      </c>
      <c r="G82" s="54">
        <v>9.5800999999999998</v>
      </c>
      <c r="H82" s="54">
        <v>6.4882999999999997</v>
      </c>
      <c r="I82" s="54">
        <v>12.192</v>
      </c>
      <c r="J82" s="54">
        <v>6.6223000000000001</v>
      </c>
      <c r="K82" s="54">
        <v>0</v>
      </c>
      <c r="L82" s="54">
        <v>3.4876</v>
      </c>
      <c r="M82" s="54">
        <v>0.54930000000000001</v>
      </c>
      <c r="N82" s="54">
        <v>3.8386</v>
      </c>
      <c r="O82" s="54">
        <v>0</v>
      </c>
      <c r="P82" s="54">
        <v>0</v>
      </c>
    </row>
    <row r="83" spans="1:16" hidden="1" outlineLevel="1" collapsed="1">
      <c r="A83" s="12">
        <v>42736</v>
      </c>
      <c r="B83" s="54">
        <v>9.3454999999999995</v>
      </c>
      <c r="C83" s="54">
        <v>7.2504</v>
      </c>
      <c r="D83" s="54">
        <v>10.5115</v>
      </c>
      <c r="E83" s="54">
        <v>6.3033999999999999</v>
      </c>
      <c r="F83" s="54">
        <v>0</v>
      </c>
      <c r="G83" s="54">
        <v>9.9393999999999991</v>
      </c>
      <c r="H83" s="54">
        <v>7.4428999999999998</v>
      </c>
      <c r="I83" s="54">
        <v>11.5418</v>
      </c>
      <c r="J83" s="54">
        <v>6.3033999999999999</v>
      </c>
      <c r="K83" s="54">
        <v>0</v>
      </c>
      <c r="L83" s="54">
        <v>4.4615</v>
      </c>
      <c r="M83" s="54">
        <v>0.31080000000000002</v>
      </c>
      <c r="N83" s="54">
        <v>4.8212000000000002</v>
      </c>
      <c r="O83" s="54">
        <v>0</v>
      </c>
      <c r="P83" s="54">
        <v>0</v>
      </c>
    </row>
    <row r="84" spans="1:16" hidden="1" outlineLevel="1" collapsed="1">
      <c r="A84" s="12">
        <v>42767</v>
      </c>
      <c r="B84" s="54">
        <v>9.0470000000000006</v>
      </c>
      <c r="C84" s="54">
        <v>7.3326000000000002</v>
      </c>
      <c r="D84" s="54">
        <v>10.058</v>
      </c>
      <c r="E84" s="54">
        <v>9.2139000000000006</v>
      </c>
      <c r="F84" s="54">
        <v>0</v>
      </c>
      <c r="G84" s="54">
        <v>10.1373</v>
      </c>
      <c r="H84" s="54">
        <v>7.5335999999999999</v>
      </c>
      <c r="I84" s="54">
        <v>12.5053</v>
      </c>
      <c r="J84" s="54">
        <v>9.2162000000000006</v>
      </c>
      <c r="K84" s="54">
        <v>0</v>
      </c>
      <c r="L84" s="54">
        <v>3.8117999999999999</v>
      </c>
      <c r="M84" s="54">
        <v>6.2700000000000006E-2</v>
      </c>
      <c r="N84" s="54">
        <v>4.0191999999999997</v>
      </c>
      <c r="O84" s="54">
        <v>8</v>
      </c>
      <c r="P84" s="54">
        <v>0</v>
      </c>
    </row>
    <row r="85" spans="1:16" hidden="1" outlineLevel="1" collapsed="1">
      <c r="A85" s="12">
        <v>42795</v>
      </c>
      <c r="B85" s="54">
        <v>9.0409000000000006</v>
      </c>
      <c r="C85" s="54">
        <v>7.0301</v>
      </c>
      <c r="D85" s="54">
        <v>11.275700000000001</v>
      </c>
      <c r="E85" s="54">
        <v>8.4908999999999999</v>
      </c>
      <c r="F85" s="54">
        <v>13.5</v>
      </c>
      <c r="G85" s="54">
        <v>9.4991000000000003</v>
      </c>
      <c r="H85" s="54">
        <v>7.2853000000000003</v>
      </c>
      <c r="I85" s="54">
        <v>12.3217</v>
      </c>
      <c r="J85" s="54">
        <v>8.4908999999999999</v>
      </c>
      <c r="K85" s="54">
        <v>13.5</v>
      </c>
      <c r="L85" s="54">
        <v>2.9315000000000002</v>
      </c>
      <c r="M85" s="54">
        <v>1.1294</v>
      </c>
      <c r="N85" s="54">
        <v>3.5831</v>
      </c>
      <c r="O85" s="54">
        <v>0</v>
      </c>
      <c r="P85" s="54">
        <v>0</v>
      </c>
    </row>
    <row r="86" spans="1:16" hidden="1" outlineLevel="1" collapsed="1">
      <c r="A86" s="12">
        <v>42826</v>
      </c>
      <c r="B86" s="54">
        <v>9.0477000000000007</v>
      </c>
      <c r="C86" s="54">
        <v>6.3730000000000002</v>
      </c>
      <c r="D86" s="54">
        <v>10.253500000000001</v>
      </c>
      <c r="E86" s="54">
        <v>6.8433999999999999</v>
      </c>
      <c r="F86" s="54">
        <v>0</v>
      </c>
      <c r="G86" s="54">
        <v>9.5718999999999994</v>
      </c>
      <c r="H86" s="54">
        <v>6.5987999999999998</v>
      </c>
      <c r="I86" s="54">
        <v>11.060700000000001</v>
      </c>
      <c r="J86" s="54">
        <v>6.8433999999999999</v>
      </c>
      <c r="K86" s="54">
        <v>0</v>
      </c>
      <c r="L86" s="54">
        <v>3.6573000000000002</v>
      </c>
      <c r="M86" s="54">
        <v>0.2175</v>
      </c>
      <c r="N86" s="54">
        <v>4.0751999999999997</v>
      </c>
      <c r="O86" s="54">
        <v>0</v>
      </c>
      <c r="P86" s="54">
        <v>0</v>
      </c>
    </row>
    <row r="87" spans="1:16" hidden="1" outlineLevel="1" collapsed="1">
      <c r="A87" s="12">
        <v>42856</v>
      </c>
      <c r="B87" s="54">
        <v>7.5754000000000001</v>
      </c>
      <c r="C87" s="54">
        <v>6.0553999999999997</v>
      </c>
      <c r="D87" s="54">
        <v>9.8375000000000004</v>
      </c>
      <c r="E87" s="54">
        <v>6.7305000000000001</v>
      </c>
      <c r="F87" s="54">
        <v>0</v>
      </c>
      <c r="G87" s="54">
        <v>8.0805000000000007</v>
      </c>
      <c r="H87" s="54">
        <v>6.2633999999999999</v>
      </c>
      <c r="I87" s="54">
        <v>11.3725</v>
      </c>
      <c r="J87" s="54">
        <v>6.7305000000000001</v>
      </c>
      <c r="K87" s="54">
        <v>0</v>
      </c>
      <c r="L87" s="54">
        <v>2.7932000000000001</v>
      </c>
      <c r="M87" s="54">
        <v>0.25700000000000001</v>
      </c>
      <c r="N87" s="54">
        <v>3.4388000000000001</v>
      </c>
      <c r="O87" s="54">
        <v>0</v>
      </c>
      <c r="P87" s="54">
        <v>0</v>
      </c>
    </row>
    <row r="88" spans="1:16" hidden="1" outlineLevel="1" collapsed="1">
      <c r="A88" s="12">
        <v>42887</v>
      </c>
      <c r="B88" s="54">
        <v>7.4424000000000001</v>
      </c>
      <c r="C88" s="54">
        <v>4.8295000000000003</v>
      </c>
      <c r="D88" s="54">
        <v>9.1244999999999994</v>
      </c>
      <c r="E88" s="54">
        <v>6.3654999999999999</v>
      </c>
      <c r="F88" s="54">
        <v>0</v>
      </c>
      <c r="G88" s="54">
        <v>8.8597000000000001</v>
      </c>
      <c r="H88" s="54">
        <v>5.5153999999999996</v>
      </c>
      <c r="I88" s="54">
        <v>11.516999999999999</v>
      </c>
      <c r="J88" s="54">
        <v>6.3654999999999999</v>
      </c>
      <c r="K88" s="54">
        <v>0</v>
      </c>
      <c r="L88" s="54">
        <v>2.2551000000000001</v>
      </c>
      <c r="M88" s="54">
        <v>1.0619000000000001</v>
      </c>
      <c r="N88" s="54">
        <v>2.6680000000000001</v>
      </c>
      <c r="O88" s="54">
        <v>0</v>
      </c>
      <c r="P88" s="54">
        <v>0</v>
      </c>
    </row>
    <row r="89" spans="1:16" hidden="1" outlineLevel="1" collapsed="1">
      <c r="A89" s="12">
        <v>42917</v>
      </c>
      <c r="B89" s="54">
        <v>7.6521999999999997</v>
      </c>
      <c r="C89" s="54">
        <v>5.4214000000000002</v>
      </c>
      <c r="D89" s="54">
        <v>9.4658999999999995</v>
      </c>
      <c r="E89" s="54">
        <v>6.6639999999999997</v>
      </c>
      <c r="F89" s="54">
        <v>0</v>
      </c>
      <c r="G89" s="54">
        <v>8.0937999999999999</v>
      </c>
      <c r="H89" s="54">
        <v>5.5217999999999998</v>
      </c>
      <c r="I89" s="54">
        <v>10.5037</v>
      </c>
      <c r="J89" s="54">
        <v>6.6639999999999997</v>
      </c>
      <c r="K89" s="54">
        <v>0</v>
      </c>
      <c r="L89" s="54">
        <v>2.4176000000000002</v>
      </c>
      <c r="M89" s="54">
        <v>0.19189999999999999</v>
      </c>
      <c r="N89" s="54">
        <v>2.6576</v>
      </c>
      <c r="O89" s="54">
        <v>0</v>
      </c>
      <c r="P89" s="54">
        <v>0</v>
      </c>
    </row>
    <row r="90" spans="1:16" hidden="1" outlineLevel="1" collapsed="1">
      <c r="A90" s="12">
        <v>42948</v>
      </c>
      <c r="B90" s="54">
        <v>8.0556000000000001</v>
      </c>
      <c r="C90" s="54">
        <v>4.3685999999999998</v>
      </c>
      <c r="D90" s="54">
        <v>9.1385000000000005</v>
      </c>
      <c r="E90" s="54">
        <v>5.9158999999999997</v>
      </c>
      <c r="F90" s="54">
        <v>0</v>
      </c>
      <c r="G90" s="54">
        <v>8.7088999999999999</v>
      </c>
      <c r="H90" s="54">
        <v>4.6840000000000002</v>
      </c>
      <c r="I90" s="54">
        <v>9.9788999999999994</v>
      </c>
      <c r="J90" s="54">
        <v>5.9158999999999997</v>
      </c>
      <c r="K90" s="54">
        <v>0</v>
      </c>
      <c r="L90" s="54">
        <v>2.2368999999999999</v>
      </c>
      <c r="M90" s="54">
        <v>0.73160000000000003</v>
      </c>
      <c r="N90" s="54">
        <v>2.5125999999999999</v>
      </c>
      <c r="O90" s="54">
        <v>0</v>
      </c>
      <c r="P90" s="54">
        <v>0</v>
      </c>
    </row>
    <row r="91" spans="1:16" hidden="1" outlineLevel="1" collapsed="1">
      <c r="A91" s="12">
        <v>42979</v>
      </c>
      <c r="B91" s="54">
        <v>7.8118999999999996</v>
      </c>
      <c r="C91" s="54">
        <v>4.2858999999999998</v>
      </c>
      <c r="D91" s="54">
        <v>8.8798999999999992</v>
      </c>
      <c r="E91" s="54">
        <v>5.8724999999999996</v>
      </c>
      <c r="F91" s="54">
        <v>0</v>
      </c>
      <c r="G91" s="54">
        <v>8.3202999999999996</v>
      </c>
      <c r="H91" s="54">
        <v>4.367</v>
      </c>
      <c r="I91" s="54">
        <v>9.6486999999999998</v>
      </c>
      <c r="J91" s="54">
        <v>5.8724999999999996</v>
      </c>
      <c r="K91" s="54">
        <v>0</v>
      </c>
      <c r="L91" s="54">
        <v>2.2155</v>
      </c>
      <c r="M91" s="54">
        <v>8.7300000000000003E-2</v>
      </c>
      <c r="N91" s="54">
        <v>2.3222999999999998</v>
      </c>
      <c r="O91" s="54">
        <v>0</v>
      </c>
      <c r="P91" s="54">
        <v>0</v>
      </c>
    </row>
    <row r="92" spans="1:16" hidden="1" outlineLevel="1" collapsed="1">
      <c r="A92" s="12">
        <v>43009</v>
      </c>
      <c r="B92" s="54">
        <v>7.5456000000000003</v>
      </c>
      <c r="C92" s="54">
        <v>4.5732999999999997</v>
      </c>
      <c r="D92" s="54">
        <v>8.4750999999999994</v>
      </c>
      <c r="E92" s="54">
        <v>3.9649999999999999</v>
      </c>
      <c r="F92" s="54">
        <v>0</v>
      </c>
      <c r="G92" s="54">
        <v>8.7579999999999991</v>
      </c>
      <c r="H92" s="54">
        <v>4.7331000000000003</v>
      </c>
      <c r="I92" s="54">
        <v>10.0261</v>
      </c>
      <c r="J92" s="54">
        <v>5.3006000000000002</v>
      </c>
      <c r="K92" s="54">
        <v>0</v>
      </c>
      <c r="L92" s="54">
        <v>1.6352</v>
      </c>
      <c r="M92" s="54">
        <v>0.3503</v>
      </c>
      <c r="N92" s="54">
        <v>1.5569999999999999</v>
      </c>
      <c r="O92" s="54">
        <v>2.5</v>
      </c>
      <c r="P92" s="54">
        <v>0</v>
      </c>
    </row>
    <row r="93" spans="1:16" hidden="1" outlineLevel="1" collapsed="1">
      <c r="A93" s="12">
        <v>43040</v>
      </c>
      <c r="B93" s="54">
        <v>8.2027000000000001</v>
      </c>
      <c r="C93" s="54">
        <v>4.2790999999999997</v>
      </c>
      <c r="D93" s="54">
        <v>9.9816000000000003</v>
      </c>
      <c r="E93" s="54">
        <v>5.3223000000000003</v>
      </c>
      <c r="F93" s="54">
        <v>0</v>
      </c>
      <c r="G93" s="54">
        <v>9.1283999999999992</v>
      </c>
      <c r="H93" s="54">
        <v>4.3563000000000001</v>
      </c>
      <c r="I93" s="54">
        <v>11.579700000000001</v>
      </c>
      <c r="J93" s="54">
        <v>6.1420000000000003</v>
      </c>
      <c r="K93" s="54">
        <v>0</v>
      </c>
      <c r="L93" s="54">
        <v>2.3927999999999998</v>
      </c>
      <c r="M93" s="54">
        <v>0.01</v>
      </c>
      <c r="N93" s="54">
        <v>2.4731999999999998</v>
      </c>
      <c r="O93" s="54">
        <v>2.5</v>
      </c>
      <c r="P93" s="54">
        <v>0</v>
      </c>
    </row>
    <row r="94" spans="1:16" hidden="1" outlineLevel="1" collapsed="1">
      <c r="A94" s="12">
        <v>43070</v>
      </c>
      <c r="B94" s="54">
        <v>9.4540000000000006</v>
      </c>
      <c r="C94" s="54">
        <v>4.9885000000000002</v>
      </c>
      <c r="D94" s="54">
        <v>10.484999999999999</v>
      </c>
      <c r="E94" s="54">
        <v>6.6542000000000003</v>
      </c>
      <c r="F94" s="54">
        <v>0</v>
      </c>
      <c r="G94" s="54">
        <v>10.0959</v>
      </c>
      <c r="H94" s="54">
        <v>5.1074000000000002</v>
      </c>
      <c r="I94" s="54">
        <v>11.3752</v>
      </c>
      <c r="J94" s="54">
        <v>6.6542000000000003</v>
      </c>
      <c r="K94" s="54">
        <v>0</v>
      </c>
      <c r="L94" s="54">
        <v>2.3942999999999999</v>
      </c>
      <c r="M94" s="54">
        <v>0.35270000000000001</v>
      </c>
      <c r="N94" s="54">
        <v>2.4889999999999999</v>
      </c>
      <c r="O94" s="54">
        <v>0</v>
      </c>
      <c r="P94" s="54">
        <v>0</v>
      </c>
    </row>
    <row r="95" spans="1:16" hidden="1" outlineLevel="1" collapsed="1">
      <c r="A95" s="12">
        <v>43101</v>
      </c>
      <c r="B95" s="54">
        <v>9.1507000000000005</v>
      </c>
      <c r="C95" s="54">
        <v>5.6142000000000003</v>
      </c>
      <c r="D95" s="54">
        <v>10.626899999999999</v>
      </c>
      <c r="E95" s="54">
        <v>7.9264000000000001</v>
      </c>
      <c r="F95" s="54">
        <v>13</v>
      </c>
      <c r="G95" s="54">
        <v>9.7223000000000006</v>
      </c>
      <c r="H95" s="54">
        <v>5.7519</v>
      </c>
      <c r="I95" s="54">
        <v>11.5722</v>
      </c>
      <c r="J95" s="54">
        <v>7.9264000000000001</v>
      </c>
      <c r="K95" s="54">
        <v>13</v>
      </c>
      <c r="L95" s="54">
        <v>2.3340999999999998</v>
      </c>
      <c r="M95" s="54">
        <v>0.21510000000000001</v>
      </c>
      <c r="N95" s="54">
        <v>2.5291999999999999</v>
      </c>
      <c r="O95" s="54">
        <v>0</v>
      </c>
      <c r="P95" s="54">
        <v>0</v>
      </c>
    </row>
    <row r="96" spans="1:16" hidden="1" outlineLevel="1" collapsed="1">
      <c r="A96" s="12">
        <v>43132</v>
      </c>
      <c r="B96" s="54">
        <v>10.0457</v>
      </c>
      <c r="C96" s="54">
        <v>5.0053999999999998</v>
      </c>
      <c r="D96" s="54">
        <v>11.4049</v>
      </c>
      <c r="E96" s="54">
        <v>6.1593999999999998</v>
      </c>
      <c r="F96" s="54">
        <v>0</v>
      </c>
      <c r="G96" s="54">
        <v>10.698499999999999</v>
      </c>
      <c r="H96" s="54">
        <v>5.2160000000000002</v>
      </c>
      <c r="I96" s="54">
        <v>12.279</v>
      </c>
      <c r="J96" s="54">
        <v>6.1593999999999998</v>
      </c>
      <c r="K96" s="54">
        <v>0</v>
      </c>
      <c r="L96" s="54">
        <v>1.3441000000000001</v>
      </c>
      <c r="M96" s="54">
        <v>0.10539999999999999</v>
      </c>
      <c r="N96" s="54">
        <v>1.4790000000000001</v>
      </c>
      <c r="O96" s="54">
        <v>0</v>
      </c>
      <c r="P96" s="54">
        <v>0</v>
      </c>
    </row>
    <row r="97" spans="1:16" hidden="1" outlineLevel="1" collapsed="1">
      <c r="A97" s="12">
        <v>43160</v>
      </c>
      <c r="B97" s="54">
        <v>11.1288</v>
      </c>
      <c r="C97" s="54">
        <v>6.0633999999999997</v>
      </c>
      <c r="D97" s="54">
        <v>12.7034</v>
      </c>
      <c r="E97" s="54">
        <v>5.6818</v>
      </c>
      <c r="F97" s="54">
        <v>16</v>
      </c>
      <c r="G97" s="54">
        <v>11.7089</v>
      </c>
      <c r="H97" s="54">
        <v>6.3692000000000002</v>
      </c>
      <c r="I97" s="54">
        <v>13.424300000000001</v>
      </c>
      <c r="J97" s="54">
        <v>5.6818</v>
      </c>
      <c r="K97" s="54">
        <v>16</v>
      </c>
      <c r="L97" s="54">
        <v>2.1937000000000002</v>
      </c>
      <c r="M97" s="54">
        <v>0.105</v>
      </c>
      <c r="N97" s="54">
        <v>2.6095999999999999</v>
      </c>
      <c r="O97" s="54">
        <v>0</v>
      </c>
      <c r="P97" s="54">
        <v>0</v>
      </c>
    </row>
    <row r="98" spans="1:16" hidden="1" outlineLevel="1" collapsed="1">
      <c r="A98" s="12">
        <v>43191</v>
      </c>
      <c r="B98" s="54">
        <v>11.087199999999999</v>
      </c>
      <c r="C98" s="54">
        <v>5.109</v>
      </c>
      <c r="D98" s="54">
        <v>12.4948</v>
      </c>
      <c r="E98" s="54">
        <v>13.75</v>
      </c>
      <c r="F98" s="54">
        <v>0</v>
      </c>
      <c r="G98" s="54">
        <v>11.803900000000001</v>
      </c>
      <c r="H98" s="54">
        <v>5.4128999999999996</v>
      </c>
      <c r="I98" s="54">
        <v>13.347300000000001</v>
      </c>
      <c r="J98" s="54">
        <v>13.75</v>
      </c>
      <c r="K98" s="54">
        <v>0</v>
      </c>
      <c r="L98" s="54">
        <v>2.2662</v>
      </c>
      <c r="M98" s="54">
        <v>0.01</v>
      </c>
      <c r="N98" s="54">
        <v>2.6417000000000002</v>
      </c>
      <c r="O98" s="54">
        <v>0</v>
      </c>
      <c r="P98" s="54">
        <v>0</v>
      </c>
    </row>
    <row r="99" spans="1:16" hidden="1" outlineLevel="1" collapsed="1">
      <c r="A99" s="12">
        <v>43221</v>
      </c>
      <c r="B99" s="54">
        <v>11.039400000000001</v>
      </c>
      <c r="C99" s="54">
        <v>4.6489000000000003</v>
      </c>
      <c r="D99" s="54">
        <v>12.2577</v>
      </c>
      <c r="E99" s="54">
        <v>0</v>
      </c>
      <c r="F99" s="54">
        <v>0</v>
      </c>
      <c r="G99" s="54">
        <v>12.162000000000001</v>
      </c>
      <c r="H99" s="54">
        <v>5.0278</v>
      </c>
      <c r="I99" s="54">
        <v>13.581799999999999</v>
      </c>
      <c r="J99" s="54">
        <v>0</v>
      </c>
      <c r="K99" s="54">
        <v>0</v>
      </c>
      <c r="L99" s="54">
        <v>1.8803000000000001</v>
      </c>
      <c r="M99" s="54">
        <v>7.85E-2</v>
      </c>
      <c r="N99" s="54">
        <v>2.1082000000000001</v>
      </c>
      <c r="O99" s="54">
        <v>0</v>
      </c>
      <c r="P99" s="54">
        <v>0</v>
      </c>
    </row>
    <row r="100" spans="1:16" hidden="1" outlineLevel="1" collapsed="1">
      <c r="A100" s="12">
        <v>43252</v>
      </c>
      <c r="B100" s="54">
        <v>11.004300000000001</v>
      </c>
      <c r="C100" s="54">
        <v>4.9177</v>
      </c>
      <c r="D100" s="54">
        <v>12.8459</v>
      </c>
      <c r="E100" s="54">
        <v>0</v>
      </c>
      <c r="F100" s="54">
        <v>0</v>
      </c>
      <c r="G100" s="54">
        <v>11.882400000000001</v>
      </c>
      <c r="H100" s="54">
        <v>5.3792999999999997</v>
      </c>
      <c r="I100" s="54">
        <v>13.8537</v>
      </c>
      <c r="J100" s="54">
        <v>0</v>
      </c>
      <c r="K100" s="54">
        <v>0</v>
      </c>
      <c r="L100" s="54">
        <v>1.9406000000000001</v>
      </c>
      <c r="M100" s="54">
        <v>7.3800000000000004E-2</v>
      </c>
      <c r="N100" s="54">
        <v>2.4944000000000002</v>
      </c>
      <c r="O100" s="54">
        <v>0</v>
      </c>
      <c r="P100" s="54">
        <v>0</v>
      </c>
    </row>
    <row r="101" spans="1:16" hidden="1" outlineLevel="1" collapsed="1">
      <c r="A101" s="12">
        <v>43282</v>
      </c>
      <c r="B101" s="54">
        <v>12.6317</v>
      </c>
      <c r="C101" s="54">
        <v>5.3239999999999998</v>
      </c>
      <c r="D101" s="54">
        <v>13.651999999999999</v>
      </c>
      <c r="E101" s="54">
        <v>0</v>
      </c>
      <c r="F101" s="54">
        <v>0</v>
      </c>
      <c r="G101" s="54">
        <v>13.031599999999999</v>
      </c>
      <c r="H101" s="54">
        <v>5.5442999999999998</v>
      </c>
      <c r="I101" s="54">
        <v>14.072699999999999</v>
      </c>
      <c r="J101" s="54">
        <v>0</v>
      </c>
      <c r="K101" s="54">
        <v>0</v>
      </c>
      <c r="L101" s="54">
        <v>2.2543000000000002</v>
      </c>
      <c r="M101" s="54">
        <v>0.1159</v>
      </c>
      <c r="N101" s="54">
        <v>2.5851999999999999</v>
      </c>
      <c r="O101" s="54">
        <v>0</v>
      </c>
      <c r="P101" s="54">
        <v>0</v>
      </c>
    </row>
    <row r="102" spans="1:16" hidden="1" outlineLevel="1" collapsed="1">
      <c r="A102" s="12">
        <v>43313</v>
      </c>
      <c r="B102" s="54">
        <v>11.7027</v>
      </c>
      <c r="C102" s="54">
        <v>5.2114000000000003</v>
      </c>
      <c r="D102" s="54">
        <v>13.7194</v>
      </c>
      <c r="E102" s="54">
        <v>5</v>
      </c>
      <c r="F102" s="54">
        <v>0</v>
      </c>
      <c r="G102" s="54">
        <v>12.3422</v>
      </c>
      <c r="H102" s="54">
        <v>5.3160999999999996</v>
      </c>
      <c r="I102" s="54">
        <v>14.660299999999999</v>
      </c>
      <c r="J102" s="54">
        <v>5</v>
      </c>
      <c r="K102" s="54">
        <v>0</v>
      </c>
      <c r="L102" s="54">
        <v>2.3386999999999998</v>
      </c>
      <c r="M102" s="54">
        <v>0.15559999999999999</v>
      </c>
      <c r="N102" s="54">
        <v>2.5162</v>
      </c>
      <c r="O102" s="54">
        <v>0</v>
      </c>
      <c r="P102" s="54">
        <v>0</v>
      </c>
    </row>
    <row r="103" spans="1:16" hidden="1" outlineLevel="1" collapsed="1">
      <c r="A103" s="12">
        <v>43344</v>
      </c>
      <c r="B103" s="54">
        <v>13.959300000000001</v>
      </c>
      <c r="C103" s="54">
        <v>5.6825000000000001</v>
      </c>
      <c r="D103" s="54">
        <v>15.263299999999999</v>
      </c>
      <c r="E103" s="54">
        <v>3</v>
      </c>
      <c r="F103" s="54">
        <v>0</v>
      </c>
      <c r="G103" s="54">
        <v>14.444599999999999</v>
      </c>
      <c r="H103" s="54">
        <v>5.7611999999999997</v>
      </c>
      <c r="I103" s="54">
        <v>15.8535</v>
      </c>
      <c r="J103" s="54">
        <v>3</v>
      </c>
      <c r="K103" s="54">
        <v>0</v>
      </c>
      <c r="L103" s="54">
        <v>2.0428999999999999</v>
      </c>
      <c r="M103" s="54">
        <v>0.30840000000000001</v>
      </c>
      <c r="N103" s="54">
        <v>2.1347</v>
      </c>
      <c r="O103" s="54">
        <v>0</v>
      </c>
      <c r="P103" s="54">
        <v>0</v>
      </c>
    </row>
    <row r="104" spans="1:16" hidden="1" outlineLevel="1" collapsed="1">
      <c r="A104" s="12">
        <v>43374</v>
      </c>
      <c r="B104" s="54">
        <v>14.347899999999999</v>
      </c>
      <c r="C104" s="54">
        <v>5.3</v>
      </c>
      <c r="D104" s="54">
        <v>15.634600000000001</v>
      </c>
      <c r="E104" s="54">
        <v>0</v>
      </c>
      <c r="F104" s="54">
        <v>0</v>
      </c>
      <c r="G104" s="54">
        <v>15.442600000000001</v>
      </c>
      <c r="H104" s="54">
        <v>5.6508000000000003</v>
      </c>
      <c r="I104" s="54">
        <v>16.869599999999998</v>
      </c>
      <c r="J104" s="54">
        <v>0</v>
      </c>
      <c r="K104" s="54">
        <v>0</v>
      </c>
      <c r="L104" s="54">
        <v>2.3437999999999999</v>
      </c>
      <c r="M104" s="54">
        <v>0.14749999999999999</v>
      </c>
      <c r="N104" s="54">
        <v>2.5743999999999998</v>
      </c>
      <c r="O104" s="54">
        <v>0</v>
      </c>
      <c r="P104" s="54">
        <v>0</v>
      </c>
    </row>
    <row r="105" spans="1:16" hidden="1" outlineLevel="1" collapsed="1">
      <c r="A105" s="12">
        <v>43405</v>
      </c>
      <c r="B105" s="54">
        <v>14.441599999999999</v>
      </c>
      <c r="C105" s="54">
        <v>5.665</v>
      </c>
      <c r="D105" s="54">
        <v>16.247</v>
      </c>
      <c r="E105" s="54">
        <v>0</v>
      </c>
      <c r="F105" s="54">
        <v>0</v>
      </c>
      <c r="G105" s="54">
        <v>15.248200000000001</v>
      </c>
      <c r="H105" s="54">
        <v>6.1333000000000002</v>
      </c>
      <c r="I105" s="54">
        <v>17.093299999999999</v>
      </c>
      <c r="J105" s="54">
        <v>0</v>
      </c>
      <c r="K105" s="54">
        <v>0</v>
      </c>
      <c r="L105" s="54">
        <v>2.8589000000000002</v>
      </c>
      <c r="M105" s="54">
        <v>9.0899999999999995E-2</v>
      </c>
      <c r="N105" s="54">
        <v>3.5642999999999998</v>
      </c>
      <c r="O105" s="54">
        <v>0</v>
      </c>
      <c r="P105" s="54">
        <v>0</v>
      </c>
    </row>
    <row r="106" spans="1:16" hidden="1" outlineLevel="1" collapsed="1">
      <c r="A106" s="12">
        <v>43435</v>
      </c>
      <c r="B106" s="54">
        <v>14.727600000000001</v>
      </c>
      <c r="C106" s="54">
        <v>7.5888</v>
      </c>
      <c r="D106" s="54">
        <v>16.399899999999999</v>
      </c>
      <c r="E106" s="54">
        <v>5</v>
      </c>
      <c r="F106" s="54">
        <v>0</v>
      </c>
      <c r="G106" s="54">
        <v>15.4216</v>
      </c>
      <c r="H106" s="54">
        <v>7.6528</v>
      </c>
      <c r="I106" s="54">
        <v>17.3584</v>
      </c>
      <c r="J106" s="54">
        <v>5</v>
      </c>
      <c r="K106" s="54">
        <v>0</v>
      </c>
      <c r="L106" s="54">
        <v>3.3317000000000001</v>
      </c>
      <c r="M106" s="54">
        <v>0.5</v>
      </c>
      <c r="N106" s="54">
        <v>3.4180000000000001</v>
      </c>
      <c r="O106" s="54">
        <v>0</v>
      </c>
      <c r="P106" s="54">
        <v>0</v>
      </c>
    </row>
    <row r="107" spans="1:16" hidden="1" outlineLevel="1" collapsed="1">
      <c r="A107" s="12">
        <v>43466</v>
      </c>
      <c r="B107" s="54">
        <v>12.7058</v>
      </c>
      <c r="C107" s="54">
        <v>7.2877999999999998</v>
      </c>
      <c r="D107" s="54">
        <v>14.871700000000001</v>
      </c>
      <c r="E107" s="54">
        <v>10</v>
      </c>
      <c r="F107" s="54">
        <v>16.5</v>
      </c>
      <c r="G107" s="54">
        <v>13.593299999999999</v>
      </c>
      <c r="H107" s="54">
        <v>7.4283999999999999</v>
      </c>
      <c r="I107" s="54">
        <v>16.403300000000002</v>
      </c>
      <c r="J107" s="54">
        <v>10</v>
      </c>
      <c r="K107" s="54">
        <v>16.5</v>
      </c>
      <c r="L107" s="54">
        <v>3.4209999999999998</v>
      </c>
      <c r="M107" s="54">
        <v>0.01</v>
      </c>
      <c r="N107" s="54">
        <v>3.6516000000000002</v>
      </c>
      <c r="O107" s="54">
        <v>0</v>
      </c>
      <c r="P107" s="54">
        <v>0</v>
      </c>
    </row>
    <row r="108" spans="1:16" hidden="1" outlineLevel="1" collapsed="1">
      <c r="A108" s="12">
        <v>43497</v>
      </c>
      <c r="B108" s="54">
        <v>13.742100000000001</v>
      </c>
      <c r="C108" s="54">
        <v>7.4446000000000003</v>
      </c>
      <c r="D108" s="54">
        <v>16.283100000000001</v>
      </c>
      <c r="E108" s="54">
        <v>0</v>
      </c>
      <c r="F108" s="54">
        <v>0</v>
      </c>
      <c r="G108" s="54">
        <v>13.879799999999999</v>
      </c>
      <c r="H108" s="54">
        <v>7.5061999999999998</v>
      </c>
      <c r="I108" s="54">
        <v>16.461099999999998</v>
      </c>
      <c r="J108" s="54">
        <v>0</v>
      </c>
      <c r="K108" s="54">
        <v>0</v>
      </c>
      <c r="L108" s="54">
        <v>1.1755</v>
      </c>
      <c r="M108" s="54">
        <v>0.01</v>
      </c>
      <c r="N108" s="54">
        <v>1.5</v>
      </c>
      <c r="O108" s="54">
        <v>0</v>
      </c>
      <c r="P108" s="54">
        <v>0</v>
      </c>
    </row>
    <row r="109" spans="1:16" hidden="1" outlineLevel="1" collapsed="1">
      <c r="A109" s="12">
        <v>43525</v>
      </c>
      <c r="B109" s="54">
        <v>13.821300000000001</v>
      </c>
      <c r="C109" s="54">
        <v>5.9379</v>
      </c>
      <c r="D109" s="54">
        <v>15.625400000000001</v>
      </c>
      <c r="E109" s="54">
        <v>9.1743000000000006</v>
      </c>
      <c r="F109" s="54">
        <v>18.0001</v>
      </c>
      <c r="G109" s="54">
        <v>14.751200000000001</v>
      </c>
      <c r="H109" s="54">
        <v>6.6704999999999997</v>
      </c>
      <c r="I109" s="54">
        <v>16.782</v>
      </c>
      <c r="J109" s="54">
        <v>9.1743000000000006</v>
      </c>
      <c r="K109" s="54">
        <v>18.0001</v>
      </c>
      <c r="L109" s="54">
        <v>2.7551999999999999</v>
      </c>
      <c r="M109" s="54">
        <v>1.95E-2</v>
      </c>
      <c r="N109" s="54">
        <v>3.3940999999999999</v>
      </c>
      <c r="O109" s="54">
        <v>0</v>
      </c>
      <c r="P109" s="54">
        <v>0</v>
      </c>
    </row>
    <row r="110" spans="1:16" hidden="1" outlineLevel="1" collapsed="1">
      <c r="A110" s="12">
        <v>43556</v>
      </c>
      <c r="B110" s="54">
        <v>14.256</v>
      </c>
      <c r="C110" s="54">
        <v>5.4996</v>
      </c>
      <c r="D110" s="54">
        <v>16.4054</v>
      </c>
      <c r="E110" s="54">
        <v>9.4064999999999994</v>
      </c>
      <c r="F110" s="54">
        <v>0</v>
      </c>
      <c r="G110" s="54">
        <v>14.5244</v>
      </c>
      <c r="H110" s="54">
        <v>5.7975000000000003</v>
      </c>
      <c r="I110" s="54">
        <v>16.656600000000001</v>
      </c>
      <c r="J110" s="54">
        <v>9.4064999999999994</v>
      </c>
      <c r="K110" s="54">
        <v>0</v>
      </c>
      <c r="L110" s="54">
        <v>1.0806</v>
      </c>
      <c r="M110" s="54">
        <v>1.6199999999999999E-2</v>
      </c>
      <c r="N110" s="54">
        <v>1.6639999999999999</v>
      </c>
      <c r="O110" s="54">
        <v>0</v>
      </c>
      <c r="P110" s="54">
        <v>0</v>
      </c>
    </row>
    <row r="111" spans="1:16" hidden="1" outlineLevel="1" collapsed="1">
      <c r="A111" s="12">
        <v>43586</v>
      </c>
      <c r="B111" s="54">
        <v>14.6351</v>
      </c>
      <c r="C111" s="54">
        <v>5.4848999999999997</v>
      </c>
      <c r="D111" s="54">
        <v>15.913399999999999</v>
      </c>
      <c r="E111" s="54">
        <v>9.2680000000000007</v>
      </c>
      <c r="F111" s="54">
        <v>0</v>
      </c>
      <c r="G111" s="54">
        <v>15.1577</v>
      </c>
      <c r="H111" s="54">
        <v>5.6917</v>
      </c>
      <c r="I111" s="54">
        <v>16.524899999999999</v>
      </c>
      <c r="J111" s="54">
        <v>9.2680000000000007</v>
      </c>
      <c r="K111" s="54">
        <v>0</v>
      </c>
      <c r="L111" s="54">
        <v>3.3997000000000002</v>
      </c>
      <c r="M111" s="54">
        <v>1.9800000000000002E-2</v>
      </c>
      <c r="N111" s="54">
        <v>3.6829000000000001</v>
      </c>
      <c r="O111" s="54">
        <v>0</v>
      </c>
      <c r="P111" s="54">
        <v>0</v>
      </c>
    </row>
    <row r="112" spans="1:16" hidden="1" outlineLevel="1" collapsed="1">
      <c r="A112" s="12">
        <v>43617</v>
      </c>
      <c r="B112" s="54">
        <v>14.672800000000001</v>
      </c>
      <c r="C112" s="54">
        <v>5.3776999999999999</v>
      </c>
      <c r="D112" s="54">
        <v>16.133299999999998</v>
      </c>
      <c r="E112" s="54">
        <v>9.2462</v>
      </c>
      <c r="F112" s="54">
        <v>13.4</v>
      </c>
      <c r="G112" s="54">
        <v>14.890700000000001</v>
      </c>
      <c r="H112" s="54">
        <v>5.6040000000000001</v>
      </c>
      <c r="I112" s="54">
        <v>16.3354</v>
      </c>
      <c r="J112" s="54">
        <v>9.2462</v>
      </c>
      <c r="K112" s="54">
        <v>13.4</v>
      </c>
      <c r="L112" s="54">
        <v>0.70979999999999999</v>
      </c>
      <c r="M112" s="54">
        <v>0.01</v>
      </c>
      <c r="N112" s="54">
        <v>0.9748</v>
      </c>
      <c r="O112" s="54">
        <v>0</v>
      </c>
      <c r="P112" s="54">
        <v>0</v>
      </c>
    </row>
    <row r="113" spans="1:16" hidden="1" outlineLevel="1" collapsed="1">
      <c r="A113" s="12">
        <v>43647</v>
      </c>
      <c r="B113" s="54">
        <v>14.5123</v>
      </c>
      <c r="C113" s="54">
        <v>5.3517999999999999</v>
      </c>
      <c r="D113" s="54">
        <v>15.614800000000001</v>
      </c>
      <c r="E113" s="54">
        <v>7.1889000000000003</v>
      </c>
      <c r="F113" s="54">
        <v>0</v>
      </c>
      <c r="G113" s="54">
        <v>15.1021</v>
      </c>
      <c r="H113" s="54">
        <v>5.4984000000000002</v>
      </c>
      <c r="I113" s="54">
        <v>16.306899999999999</v>
      </c>
      <c r="J113" s="54">
        <v>7.1889000000000003</v>
      </c>
      <c r="K113" s="54">
        <v>0</v>
      </c>
      <c r="L113" s="54">
        <v>3.1972</v>
      </c>
      <c r="M113" s="54">
        <v>0.01</v>
      </c>
      <c r="N113" s="54">
        <v>3.3437999999999999</v>
      </c>
      <c r="O113" s="54">
        <v>0</v>
      </c>
      <c r="P113" s="54">
        <v>0</v>
      </c>
    </row>
    <row r="114" spans="1:16" hidden="1" outlineLevel="1" collapsed="1">
      <c r="A114" s="12">
        <v>43678</v>
      </c>
      <c r="B114" s="54">
        <v>14.6511</v>
      </c>
      <c r="C114" s="54">
        <v>5.4684999999999997</v>
      </c>
      <c r="D114" s="54">
        <v>15.8451</v>
      </c>
      <c r="E114" s="54">
        <v>8.3472000000000008</v>
      </c>
      <c r="F114" s="54">
        <v>0</v>
      </c>
      <c r="G114" s="54">
        <v>14.7987</v>
      </c>
      <c r="H114" s="54">
        <v>5.6226000000000003</v>
      </c>
      <c r="I114" s="54">
        <v>15.983499999999999</v>
      </c>
      <c r="J114" s="54">
        <v>8.3472000000000008</v>
      </c>
      <c r="K114" s="54">
        <v>0</v>
      </c>
      <c r="L114" s="54">
        <v>1.6373</v>
      </c>
      <c r="M114" s="54">
        <v>0.01</v>
      </c>
      <c r="N114" s="54">
        <v>2.1017999999999999</v>
      </c>
      <c r="O114" s="54">
        <v>0</v>
      </c>
      <c r="P114" s="54">
        <v>0</v>
      </c>
    </row>
    <row r="115" spans="1:16" hidden="1" outlineLevel="1" collapsed="1">
      <c r="A115" s="12">
        <v>43709</v>
      </c>
      <c r="B115" s="54">
        <v>14.6294</v>
      </c>
      <c r="C115" s="54">
        <v>6.0063000000000004</v>
      </c>
      <c r="D115" s="54">
        <v>15.654199999999999</v>
      </c>
      <c r="E115" s="54">
        <v>10.6568</v>
      </c>
      <c r="F115" s="54">
        <v>0</v>
      </c>
      <c r="G115" s="54">
        <v>14.987</v>
      </c>
      <c r="H115" s="54">
        <v>6.0225</v>
      </c>
      <c r="I115" s="54">
        <v>16.093499999999999</v>
      </c>
      <c r="J115" s="54">
        <v>10.6568</v>
      </c>
      <c r="K115" s="54">
        <v>0</v>
      </c>
      <c r="L115" s="54">
        <v>2.6728999999999998</v>
      </c>
      <c r="M115" s="54">
        <v>0.01</v>
      </c>
      <c r="N115" s="54">
        <v>2.6953999999999998</v>
      </c>
      <c r="O115" s="54">
        <v>0</v>
      </c>
      <c r="P115" s="54">
        <v>0</v>
      </c>
    </row>
    <row r="116" spans="1:16" hidden="1" outlineLevel="1" collapsed="1">
      <c r="A116" s="12">
        <v>43739</v>
      </c>
      <c r="B116" s="54">
        <v>15.055999999999999</v>
      </c>
      <c r="C116" s="54">
        <v>5.8085000000000004</v>
      </c>
      <c r="D116" s="54">
        <v>15.854100000000001</v>
      </c>
      <c r="E116" s="54">
        <v>8.7087000000000003</v>
      </c>
      <c r="F116" s="54">
        <v>0</v>
      </c>
      <c r="G116" s="54">
        <v>15.1508</v>
      </c>
      <c r="H116" s="54">
        <v>5.8723999999999998</v>
      </c>
      <c r="I116" s="54">
        <v>15.950799999999999</v>
      </c>
      <c r="J116" s="54">
        <v>8.7087000000000003</v>
      </c>
      <c r="K116" s="54">
        <v>0</v>
      </c>
      <c r="L116" s="54">
        <v>2.3239000000000001</v>
      </c>
      <c r="M116" s="54">
        <v>0.01</v>
      </c>
      <c r="N116" s="54">
        <v>2.5886</v>
      </c>
      <c r="O116" s="54">
        <v>0</v>
      </c>
      <c r="P116" s="54">
        <v>0</v>
      </c>
    </row>
    <row r="117" spans="1:16" hidden="1" outlineLevel="1" collapsed="1">
      <c r="A117" s="12">
        <v>43770</v>
      </c>
      <c r="B117" s="54">
        <v>13.120699999999999</v>
      </c>
      <c r="C117" s="54">
        <v>6.0411999999999999</v>
      </c>
      <c r="D117" s="54">
        <v>14.060600000000001</v>
      </c>
      <c r="E117" s="54">
        <v>8.8262</v>
      </c>
      <c r="F117" s="54">
        <v>0</v>
      </c>
      <c r="G117" s="54">
        <v>13.599600000000001</v>
      </c>
      <c r="H117" s="54">
        <v>6.0694999999999997</v>
      </c>
      <c r="I117" s="54">
        <v>14.651199999999999</v>
      </c>
      <c r="J117" s="54">
        <v>8.8262</v>
      </c>
      <c r="K117" s="54">
        <v>0</v>
      </c>
      <c r="L117" s="54">
        <v>2.5215000000000001</v>
      </c>
      <c r="M117" s="54">
        <v>0.01</v>
      </c>
      <c r="N117" s="54">
        <v>2.5501</v>
      </c>
      <c r="O117" s="54">
        <v>0</v>
      </c>
      <c r="P117" s="54">
        <v>0</v>
      </c>
    </row>
    <row r="118" spans="1:16" hidden="1" outlineLevel="1" collapsed="1">
      <c r="A118" s="12">
        <v>43800</v>
      </c>
      <c r="B118" s="54">
        <v>12.903499999999999</v>
      </c>
      <c r="C118" s="54">
        <v>6.3662000000000001</v>
      </c>
      <c r="D118" s="54">
        <v>13.7347</v>
      </c>
      <c r="E118" s="54">
        <v>11.7713</v>
      </c>
      <c r="F118" s="54">
        <v>10</v>
      </c>
      <c r="G118" s="54">
        <v>12.9975</v>
      </c>
      <c r="H118" s="54">
        <v>6.4048999999999996</v>
      </c>
      <c r="I118" s="54">
        <v>13.8453</v>
      </c>
      <c r="J118" s="54">
        <v>11.7713</v>
      </c>
      <c r="K118" s="54">
        <v>10</v>
      </c>
      <c r="L118" s="54">
        <v>1.4419</v>
      </c>
      <c r="M118" s="54">
        <v>0.01</v>
      </c>
      <c r="N118" s="54">
        <v>1.5515000000000001</v>
      </c>
      <c r="O118" s="54">
        <v>0</v>
      </c>
      <c r="P118" s="54">
        <v>0</v>
      </c>
    </row>
    <row r="119" spans="1:16" hidden="1" outlineLevel="1" collapsed="1">
      <c r="A119" s="12">
        <v>43831</v>
      </c>
      <c r="B119" s="54">
        <v>10.7637</v>
      </c>
      <c r="C119" s="54">
        <v>6.1689999999999996</v>
      </c>
      <c r="D119" s="54">
        <v>11.1424</v>
      </c>
      <c r="E119" s="54">
        <v>9.0250000000000004</v>
      </c>
      <c r="F119" s="54">
        <v>0</v>
      </c>
      <c r="G119" s="54">
        <v>10.995100000000001</v>
      </c>
      <c r="H119" s="54">
        <v>6.3665000000000003</v>
      </c>
      <c r="I119" s="54">
        <v>11.3773</v>
      </c>
      <c r="J119" s="54">
        <v>9.0250000000000004</v>
      </c>
      <c r="K119" s="54">
        <v>0</v>
      </c>
      <c r="L119" s="54">
        <v>1.9051</v>
      </c>
      <c r="M119" s="54">
        <v>0.01</v>
      </c>
      <c r="N119" s="54">
        <v>2.0874000000000001</v>
      </c>
      <c r="O119" s="54">
        <v>0</v>
      </c>
      <c r="P119" s="54">
        <v>0</v>
      </c>
    </row>
    <row r="120" spans="1:16" hidden="1" outlineLevel="1" collapsed="1">
      <c r="A120" s="12">
        <v>43862</v>
      </c>
      <c r="B120" s="54">
        <v>8.6967999999999996</v>
      </c>
      <c r="C120" s="54">
        <v>5.6022999999999996</v>
      </c>
      <c r="D120" s="54">
        <v>9.0876999999999999</v>
      </c>
      <c r="E120" s="54">
        <v>8.3682999999999996</v>
      </c>
      <c r="F120" s="54">
        <v>0</v>
      </c>
      <c r="G120" s="54">
        <v>8.8557000000000006</v>
      </c>
      <c r="H120" s="54">
        <v>5.6303000000000001</v>
      </c>
      <c r="I120" s="54">
        <v>9.2729999999999997</v>
      </c>
      <c r="J120" s="54">
        <v>8.3682999999999996</v>
      </c>
      <c r="K120" s="54">
        <v>0</v>
      </c>
      <c r="L120" s="54">
        <v>1.4296</v>
      </c>
      <c r="M120" s="54">
        <v>0.01</v>
      </c>
      <c r="N120" s="54">
        <v>1.4666999999999999</v>
      </c>
      <c r="O120" s="54">
        <v>0</v>
      </c>
      <c r="P120" s="54">
        <v>0</v>
      </c>
    </row>
    <row r="121" spans="1:16" hidden="1" outlineLevel="1" collapsed="1">
      <c r="A121" s="12">
        <v>43891</v>
      </c>
      <c r="B121" s="54">
        <v>8.3160000000000007</v>
      </c>
      <c r="C121" s="54">
        <v>5.5206</v>
      </c>
      <c r="D121" s="54">
        <v>8.8571000000000009</v>
      </c>
      <c r="E121" s="54">
        <v>5.8771000000000004</v>
      </c>
      <c r="F121" s="54">
        <v>0</v>
      </c>
      <c r="G121" s="54">
        <v>8.9738000000000007</v>
      </c>
      <c r="H121" s="54">
        <v>5.5206</v>
      </c>
      <c r="I121" s="54">
        <v>9.7212999999999994</v>
      </c>
      <c r="J121" s="54">
        <v>5.8771000000000004</v>
      </c>
      <c r="K121" s="54">
        <v>0</v>
      </c>
      <c r="L121" s="54">
        <v>1.3419000000000001</v>
      </c>
      <c r="M121" s="54">
        <v>1.04E-2</v>
      </c>
      <c r="N121" s="54">
        <v>1.3419000000000001</v>
      </c>
      <c r="O121" s="54">
        <v>0</v>
      </c>
      <c r="P121" s="54">
        <v>0</v>
      </c>
    </row>
    <row r="122" spans="1:16" hidden="1" outlineLevel="1" collapsed="1">
      <c r="A122" s="12">
        <v>43922</v>
      </c>
      <c r="B122" s="54">
        <v>9.7161000000000008</v>
      </c>
      <c r="C122" s="54">
        <v>5.1456</v>
      </c>
      <c r="D122" s="54">
        <v>10.4946</v>
      </c>
      <c r="E122" s="54">
        <v>5.5781000000000001</v>
      </c>
      <c r="F122" s="54">
        <v>0</v>
      </c>
      <c r="G122" s="54">
        <v>9.7566000000000006</v>
      </c>
      <c r="H122" s="54">
        <v>5.1456</v>
      </c>
      <c r="I122" s="54">
        <v>10.546799999999999</v>
      </c>
      <c r="J122" s="54">
        <v>5.5781000000000001</v>
      </c>
      <c r="K122" s="54">
        <v>0</v>
      </c>
      <c r="L122" s="54">
        <v>1.75</v>
      </c>
      <c r="M122" s="54">
        <v>1.12E-2</v>
      </c>
      <c r="N122" s="54">
        <v>1.75</v>
      </c>
      <c r="O122" s="54">
        <v>0</v>
      </c>
      <c r="P122" s="54">
        <v>0</v>
      </c>
    </row>
    <row r="123" spans="1:16" hidden="1" outlineLevel="1" collapsed="1">
      <c r="A123" s="12">
        <v>43952</v>
      </c>
      <c r="B123" s="54">
        <v>7.8231000000000002</v>
      </c>
      <c r="C123" s="54">
        <v>5.4490999999999996</v>
      </c>
      <c r="D123" s="54">
        <v>8.6062999999999992</v>
      </c>
      <c r="E123" s="54">
        <v>6.6459999999999999</v>
      </c>
      <c r="F123" s="54">
        <v>0</v>
      </c>
      <c r="G123" s="54">
        <v>8.2647999999999993</v>
      </c>
      <c r="H123" s="54">
        <v>5.4490999999999996</v>
      </c>
      <c r="I123" s="54">
        <v>9.2988999999999997</v>
      </c>
      <c r="J123" s="54">
        <v>6.6459999999999999</v>
      </c>
      <c r="K123" s="54">
        <v>0</v>
      </c>
      <c r="L123" s="54">
        <v>1.8345</v>
      </c>
      <c r="M123" s="54">
        <v>1.09E-2</v>
      </c>
      <c r="N123" s="54">
        <v>1.8345</v>
      </c>
      <c r="O123" s="54">
        <v>0</v>
      </c>
      <c r="P123" s="54">
        <v>0</v>
      </c>
    </row>
    <row r="124" spans="1:16" hidden="1" outlineLevel="1" collapsed="1">
      <c r="A124" s="12">
        <v>43983</v>
      </c>
      <c r="B124" s="54">
        <v>7.3009000000000004</v>
      </c>
      <c r="C124" s="54">
        <v>5.1940999999999997</v>
      </c>
      <c r="D124" s="54">
        <v>7.9172000000000002</v>
      </c>
      <c r="E124" s="54">
        <v>6.8114999999999997</v>
      </c>
      <c r="F124" s="54">
        <v>0</v>
      </c>
      <c r="G124" s="54">
        <v>7.4892000000000003</v>
      </c>
      <c r="H124" s="54">
        <v>5.1940999999999997</v>
      </c>
      <c r="I124" s="54">
        <v>8.1876999999999995</v>
      </c>
      <c r="J124" s="54">
        <v>6.8114999999999997</v>
      </c>
      <c r="K124" s="54">
        <v>0</v>
      </c>
      <c r="L124" s="54">
        <v>0.27579999999999999</v>
      </c>
      <c r="M124" s="54">
        <v>1.0999999999999999E-2</v>
      </c>
      <c r="N124" s="54">
        <v>0.27579999999999999</v>
      </c>
      <c r="O124" s="54">
        <v>0</v>
      </c>
      <c r="P124" s="54">
        <v>0</v>
      </c>
    </row>
    <row r="125" spans="1:16" hidden="1" outlineLevel="1" collapsed="1">
      <c r="A125" s="12">
        <v>44013</v>
      </c>
      <c r="B125" s="54">
        <v>6.5072000000000001</v>
      </c>
      <c r="C125" s="54">
        <v>4.4303999999999997</v>
      </c>
      <c r="D125" s="54">
        <v>7.1581000000000001</v>
      </c>
      <c r="E125" s="54">
        <v>5.6821000000000002</v>
      </c>
      <c r="F125" s="54">
        <v>0</v>
      </c>
      <c r="G125" s="54">
        <v>6.6811999999999996</v>
      </c>
      <c r="H125" s="54">
        <v>4.4303999999999997</v>
      </c>
      <c r="I125" s="54">
        <v>7.4316000000000004</v>
      </c>
      <c r="J125" s="54">
        <v>5.6821000000000002</v>
      </c>
      <c r="K125" s="54">
        <v>0</v>
      </c>
      <c r="L125" s="54">
        <v>2.2576999999999998</v>
      </c>
      <c r="M125" s="54">
        <v>9.9000000000000008E-3</v>
      </c>
      <c r="N125" s="54">
        <v>2.2576999999999998</v>
      </c>
      <c r="O125" s="54">
        <v>0</v>
      </c>
      <c r="P125" s="54">
        <v>0</v>
      </c>
    </row>
    <row r="126" spans="1:16" hidden="1" outlineLevel="1" collapsed="1">
      <c r="A126" s="12">
        <v>44044</v>
      </c>
      <c r="B126" s="54">
        <v>5.1952999999999996</v>
      </c>
      <c r="C126" s="54">
        <v>3.2608000000000001</v>
      </c>
      <c r="D126" s="54">
        <v>6.0228000000000002</v>
      </c>
      <c r="E126" s="54">
        <v>5.4427000000000003</v>
      </c>
      <c r="F126" s="54">
        <v>0</v>
      </c>
      <c r="G126" s="54">
        <v>5.3997999999999999</v>
      </c>
      <c r="H126" s="54">
        <v>3.2608000000000001</v>
      </c>
      <c r="I126" s="54">
        <v>6.3888999999999996</v>
      </c>
      <c r="J126" s="54">
        <v>5.4427000000000003</v>
      </c>
      <c r="K126" s="54">
        <v>0</v>
      </c>
      <c r="L126" s="54">
        <v>0.86350000000000005</v>
      </c>
      <c r="M126" s="54">
        <v>9.9000000000000008E-3</v>
      </c>
      <c r="N126" s="54">
        <v>0.86350000000000005</v>
      </c>
      <c r="O126" s="54">
        <v>0</v>
      </c>
      <c r="P126" s="54">
        <v>0</v>
      </c>
    </row>
    <row r="127" spans="1:16" hidden="1" outlineLevel="1" collapsed="1">
      <c r="A127" s="12">
        <v>44075</v>
      </c>
      <c r="B127" s="54">
        <v>5.0397999999999996</v>
      </c>
      <c r="C127" s="54">
        <v>3.0335000000000001</v>
      </c>
      <c r="D127" s="54">
        <v>5.8087999999999997</v>
      </c>
      <c r="E127" s="54">
        <v>4.8095999999999997</v>
      </c>
      <c r="F127" s="54">
        <v>1.1000000000000001</v>
      </c>
      <c r="G127" s="54">
        <v>5.2149000000000001</v>
      </c>
      <c r="H127" s="54">
        <v>3.0335000000000001</v>
      </c>
      <c r="I127" s="54">
        <v>6.1157000000000004</v>
      </c>
      <c r="J127" s="54">
        <v>4.8095999999999997</v>
      </c>
      <c r="K127" s="54">
        <v>0</v>
      </c>
      <c r="L127" s="54">
        <v>1.2930999999999999</v>
      </c>
      <c r="M127" s="54">
        <v>0.01</v>
      </c>
      <c r="N127" s="54">
        <v>1.2949999999999999</v>
      </c>
      <c r="O127" s="54">
        <v>0</v>
      </c>
      <c r="P127" s="54">
        <v>1.1000000000000001</v>
      </c>
    </row>
    <row r="128" spans="1:16" hidden="1" outlineLevel="1" collapsed="1">
      <c r="A128" s="12">
        <v>44105</v>
      </c>
      <c r="B128" s="54">
        <v>4.6529999999999996</v>
      </c>
      <c r="C128" s="54">
        <v>2.6642000000000001</v>
      </c>
      <c r="D128" s="54">
        <v>5.7460000000000004</v>
      </c>
      <c r="E128" s="54">
        <v>5.1010999999999997</v>
      </c>
      <c r="F128" s="54">
        <v>1.1000000000000001</v>
      </c>
      <c r="G128" s="54">
        <v>4.8943000000000003</v>
      </c>
      <c r="H128" s="54">
        <v>2.6642000000000001</v>
      </c>
      <c r="I128" s="54">
        <v>6.2454999999999998</v>
      </c>
      <c r="J128" s="54">
        <v>5.1010999999999997</v>
      </c>
      <c r="K128" s="54">
        <v>0</v>
      </c>
      <c r="L128" s="54">
        <v>0.70909999999999995</v>
      </c>
      <c r="M128" s="54">
        <v>9.7000000000000003E-3</v>
      </c>
      <c r="N128" s="54">
        <v>0.70369999999999999</v>
      </c>
      <c r="O128" s="54">
        <v>0</v>
      </c>
      <c r="P128" s="54">
        <v>1.1000000000000001</v>
      </c>
    </row>
    <row r="129" spans="1:16" hidden="1" outlineLevel="1" collapsed="1">
      <c r="A129" s="12">
        <v>44136</v>
      </c>
      <c r="B129" s="54">
        <v>4.0587999999999997</v>
      </c>
      <c r="C129" s="54">
        <v>1.0904</v>
      </c>
      <c r="D129" s="54">
        <v>5.4915000000000003</v>
      </c>
      <c r="E129" s="54">
        <v>7.8105000000000002</v>
      </c>
      <c r="F129" s="54">
        <v>0.8</v>
      </c>
      <c r="G129" s="54">
        <v>4.1501999999999999</v>
      </c>
      <c r="H129" s="54">
        <v>1.0904</v>
      </c>
      <c r="I129" s="54">
        <v>5.7225999999999999</v>
      </c>
      <c r="J129" s="54">
        <v>7.8105000000000002</v>
      </c>
      <c r="K129" s="54">
        <v>0</v>
      </c>
      <c r="L129" s="54">
        <v>1.2601</v>
      </c>
      <c r="M129" s="54">
        <v>9.7999999999999997E-3</v>
      </c>
      <c r="N129" s="54">
        <v>1.2617</v>
      </c>
      <c r="O129" s="54">
        <v>0</v>
      </c>
      <c r="P129" s="54">
        <v>0.8</v>
      </c>
    </row>
    <row r="130" spans="1:16" hidden="1" outlineLevel="1" collapsed="1">
      <c r="A130" s="12">
        <v>44166</v>
      </c>
      <c r="B130" s="54">
        <v>3.5981000000000001</v>
      </c>
      <c r="C130" s="54">
        <v>0.88829999999999998</v>
      </c>
      <c r="D130" s="54">
        <v>5.1291000000000002</v>
      </c>
      <c r="E130" s="54">
        <v>4.3163</v>
      </c>
      <c r="F130" s="54">
        <v>1</v>
      </c>
      <c r="G130" s="54">
        <v>3.7151999999999998</v>
      </c>
      <c r="H130" s="54">
        <v>0.88900000000000001</v>
      </c>
      <c r="I130" s="54">
        <v>5.4352999999999998</v>
      </c>
      <c r="J130" s="54">
        <v>4.3163</v>
      </c>
      <c r="K130" s="54">
        <v>1</v>
      </c>
      <c r="L130" s="54">
        <v>0.6764</v>
      </c>
      <c r="M130" s="54">
        <v>0.01</v>
      </c>
      <c r="N130" s="54">
        <v>0.68140000000000001</v>
      </c>
      <c r="O130" s="54">
        <v>0</v>
      </c>
      <c r="P130" s="54">
        <v>0</v>
      </c>
    </row>
    <row r="131" spans="1:16" hidden="1" outlineLevel="1" collapsed="1">
      <c r="A131" s="12">
        <v>44197</v>
      </c>
      <c r="B131" s="54">
        <v>4.4417999999999997</v>
      </c>
      <c r="C131" s="54">
        <v>1.3092999999999999</v>
      </c>
      <c r="D131" s="54">
        <v>5.1833</v>
      </c>
      <c r="E131" s="54">
        <v>4.0488</v>
      </c>
      <c r="F131" s="54">
        <v>10.5288</v>
      </c>
      <c r="G131" s="54">
        <v>4.6730999999999998</v>
      </c>
      <c r="H131" s="54">
        <v>1.3092999999999999</v>
      </c>
      <c r="I131" s="54">
        <v>5.5334000000000003</v>
      </c>
      <c r="J131" s="54">
        <v>4.1611000000000002</v>
      </c>
      <c r="K131" s="54">
        <v>10.5288</v>
      </c>
      <c r="L131" s="54">
        <v>0.58330000000000004</v>
      </c>
      <c r="M131" s="54">
        <v>9.2999999999999992E-3</v>
      </c>
      <c r="N131" s="54">
        <v>0.5</v>
      </c>
      <c r="O131" s="54">
        <v>2.2044000000000001</v>
      </c>
      <c r="P131" s="54">
        <v>0</v>
      </c>
    </row>
    <row r="132" spans="1:16" hidden="1" outlineLevel="1" collapsed="1">
      <c r="A132" s="12">
        <v>44228</v>
      </c>
      <c r="B132" s="54">
        <v>4.6656000000000004</v>
      </c>
      <c r="C132" s="54">
        <v>0.90639999999999998</v>
      </c>
      <c r="D132" s="54">
        <v>5.6383000000000001</v>
      </c>
      <c r="E132" s="54">
        <v>4.7873999999999999</v>
      </c>
      <c r="F132" s="54">
        <v>0</v>
      </c>
      <c r="G132" s="54">
        <v>4.7625000000000002</v>
      </c>
      <c r="H132" s="54">
        <v>0.90639999999999998</v>
      </c>
      <c r="I132" s="54">
        <v>5.8022999999999998</v>
      </c>
      <c r="J132" s="54">
        <v>4.7873999999999999</v>
      </c>
      <c r="K132" s="54">
        <v>0</v>
      </c>
      <c r="L132" s="54">
        <v>0.92149999999999999</v>
      </c>
      <c r="M132" s="54">
        <v>1.01E-2</v>
      </c>
      <c r="N132" s="54">
        <v>0.92149999999999999</v>
      </c>
      <c r="O132" s="54">
        <v>0</v>
      </c>
      <c r="P132" s="54">
        <v>0</v>
      </c>
    </row>
    <row r="133" spans="1:16" hidden="1" outlineLevel="1" collapsed="1">
      <c r="A133" s="12">
        <v>44256</v>
      </c>
      <c r="B133" s="54">
        <v>4.1767000000000003</v>
      </c>
      <c r="C133" s="54">
        <v>1.7242</v>
      </c>
      <c r="D133" s="54">
        <v>4.5227000000000004</v>
      </c>
      <c r="E133" s="54">
        <v>3.9624000000000001</v>
      </c>
      <c r="F133" s="54">
        <v>13.048</v>
      </c>
      <c r="G133" s="54">
        <v>4.3178000000000001</v>
      </c>
      <c r="H133" s="54">
        <v>1.7254</v>
      </c>
      <c r="I133" s="54">
        <v>4.7195999999999998</v>
      </c>
      <c r="J133" s="54">
        <v>3.9624000000000001</v>
      </c>
      <c r="K133" s="54">
        <v>13.048</v>
      </c>
      <c r="L133" s="54">
        <v>0.99150000000000005</v>
      </c>
      <c r="M133" s="54">
        <v>0.79990000000000006</v>
      </c>
      <c r="N133" s="54">
        <v>0.99219999999999997</v>
      </c>
      <c r="O133" s="54">
        <v>0</v>
      </c>
      <c r="P133" s="54">
        <v>0</v>
      </c>
    </row>
    <row r="134" spans="1:16" hidden="1" outlineLevel="1" collapsed="1">
      <c r="A134" s="12">
        <v>44287</v>
      </c>
      <c r="B134" s="54">
        <v>4.0702999999999996</v>
      </c>
      <c r="C134" s="54">
        <v>2.1875</v>
      </c>
      <c r="D134" s="54">
        <v>4.5549999999999997</v>
      </c>
      <c r="E134" s="54">
        <v>4.5076999999999998</v>
      </c>
      <c r="F134" s="54">
        <v>0</v>
      </c>
      <c r="G134" s="54">
        <v>4.0702999999999996</v>
      </c>
      <c r="H134" s="54">
        <v>2.1875</v>
      </c>
      <c r="I134" s="54">
        <v>4.5549999999999997</v>
      </c>
      <c r="J134" s="54">
        <v>4.5076999999999998</v>
      </c>
      <c r="K134" s="54">
        <v>0</v>
      </c>
      <c r="L134" s="54">
        <v>9.5999999999999992E-3</v>
      </c>
      <c r="M134" s="54">
        <v>9.5999999999999992E-3</v>
      </c>
      <c r="N134" s="54">
        <v>0</v>
      </c>
      <c r="O134" s="54">
        <v>0</v>
      </c>
      <c r="P134" s="54">
        <v>0</v>
      </c>
    </row>
    <row r="135" spans="1:16" hidden="1" outlineLevel="1" collapsed="1">
      <c r="A135" s="12">
        <v>44317</v>
      </c>
      <c r="B135" s="54">
        <v>3.7917999999999998</v>
      </c>
      <c r="C135" s="54">
        <v>2.6355</v>
      </c>
      <c r="D135" s="54">
        <v>4.2545999999999999</v>
      </c>
      <c r="E135" s="54">
        <v>3.2766999999999999</v>
      </c>
      <c r="F135" s="54">
        <v>0</v>
      </c>
      <c r="G135" s="54">
        <v>3.8317000000000001</v>
      </c>
      <c r="H135" s="54">
        <v>2.6362999999999999</v>
      </c>
      <c r="I135" s="54">
        <v>4.3231000000000002</v>
      </c>
      <c r="J135" s="54">
        <v>3.2766999999999999</v>
      </c>
      <c r="K135" s="54">
        <v>0</v>
      </c>
      <c r="L135" s="54">
        <v>1.1973</v>
      </c>
      <c r="M135" s="54">
        <v>0.79990000000000006</v>
      </c>
      <c r="N135" s="54">
        <v>1.2</v>
      </c>
      <c r="O135" s="54">
        <v>0</v>
      </c>
      <c r="P135" s="54">
        <v>0</v>
      </c>
    </row>
    <row r="136" spans="1:16" hidden="1" outlineLevel="1" collapsed="1">
      <c r="A136" s="12">
        <v>44348</v>
      </c>
      <c r="B136" s="54">
        <v>3.8435000000000001</v>
      </c>
      <c r="C136" s="54">
        <v>2.3723999999999998</v>
      </c>
      <c r="D136" s="54">
        <v>4.1482000000000001</v>
      </c>
      <c r="E136" s="54">
        <v>5.9852999999999996</v>
      </c>
      <c r="F136" s="54">
        <v>0</v>
      </c>
      <c r="G136" s="54">
        <v>3.9573</v>
      </c>
      <c r="H136" s="54">
        <v>2.3723999999999998</v>
      </c>
      <c r="I136" s="54">
        <v>4.3170999999999999</v>
      </c>
      <c r="J136" s="54">
        <v>5.9852999999999996</v>
      </c>
      <c r="K136" s="54">
        <v>0</v>
      </c>
      <c r="L136" s="54">
        <v>0.25</v>
      </c>
      <c r="M136" s="54">
        <v>9.5999999999999992E-3</v>
      </c>
      <c r="N136" s="54">
        <v>0.25</v>
      </c>
      <c r="O136" s="54">
        <v>0</v>
      </c>
      <c r="P136" s="54">
        <v>0</v>
      </c>
    </row>
    <row r="137" spans="1:16" hidden="1" outlineLevel="1" collapsed="1">
      <c r="A137" s="12">
        <v>44378</v>
      </c>
      <c r="B137" s="54">
        <v>4.0003000000000002</v>
      </c>
      <c r="C137" s="54">
        <v>2.8805000000000001</v>
      </c>
      <c r="D137" s="54">
        <v>4.4021999999999997</v>
      </c>
      <c r="E137" s="54">
        <v>2.8891</v>
      </c>
      <c r="F137" s="54">
        <v>0</v>
      </c>
      <c r="G137" s="54">
        <v>4.0006000000000004</v>
      </c>
      <c r="H137" s="54">
        <v>2.8813</v>
      </c>
      <c r="I137" s="54">
        <v>4.4021999999999997</v>
      </c>
      <c r="J137" s="54">
        <v>2.8891</v>
      </c>
      <c r="K137" s="54">
        <v>0</v>
      </c>
      <c r="L137" s="54">
        <v>0.79990000000000006</v>
      </c>
      <c r="M137" s="54">
        <v>0.79990000000000006</v>
      </c>
      <c r="N137" s="54">
        <v>0</v>
      </c>
      <c r="O137" s="54">
        <v>0</v>
      </c>
      <c r="P137" s="54">
        <v>0</v>
      </c>
    </row>
    <row r="138" spans="1:16" hidden="1" outlineLevel="1" collapsed="1">
      <c r="A138" s="12">
        <v>44409</v>
      </c>
      <c r="B138" s="54">
        <v>4.0346000000000002</v>
      </c>
      <c r="C138" s="54">
        <v>3.2122000000000002</v>
      </c>
      <c r="D138" s="54">
        <v>4.2603</v>
      </c>
      <c r="E138" s="54">
        <v>2.7471999999999999</v>
      </c>
      <c r="F138" s="54">
        <v>0</v>
      </c>
      <c r="G138" s="54">
        <v>4.0395000000000003</v>
      </c>
      <c r="H138" s="54">
        <v>3.2343999999999999</v>
      </c>
      <c r="I138" s="54">
        <v>4.2603</v>
      </c>
      <c r="J138" s="54">
        <v>2.7471999999999999</v>
      </c>
      <c r="K138" s="54">
        <v>0</v>
      </c>
      <c r="L138" s="54">
        <v>0.8</v>
      </c>
      <c r="M138" s="54">
        <v>0.8</v>
      </c>
      <c r="N138" s="54">
        <v>0</v>
      </c>
      <c r="O138" s="54">
        <v>0</v>
      </c>
      <c r="P138" s="54">
        <v>0</v>
      </c>
    </row>
    <row r="139" spans="1:16" hidden="1" outlineLevel="1" collapsed="1">
      <c r="A139" s="12">
        <v>44440</v>
      </c>
      <c r="B139" s="54">
        <v>3.8163</v>
      </c>
      <c r="C139" s="54">
        <v>2.1831</v>
      </c>
      <c r="D139" s="54">
        <v>4.2958999999999996</v>
      </c>
      <c r="E139" s="54">
        <v>3.4961000000000002</v>
      </c>
      <c r="F139" s="54">
        <v>0</v>
      </c>
      <c r="G139" s="54">
        <v>3.8835999999999999</v>
      </c>
      <c r="H139" s="54">
        <v>2.1964000000000001</v>
      </c>
      <c r="I139" s="54">
        <v>4.4185999999999996</v>
      </c>
      <c r="J139" s="54">
        <v>3.4961000000000002</v>
      </c>
      <c r="K139" s="54">
        <v>0</v>
      </c>
      <c r="L139" s="54">
        <v>0.67479999999999996</v>
      </c>
      <c r="M139" s="54">
        <v>0.8</v>
      </c>
      <c r="N139" s="54">
        <v>0.6673</v>
      </c>
      <c r="O139" s="54">
        <v>0</v>
      </c>
      <c r="P139" s="54">
        <v>0</v>
      </c>
    </row>
    <row r="140" spans="1:16" hidden="1" outlineLevel="1" collapsed="1">
      <c r="A140" s="12">
        <v>44470</v>
      </c>
      <c r="B140" s="54">
        <v>3.9771999999999998</v>
      </c>
      <c r="C140" s="54">
        <v>2.7219000000000002</v>
      </c>
      <c r="D140" s="54">
        <v>4.2469000000000001</v>
      </c>
      <c r="E140" s="54">
        <v>2.7088999999999999</v>
      </c>
      <c r="F140" s="54">
        <v>0</v>
      </c>
      <c r="G140" s="54">
        <v>4.0490000000000004</v>
      </c>
      <c r="H140" s="54">
        <v>2.7265000000000001</v>
      </c>
      <c r="I140" s="54">
        <v>4.3403</v>
      </c>
      <c r="J140" s="54">
        <v>2.7088999999999999</v>
      </c>
      <c r="K140" s="54">
        <v>0</v>
      </c>
      <c r="L140" s="54">
        <v>0.7016</v>
      </c>
      <c r="M140" s="54">
        <v>0.8</v>
      </c>
      <c r="N140" s="54">
        <v>0.7</v>
      </c>
      <c r="O140" s="54">
        <v>0</v>
      </c>
      <c r="P140" s="54">
        <v>0</v>
      </c>
    </row>
    <row r="141" spans="1:16" hidden="1" outlineLevel="1" collapsed="1">
      <c r="A141" s="12">
        <v>44501</v>
      </c>
      <c r="B141" s="54">
        <v>3.9483000000000001</v>
      </c>
      <c r="C141" s="54">
        <v>3.2296999999999998</v>
      </c>
      <c r="D141" s="54">
        <v>4.1204999999999998</v>
      </c>
      <c r="E141" s="54">
        <v>2.71</v>
      </c>
      <c r="F141" s="54">
        <v>0</v>
      </c>
      <c r="G141" s="54">
        <v>4.0945</v>
      </c>
      <c r="H141" s="54">
        <v>3.2385000000000002</v>
      </c>
      <c r="I141" s="54">
        <v>4.3030999999999997</v>
      </c>
      <c r="J141" s="54">
        <v>2.71</v>
      </c>
      <c r="K141" s="54">
        <v>0</v>
      </c>
      <c r="L141" s="54">
        <v>0.57099999999999995</v>
      </c>
      <c r="M141" s="54">
        <v>0.8</v>
      </c>
      <c r="N141" s="54">
        <v>0.56899999999999995</v>
      </c>
      <c r="O141" s="54">
        <v>0</v>
      </c>
      <c r="P141" s="54">
        <v>0</v>
      </c>
    </row>
    <row r="142" spans="1:16" hidden="1" outlineLevel="1" collapsed="1">
      <c r="A142" s="12">
        <v>44531</v>
      </c>
      <c r="B142" s="54">
        <v>5.407</v>
      </c>
      <c r="C142" s="54">
        <v>3.9331999999999998</v>
      </c>
      <c r="D142" s="54">
        <v>6.0598999999999998</v>
      </c>
      <c r="E142" s="54">
        <v>2.7016</v>
      </c>
      <c r="F142" s="54">
        <v>0</v>
      </c>
      <c r="G142" s="54">
        <v>5.5971000000000002</v>
      </c>
      <c r="H142" s="54">
        <v>3.9470999999999998</v>
      </c>
      <c r="I142" s="54">
        <v>6.3483999999999998</v>
      </c>
      <c r="J142" s="54">
        <v>2.7016</v>
      </c>
      <c r="K142" s="54">
        <v>0</v>
      </c>
      <c r="L142" s="54">
        <v>0.68300000000000005</v>
      </c>
      <c r="M142" s="54">
        <v>0.8</v>
      </c>
      <c r="N142" s="54">
        <v>0.68079999999999996</v>
      </c>
      <c r="O142" s="54">
        <v>0</v>
      </c>
      <c r="P142" s="54">
        <v>0</v>
      </c>
    </row>
    <row r="143" spans="1:16" hidden="1" outlineLevel="1" collapsed="1">
      <c r="A143" s="12">
        <v>44562</v>
      </c>
      <c r="B143" s="54">
        <v>4.391</v>
      </c>
      <c r="C143" s="54">
        <v>5.5149999999999997</v>
      </c>
      <c r="D143" s="54">
        <v>4.2611999999999997</v>
      </c>
      <c r="E143" s="54">
        <v>2.5522999999999998</v>
      </c>
      <c r="F143" s="54">
        <v>2.9571999999999998</v>
      </c>
      <c r="G143" s="54">
        <v>4.5011000000000001</v>
      </c>
      <c r="H143" s="54">
        <v>5.5355999999999996</v>
      </c>
      <c r="I143" s="54">
        <v>4.3898000000000001</v>
      </c>
      <c r="J143" s="54">
        <v>2.5522999999999998</v>
      </c>
      <c r="K143" s="54">
        <v>2.9571999999999998</v>
      </c>
      <c r="L143" s="54">
        <v>0.70230000000000004</v>
      </c>
      <c r="M143" s="54">
        <v>0.8</v>
      </c>
      <c r="N143" s="54">
        <v>0.7</v>
      </c>
      <c r="O143" s="54">
        <v>0</v>
      </c>
      <c r="P143" s="54">
        <v>0</v>
      </c>
    </row>
    <row r="144" spans="1:16" hidden="1" outlineLevel="1" collapsed="1">
      <c r="A144" s="12">
        <v>44593</v>
      </c>
      <c r="B144" s="54">
        <v>3.9253</v>
      </c>
      <c r="C144" s="54">
        <v>2.7296999999999998</v>
      </c>
      <c r="D144" s="54">
        <v>4.1729000000000003</v>
      </c>
      <c r="E144" s="54">
        <v>3.2541000000000002</v>
      </c>
      <c r="F144" s="54">
        <v>0</v>
      </c>
      <c r="G144" s="54">
        <v>4.1292</v>
      </c>
      <c r="H144" s="54">
        <v>2.7357999999999998</v>
      </c>
      <c r="I144" s="54">
        <v>4.4381000000000004</v>
      </c>
      <c r="J144" s="54">
        <v>3.2541000000000002</v>
      </c>
      <c r="K144" s="54">
        <v>0</v>
      </c>
      <c r="L144" s="54">
        <v>0.46200000000000002</v>
      </c>
      <c r="M144" s="54">
        <v>0.8</v>
      </c>
      <c r="N144" s="54">
        <v>0.45879999999999999</v>
      </c>
      <c r="O144" s="54">
        <v>0</v>
      </c>
      <c r="P144" s="54">
        <v>0</v>
      </c>
    </row>
    <row r="145" spans="1:16" hidden="1" outlineLevel="1" collapsed="1">
      <c r="A145" s="12">
        <v>44621</v>
      </c>
      <c r="B145" s="54">
        <v>3.7326000000000001</v>
      </c>
      <c r="C145" s="54">
        <v>3.4144999999999999</v>
      </c>
      <c r="D145" s="54">
        <v>3.7465999999999999</v>
      </c>
      <c r="E145" s="54">
        <v>8.2111999999999998</v>
      </c>
      <c r="F145" s="54">
        <v>0</v>
      </c>
      <c r="G145" s="54">
        <v>3.9167999999999998</v>
      </c>
      <c r="H145" s="54">
        <v>3.4176000000000002</v>
      </c>
      <c r="I145" s="54">
        <v>3.9603000000000002</v>
      </c>
      <c r="J145" s="54">
        <v>11.525</v>
      </c>
      <c r="K145" s="54">
        <v>0</v>
      </c>
      <c r="L145" s="54">
        <v>0.77400000000000002</v>
      </c>
      <c r="M145" s="54">
        <v>0.79990000000000006</v>
      </c>
      <c r="N145" s="54">
        <v>0.81159999999999999</v>
      </c>
      <c r="O145" s="54">
        <v>0.01</v>
      </c>
      <c r="P145" s="54" t="s">
        <v>126</v>
      </c>
    </row>
    <row r="146" spans="1:16" hidden="1" outlineLevel="1" collapsed="1">
      <c r="A146" s="12">
        <v>44652</v>
      </c>
      <c r="B146" s="54">
        <v>3.8963999999999999</v>
      </c>
      <c r="C146" s="54">
        <v>3.0495000000000001</v>
      </c>
      <c r="D146" s="54">
        <v>4.0473999999999997</v>
      </c>
      <c r="E146" s="54">
        <v>6.7699999999999996E-2</v>
      </c>
      <c r="F146" s="54">
        <v>0.15</v>
      </c>
      <c r="G146" s="54">
        <v>4.0384000000000002</v>
      </c>
      <c r="H146" s="54">
        <v>3.0579999999999998</v>
      </c>
      <c r="I146" s="54">
        <v>4.2007000000000003</v>
      </c>
      <c r="J146" s="54">
        <v>4.25</v>
      </c>
      <c r="K146" s="54">
        <v>0.15</v>
      </c>
      <c r="L146" s="54">
        <v>0.63590000000000002</v>
      </c>
      <c r="M146" s="54">
        <v>0.8</v>
      </c>
      <c r="N146" s="54">
        <v>0.69399999999999995</v>
      </c>
      <c r="O146" s="54">
        <v>0.01</v>
      </c>
      <c r="P146" s="54">
        <v>0</v>
      </c>
    </row>
    <row r="147" spans="1:16" hidden="1" outlineLevel="1" collapsed="1">
      <c r="A147" s="12">
        <v>44682</v>
      </c>
      <c r="B147" s="54">
        <v>4.1113</v>
      </c>
      <c r="C147" s="54">
        <v>2.64</v>
      </c>
      <c r="D147" s="54">
        <v>4.3596000000000004</v>
      </c>
      <c r="E147" s="54">
        <v>3.75</v>
      </c>
      <c r="F147" s="54">
        <v>0</v>
      </c>
      <c r="G147" s="54">
        <v>4.2327000000000004</v>
      </c>
      <c r="H147" s="54">
        <v>2.6455000000000002</v>
      </c>
      <c r="I147" s="54">
        <v>4.5107999999999997</v>
      </c>
      <c r="J147" s="54">
        <v>3.75</v>
      </c>
      <c r="K147" s="54">
        <v>0</v>
      </c>
      <c r="L147" s="54">
        <v>0.70130000000000003</v>
      </c>
      <c r="M147" s="54">
        <v>0.8</v>
      </c>
      <c r="N147" s="54">
        <v>0.7</v>
      </c>
      <c r="O147" s="54">
        <v>0</v>
      </c>
      <c r="P147" s="54">
        <v>0</v>
      </c>
    </row>
    <row r="148" spans="1:16" hidden="1" outlineLevel="1" collapsed="1">
      <c r="A148" s="12">
        <v>44713</v>
      </c>
      <c r="B148" s="54">
        <v>5.8594999999999997</v>
      </c>
      <c r="C148" s="54">
        <v>4.1325000000000003</v>
      </c>
      <c r="D148" s="54">
        <v>6.1464999999999996</v>
      </c>
      <c r="E148" s="54">
        <v>5.1624999999999996</v>
      </c>
      <c r="F148" s="54">
        <v>3.0636000000000001</v>
      </c>
      <c r="G148" s="54">
        <v>6.6085000000000003</v>
      </c>
      <c r="H148" s="54">
        <v>4.1467000000000001</v>
      </c>
      <c r="I148" s="54">
        <v>7.0776000000000003</v>
      </c>
      <c r="J148" s="54">
        <v>5.1624999999999996</v>
      </c>
      <c r="K148" s="54">
        <v>3.0636000000000001</v>
      </c>
      <c r="L148" s="54">
        <v>0.33350000000000002</v>
      </c>
      <c r="M148" s="54">
        <v>0.8</v>
      </c>
      <c r="N148" s="54">
        <v>0.33129999999999998</v>
      </c>
      <c r="O148" s="54">
        <v>0</v>
      </c>
      <c r="P148" s="54">
        <v>0</v>
      </c>
    </row>
    <row r="149" spans="1:16" hidden="1" outlineLevel="1" collapsed="1">
      <c r="A149" s="12">
        <v>44743</v>
      </c>
      <c r="B149" s="54">
        <v>7.6252000000000004</v>
      </c>
      <c r="C149" s="54">
        <v>4.3231999999999999</v>
      </c>
      <c r="D149" s="54">
        <v>8.2354000000000003</v>
      </c>
      <c r="E149" s="54">
        <v>10.4703</v>
      </c>
      <c r="F149" s="54">
        <v>0</v>
      </c>
      <c r="G149" s="54">
        <v>8.0545000000000009</v>
      </c>
      <c r="H149" s="54">
        <v>4.3399000000000001</v>
      </c>
      <c r="I149" s="54">
        <v>8.7883999999999993</v>
      </c>
      <c r="J149" s="54">
        <v>10.4703</v>
      </c>
      <c r="K149" s="54">
        <v>0</v>
      </c>
      <c r="L149" s="54">
        <v>0.52200000000000002</v>
      </c>
      <c r="M149" s="54">
        <v>0.8</v>
      </c>
      <c r="N149" s="54">
        <v>0.51829999999999998</v>
      </c>
      <c r="O149" s="54">
        <v>0</v>
      </c>
      <c r="P149" s="54">
        <v>0</v>
      </c>
    </row>
    <row r="150" spans="1:16" hidden="1" outlineLevel="1" collapsed="1">
      <c r="A150" s="12">
        <v>44774</v>
      </c>
      <c r="B150" s="54">
        <v>8.0037000000000003</v>
      </c>
      <c r="C150" s="54">
        <v>3.3277000000000001</v>
      </c>
      <c r="D150" s="54">
        <v>9.5446000000000009</v>
      </c>
      <c r="E150" s="54">
        <v>0</v>
      </c>
      <c r="F150" s="54">
        <v>0</v>
      </c>
      <c r="G150" s="54">
        <v>8.4520999999999997</v>
      </c>
      <c r="H150" s="54">
        <v>3.3313000000000001</v>
      </c>
      <c r="I150" s="54">
        <v>10.2744</v>
      </c>
      <c r="J150" s="54">
        <v>0</v>
      </c>
      <c r="K150" s="54">
        <v>0</v>
      </c>
      <c r="L150" s="54">
        <v>0.57979999999999998</v>
      </c>
      <c r="M150" s="54">
        <v>0.8</v>
      </c>
      <c r="N150" s="54">
        <v>0.57850000000000001</v>
      </c>
      <c r="O150" s="54">
        <v>0</v>
      </c>
      <c r="P150" s="54">
        <v>0</v>
      </c>
    </row>
    <row r="151" spans="1:16" hidden="1" outlineLevel="1" collapsed="1">
      <c r="A151" s="12">
        <v>44805</v>
      </c>
      <c r="B151" s="54">
        <v>9.0946999999999996</v>
      </c>
      <c r="C151" s="54">
        <v>3.3549000000000002</v>
      </c>
      <c r="D151" s="54">
        <v>10.0924</v>
      </c>
      <c r="E151" s="54">
        <v>1</v>
      </c>
      <c r="F151" s="54">
        <v>0</v>
      </c>
      <c r="G151" s="54">
        <v>10.810600000000001</v>
      </c>
      <c r="H151" s="54">
        <v>3.5259999999999998</v>
      </c>
      <c r="I151" s="54">
        <v>12.2903</v>
      </c>
      <c r="J151" s="54">
        <v>1</v>
      </c>
      <c r="K151" s="54">
        <v>0</v>
      </c>
      <c r="L151" s="54">
        <v>0.61240000000000006</v>
      </c>
      <c r="M151" s="54">
        <v>0.21690000000000001</v>
      </c>
      <c r="N151" s="54">
        <v>0.63129999999999997</v>
      </c>
      <c r="O151" s="54">
        <v>0</v>
      </c>
      <c r="P151" s="54">
        <v>0</v>
      </c>
    </row>
    <row r="152" spans="1:16" hidden="1" outlineLevel="1" collapsed="1">
      <c r="A152" s="12">
        <v>44835</v>
      </c>
      <c r="B152" s="54">
        <v>9.1058000000000003</v>
      </c>
      <c r="C152" s="54">
        <v>3.4195000000000002</v>
      </c>
      <c r="D152" s="54">
        <v>11.4389</v>
      </c>
      <c r="E152" s="54">
        <v>0</v>
      </c>
      <c r="F152" s="54">
        <v>0</v>
      </c>
      <c r="G152" s="54">
        <v>9.8684999999999992</v>
      </c>
      <c r="H152" s="54">
        <v>3.4338000000000002</v>
      </c>
      <c r="I152" s="54">
        <v>12.835599999999999</v>
      </c>
      <c r="J152" s="54">
        <v>0</v>
      </c>
      <c r="K152" s="54">
        <v>0</v>
      </c>
      <c r="L152" s="54">
        <v>0.69510000000000005</v>
      </c>
      <c r="M152" s="54">
        <v>0.8</v>
      </c>
      <c r="N152" s="54">
        <v>0.69310000000000005</v>
      </c>
      <c r="O152" s="54">
        <v>0</v>
      </c>
      <c r="P152" s="54">
        <v>0</v>
      </c>
    </row>
    <row r="153" spans="1:16" hidden="1" outlineLevel="1" collapsed="1">
      <c r="A153" s="12">
        <v>44866</v>
      </c>
      <c r="B153" s="54">
        <v>11.3332</v>
      </c>
      <c r="C153" s="54">
        <v>3.1549999999999998</v>
      </c>
      <c r="D153" s="54">
        <v>12.215999999999999</v>
      </c>
      <c r="E153" s="54">
        <v>8</v>
      </c>
      <c r="F153" s="54">
        <v>0</v>
      </c>
      <c r="G153" s="54">
        <v>11.7897</v>
      </c>
      <c r="H153" s="54">
        <v>3.181</v>
      </c>
      <c r="I153" s="54">
        <v>12.751799999999999</v>
      </c>
      <c r="J153" s="54">
        <v>8</v>
      </c>
      <c r="K153" s="54">
        <v>0</v>
      </c>
      <c r="L153" s="54">
        <v>0.7026</v>
      </c>
      <c r="M153" s="54">
        <v>0.8</v>
      </c>
      <c r="N153" s="54">
        <v>0.7</v>
      </c>
      <c r="O153" s="54">
        <v>0</v>
      </c>
      <c r="P153" s="54">
        <v>0</v>
      </c>
    </row>
    <row r="154" spans="1:16" hidden="1" outlineLevel="1" collapsed="1">
      <c r="A154" s="12">
        <v>44896</v>
      </c>
      <c r="B154" s="54">
        <v>10.471399999999999</v>
      </c>
      <c r="C154" s="54">
        <v>2.3908</v>
      </c>
      <c r="D154" s="54">
        <v>11.6945</v>
      </c>
      <c r="E154" s="54">
        <v>0</v>
      </c>
      <c r="F154" s="54">
        <v>0</v>
      </c>
      <c r="G154" s="54">
        <v>11.8636</v>
      </c>
      <c r="H154" s="54">
        <v>2.4055</v>
      </c>
      <c r="I154" s="54">
        <v>13.5169</v>
      </c>
      <c r="J154" s="54">
        <v>0</v>
      </c>
      <c r="K154" s="54">
        <v>0</v>
      </c>
      <c r="L154" s="54">
        <v>0.68600000000000005</v>
      </c>
      <c r="M154" s="54">
        <v>0.8</v>
      </c>
      <c r="N154" s="54">
        <v>0.68489999999999995</v>
      </c>
      <c r="O154" s="54">
        <v>0</v>
      </c>
      <c r="P154" s="54">
        <v>0</v>
      </c>
    </row>
    <row r="155" spans="1:16" hidden="1" outlineLevel="1" collapsed="1">
      <c r="A155" s="12">
        <v>44927</v>
      </c>
      <c r="B155" s="54">
        <v>12.6395</v>
      </c>
      <c r="C155" s="54">
        <v>2.2326999999999999</v>
      </c>
      <c r="D155" s="54">
        <v>13.3408</v>
      </c>
      <c r="E155" s="54">
        <v>0</v>
      </c>
      <c r="F155" s="54">
        <v>0</v>
      </c>
      <c r="G155" s="54">
        <v>13.5036</v>
      </c>
      <c r="H155" s="54">
        <v>2.2505999999999999</v>
      </c>
      <c r="I155" s="54">
        <v>14.31</v>
      </c>
      <c r="J155" s="54">
        <v>0</v>
      </c>
      <c r="K155" s="54">
        <v>0</v>
      </c>
      <c r="L155" s="54">
        <v>0.70120000000000005</v>
      </c>
      <c r="M155" s="54">
        <v>0.8</v>
      </c>
      <c r="N155" s="54">
        <v>0.7</v>
      </c>
      <c r="O155" s="54">
        <v>0</v>
      </c>
      <c r="P155" s="54">
        <v>0</v>
      </c>
    </row>
    <row r="156" spans="1:16" hidden="1" outlineLevel="1" collapsed="1">
      <c r="A156" s="12">
        <v>44958</v>
      </c>
      <c r="B156" s="54">
        <v>11.858599999999999</v>
      </c>
      <c r="C156" s="54">
        <v>2.7881</v>
      </c>
      <c r="D156" s="54">
        <v>13.32</v>
      </c>
      <c r="E156" s="54">
        <v>0</v>
      </c>
      <c r="F156" s="54">
        <v>0</v>
      </c>
      <c r="G156" s="54">
        <v>13.952999999999999</v>
      </c>
      <c r="H156" s="54">
        <v>3.1196000000000002</v>
      </c>
      <c r="I156" s="54">
        <v>15.6518</v>
      </c>
      <c r="J156" s="54">
        <v>0</v>
      </c>
      <c r="K156" s="54">
        <v>0</v>
      </c>
      <c r="L156" s="54">
        <v>0.90580000000000005</v>
      </c>
      <c r="M156" s="54">
        <v>1.2766999999999999</v>
      </c>
      <c r="N156" s="54">
        <v>0.83750000000000002</v>
      </c>
      <c r="O156" s="54">
        <v>0</v>
      </c>
      <c r="P156" s="54">
        <v>0</v>
      </c>
    </row>
    <row r="157" spans="1:16" hidden="1" outlineLevel="1" collapsed="1">
      <c r="A157" s="12">
        <v>44986</v>
      </c>
      <c r="B157" s="54">
        <v>13.8697</v>
      </c>
      <c r="C157" s="54">
        <v>3.7332000000000001</v>
      </c>
      <c r="D157" s="54">
        <v>14.455500000000001</v>
      </c>
      <c r="E157" s="54">
        <v>0.01</v>
      </c>
      <c r="F157" s="54">
        <v>0</v>
      </c>
      <c r="G157" s="54">
        <v>14.488</v>
      </c>
      <c r="H157" s="54">
        <v>3.7635999999999998</v>
      </c>
      <c r="I157" s="54">
        <v>15.0793</v>
      </c>
      <c r="J157" s="54">
        <v>0</v>
      </c>
      <c r="K157" s="54">
        <v>0</v>
      </c>
      <c r="L157" s="54">
        <v>0.3281</v>
      </c>
      <c r="M157" s="54">
        <v>0.6</v>
      </c>
      <c r="N157" s="54">
        <v>0.34939999999999999</v>
      </c>
      <c r="O157" s="54">
        <v>0.01</v>
      </c>
      <c r="P157" s="54">
        <v>0</v>
      </c>
    </row>
    <row r="158" spans="1:16" hidden="1" outlineLevel="1" collapsed="1">
      <c r="A158" s="12">
        <v>45017</v>
      </c>
      <c r="B158" s="54">
        <v>12.709</v>
      </c>
      <c r="C158" s="54">
        <v>2.5514000000000001</v>
      </c>
      <c r="D158" s="54">
        <v>12.9617</v>
      </c>
      <c r="E158" s="54">
        <v>0</v>
      </c>
      <c r="F158" s="54">
        <v>0.6</v>
      </c>
      <c r="G158" s="54">
        <v>12.746</v>
      </c>
      <c r="H158" s="54">
        <v>2.5514000000000001</v>
      </c>
      <c r="I158" s="54">
        <v>12.9998</v>
      </c>
      <c r="J158" s="54">
        <v>0</v>
      </c>
      <c r="K158" s="54">
        <v>0</v>
      </c>
      <c r="L158" s="54">
        <v>0.4214</v>
      </c>
      <c r="M158" s="54">
        <v>1.06E-2</v>
      </c>
      <c r="N158" s="54">
        <v>0.41849999999999998</v>
      </c>
      <c r="O158" s="54">
        <v>0</v>
      </c>
      <c r="P158" s="54">
        <v>0.6</v>
      </c>
    </row>
    <row r="159" spans="1:16" hidden="1" outlineLevel="1" collapsed="1">
      <c r="A159" s="12">
        <v>45047</v>
      </c>
      <c r="B159" s="54">
        <v>13.332700000000001</v>
      </c>
      <c r="C159" s="54">
        <v>2.0726</v>
      </c>
      <c r="D159" s="54">
        <v>13.488300000000001</v>
      </c>
      <c r="E159" s="54">
        <v>0</v>
      </c>
      <c r="F159" s="54">
        <v>4.75</v>
      </c>
      <c r="G159" s="54">
        <v>13.500299999999999</v>
      </c>
      <c r="H159" s="54">
        <v>2.2010000000000001</v>
      </c>
      <c r="I159" s="54">
        <v>13.6363</v>
      </c>
      <c r="J159" s="54">
        <v>0</v>
      </c>
      <c r="K159" s="54">
        <v>4.75</v>
      </c>
      <c r="L159" s="54">
        <v>0.69650000000000001</v>
      </c>
      <c r="M159" s="54">
        <v>1.2776000000000001</v>
      </c>
      <c r="N159" s="54">
        <v>0.59819999999999995</v>
      </c>
      <c r="O159" s="54">
        <v>0</v>
      </c>
      <c r="P159" s="54">
        <v>0</v>
      </c>
    </row>
    <row r="160" spans="1:16" hidden="1" outlineLevel="1" collapsed="1">
      <c r="A160" s="12">
        <v>45078</v>
      </c>
      <c r="B160" s="54">
        <v>13.0001</v>
      </c>
      <c r="C160" s="54">
        <v>2.4182000000000001</v>
      </c>
      <c r="D160" s="54">
        <v>13.0939</v>
      </c>
      <c r="E160" s="54">
        <v>0</v>
      </c>
      <c r="F160" s="54">
        <v>0</v>
      </c>
      <c r="G160" s="54">
        <v>13.141999999999999</v>
      </c>
      <c r="H160" s="54">
        <v>2.4554999999999998</v>
      </c>
      <c r="I160" s="54">
        <v>13.235799999999999</v>
      </c>
      <c r="J160" s="54">
        <v>0</v>
      </c>
      <c r="K160" s="54">
        <v>0</v>
      </c>
      <c r="L160" s="54">
        <v>0.29480000000000001</v>
      </c>
      <c r="M160" s="54">
        <v>0.6</v>
      </c>
      <c r="N160" s="54">
        <v>0.2898</v>
      </c>
      <c r="O160" s="54">
        <v>0</v>
      </c>
      <c r="P160" s="54">
        <v>0</v>
      </c>
    </row>
    <row r="161" spans="1:16" hidden="1" outlineLevel="1" collapsed="1">
      <c r="A161" s="12">
        <v>45108</v>
      </c>
      <c r="B161" s="54">
        <v>12.6372</v>
      </c>
      <c r="C161" s="54">
        <v>2.9041000000000001</v>
      </c>
      <c r="D161" s="54">
        <v>12.9381</v>
      </c>
      <c r="E161" s="54">
        <v>2.75</v>
      </c>
      <c r="F161" s="54">
        <v>4.1158000000000001</v>
      </c>
      <c r="G161" s="54">
        <v>12.66</v>
      </c>
      <c r="H161" s="54">
        <v>2.9136000000000002</v>
      </c>
      <c r="I161" s="54">
        <v>12.960699999999999</v>
      </c>
      <c r="J161" s="54">
        <v>2.75</v>
      </c>
      <c r="K161" s="54">
        <v>4.1158000000000001</v>
      </c>
      <c r="L161" s="54">
        <v>0.77270000000000005</v>
      </c>
      <c r="M161" s="54">
        <v>0.6</v>
      </c>
      <c r="N161" s="54">
        <v>0.78420000000000001</v>
      </c>
      <c r="O161" s="54">
        <v>0</v>
      </c>
      <c r="P161" s="54">
        <v>0</v>
      </c>
    </row>
    <row r="162" spans="1:16" hidden="1" outlineLevel="1" collapsed="1">
      <c r="A162" s="12">
        <v>45139</v>
      </c>
      <c r="B162" s="54">
        <v>11.8901</v>
      </c>
      <c r="C162" s="54">
        <v>2.6772</v>
      </c>
      <c r="D162" s="54">
        <v>11.988899999999999</v>
      </c>
      <c r="E162" s="54">
        <v>0</v>
      </c>
      <c r="F162" s="54">
        <v>0</v>
      </c>
      <c r="G162" s="54">
        <v>12.142099999999999</v>
      </c>
      <c r="H162" s="54">
        <v>2.6972999999999998</v>
      </c>
      <c r="I162" s="54">
        <v>12.2445</v>
      </c>
      <c r="J162" s="54">
        <v>0</v>
      </c>
      <c r="K162" s="54">
        <v>0</v>
      </c>
      <c r="L162" s="54">
        <v>0.1545</v>
      </c>
      <c r="M162" s="54">
        <v>0.6</v>
      </c>
      <c r="N162" s="54">
        <v>0.15240000000000001</v>
      </c>
      <c r="O162" s="54">
        <v>0</v>
      </c>
      <c r="P162" s="54">
        <v>0</v>
      </c>
    </row>
    <row r="163" spans="1:16" hidden="1" outlineLevel="1" collapsed="1">
      <c r="A163" s="12">
        <v>45170</v>
      </c>
      <c r="B163" s="54">
        <v>11.334300000000001</v>
      </c>
      <c r="C163" s="54">
        <v>3.2519999999999998</v>
      </c>
      <c r="D163" s="54">
        <v>11.4221</v>
      </c>
      <c r="E163" s="54">
        <v>9</v>
      </c>
      <c r="F163" s="54">
        <v>0</v>
      </c>
      <c r="G163" s="54">
        <v>11.497199999999999</v>
      </c>
      <c r="H163" s="54">
        <v>3.3239999999999998</v>
      </c>
      <c r="I163" s="54">
        <v>11.584899999999999</v>
      </c>
      <c r="J163" s="54">
        <v>9</v>
      </c>
      <c r="K163" s="54">
        <v>0</v>
      </c>
      <c r="L163" s="54">
        <v>0.1221</v>
      </c>
      <c r="M163" s="54">
        <v>0.6</v>
      </c>
      <c r="N163" s="54">
        <v>0.1125</v>
      </c>
      <c r="O163" s="54">
        <v>0</v>
      </c>
      <c r="P163" s="54">
        <v>0</v>
      </c>
    </row>
    <row r="164" spans="1:16" hidden="1" outlineLevel="1" collapsed="1">
      <c r="A164" s="12">
        <v>45200</v>
      </c>
      <c r="B164" s="54">
        <v>9.2368000000000006</v>
      </c>
      <c r="C164" s="54">
        <v>2.9674999999999998</v>
      </c>
      <c r="D164" s="54">
        <v>9.5349000000000004</v>
      </c>
      <c r="E164" s="54">
        <v>0</v>
      </c>
      <c r="F164" s="54">
        <v>0</v>
      </c>
      <c r="G164" s="54">
        <v>9.3156999999999996</v>
      </c>
      <c r="H164" s="54">
        <v>2.9824000000000002</v>
      </c>
      <c r="I164" s="54">
        <v>9.6175999999999995</v>
      </c>
      <c r="J164" s="54">
        <v>0</v>
      </c>
      <c r="K164" s="54">
        <v>0</v>
      </c>
      <c r="L164" s="54">
        <v>0.27529999999999999</v>
      </c>
      <c r="M164" s="54">
        <v>0.6</v>
      </c>
      <c r="N164" s="54">
        <v>0.26440000000000002</v>
      </c>
      <c r="O164" s="54">
        <v>0</v>
      </c>
      <c r="P164" s="54">
        <v>0</v>
      </c>
    </row>
    <row r="165" spans="1:16" hidden="1" outlineLevel="1" collapsed="1">
      <c r="A165" s="12">
        <v>45231</v>
      </c>
      <c r="B165" s="54">
        <v>8.4498999999999995</v>
      </c>
      <c r="C165" s="54">
        <v>5.2934999999999999</v>
      </c>
      <c r="D165" s="54">
        <v>8.532</v>
      </c>
      <c r="E165" s="54">
        <v>0</v>
      </c>
      <c r="F165" s="54">
        <v>0</v>
      </c>
      <c r="G165" s="54">
        <v>8.6342999999999996</v>
      </c>
      <c r="H165" s="54">
        <v>5.3014000000000001</v>
      </c>
      <c r="I165" s="54">
        <v>8.7227999999999994</v>
      </c>
      <c r="J165" s="54">
        <v>0</v>
      </c>
      <c r="K165" s="54">
        <v>0</v>
      </c>
      <c r="L165" s="54">
        <v>0.15390000000000001</v>
      </c>
      <c r="M165" s="54">
        <v>0.05</v>
      </c>
      <c r="N165" s="54">
        <v>0.15409999999999999</v>
      </c>
      <c r="O165" s="54">
        <v>0</v>
      </c>
      <c r="P165" s="54">
        <v>0</v>
      </c>
    </row>
    <row r="166" spans="1:16" hidden="1" outlineLevel="1" collapsed="1">
      <c r="A166" s="12">
        <v>45261</v>
      </c>
      <c r="B166" s="54">
        <v>8.0029000000000003</v>
      </c>
      <c r="C166" s="54">
        <v>3.5674999999999999</v>
      </c>
      <c r="D166" s="54">
        <v>8.0599000000000007</v>
      </c>
      <c r="E166" s="54">
        <v>0</v>
      </c>
      <c r="F166" s="54">
        <v>0</v>
      </c>
      <c r="G166" s="54">
        <v>8.2588000000000008</v>
      </c>
      <c r="H166" s="54">
        <v>4.0434000000000001</v>
      </c>
      <c r="I166" s="54">
        <v>8.3064</v>
      </c>
      <c r="J166" s="54">
        <v>0</v>
      </c>
      <c r="K166" s="54">
        <v>0</v>
      </c>
      <c r="L166" s="54">
        <v>0.1694</v>
      </c>
      <c r="M166" s="54">
        <v>0.83250000000000002</v>
      </c>
      <c r="N166" s="54">
        <v>0.1275</v>
      </c>
      <c r="O166" s="54">
        <v>0</v>
      </c>
      <c r="P166" s="54">
        <v>0</v>
      </c>
    </row>
    <row r="167" spans="1:16" hidden="1" outlineLevel="1" collapsed="1">
      <c r="A167" s="12">
        <v>45292</v>
      </c>
      <c r="B167" s="54">
        <v>8.6364999999999998</v>
      </c>
      <c r="C167" s="54">
        <v>3.8094999999999999</v>
      </c>
      <c r="D167" s="54">
        <v>8.7260000000000009</v>
      </c>
      <c r="E167" s="54">
        <v>11.9834</v>
      </c>
      <c r="F167" s="54">
        <v>0</v>
      </c>
      <c r="G167" s="54">
        <v>8.7489000000000008</v>
      </c>
      <c r="H167" s="54">
        <v>3.8451</v>
      </c>
      <c r="I167" s="54">
        <v>8.8401999999999994</v>
      </c>
      <c r="J167" s="54">
        <v>11.9834</v>
      </c>
      <c r="K167" s="54">
        <v>0</v>
      </c>
      <c r="L167" s="54">
        <v>0.1797</v>
      </c>
      <c r="M167" s="54">
        <v>0.05</v>
      </c>
      <c r="N167" s="54">
        <v>0.18149999999999999</v>
      </c>
      <c r="O167" s="54">
        <v>0</v>
      </c>
      <c r="P167" s="54">
        <v>0</v>
      </c>
    </row>
    <row r="168" spans="1:16" hidden="1" outlineLevel="1" collapsed="1">
      <c r="A168" s="12">
        <v>45323</v>
      </c>
      <c r="B168" s="54">
        <v>8.3552999999999997</v>
      </c>
      <c r="C168" s="54">
        <v>7.2858999999999998</v>
      </c>
      <c r="D168" s="54">
        <v>8.3861000000000008</v>
      </c>
      <c r="E168" s="54">
        <v>0</v>
      </c>
      <c r="F168" s="54">
        <v>0</v>
      </c>
      <c r="G168" s="54">
        <v>8.5227000000000004</v>
      </c>
      <c r="H168" s="54">
        <v>7.2937000000000003</v>
      </c>
      <c r="I168" s="54">
        <v>8.5587</v>
      </c>
      <c r="J168" s="54">
        <v>0</v>
      </c>
      <c r="K168" s="54">
        <v>0</v>
      </c>
      <c r="L168" s="54">
        <v>0.1386</v>
      </c>
      <c r="M168" s="54">
        <v>0.05</v>
      </c>
      <c r="N168" s="54">
        <v>0.13880000000000001</v>
      </c>
      <c r="O168" s="54">
        <v>0</v>
      </c>
      <c r="P168" s="54">
        <v>0</v>
      </c>
    </row>
    <row r="169" spans="1:16" collapsed="1">
      <c r="A169" s="12">
        <v>45352</v>
      </c>
      <c r="B169" s="54">
        <v>8.6676000000000002</v>
      </c>
      <c r="C169" s="54">
        <v>4.3849999999999998</v>
      </c>
      <c r="D169" s="54">
        <v>8.7416999999999998</v>
      </c>
      <c r="E169" s="54">
        <v>0</v>
      </c>
      <c r="F169" s="54">
        <v>0</v>
      </c>
      <c r="G169" s="54">
        <v>8.827</v>
      </c>
      <c r="H169" s="54">
        <v>4.5541999999999998</v>
      </c>
      <c r="I169" s="54">
        <v>8.8994999999999997</v>
      </c>
      <c r="J169" s="54">
        <v>0</v>
      </c>
      <c r="K169" s="54">
        <v>0</v>
      </c>
      <c r="L169" s="54">
        <v>0.20039999999999999</v>
      </c>
      <c r="M169" s="54">
        <v>0.05</v>
      </c>
      <c r="N169" s="54">
        <v>0.20580000000000001</v>
      </c>
      <c r="O169" s="54">
        <v>0</v>
      </c>
      <c r="P169" s="54">
        <v>0</v>
      </c>
    </row>
    <row r="170" spans="1:16">
      <c r="A170" s="12">
        <v>45383</v>
      </c>
      <c r="B170" s="54">
        <v>8.7204999999999995</v>
      </c>
      <c r="C170" s="54">
        <v>4.6902999999999997</v>
      </c>
      <c r="D170" s="54">
        <v>8.8535000000000004</v>
      </c>
      <c r="E170" s="54">
        <v>0</v>
      </c>
      <c r="F170" s="54">
        <v>0</v>
      </c>
      <c r="G170" s="54">
        <v>8.9543999999999997</v>
      </c>
      <c r="H170" s="54">
        <v>4.7133000000000003</v>
      </c>
      <c r="I170" s="54">
        <v>9.0976999999999997</v>
      </c>
      <c r="J170" s="54">
        <v>0</v>
      </c>
      <c r="K170" s="54">
        <v>0</v>
      </c>
      <c r="L170" s="54">
        <v>0.21859999999999999</v>
      </c>
      <c r="M170" s="54">
        <v>0.05</v>
      </c>
      <c r="N170" s="54">
        <v>0.21959999999999999</v>
      </c>
      <c r="O170" s="54">
        <v>0</v>
      </c>
      <c r="P170" s="54">
        <v>0</v>
      </c>
    </row>
    <row r="171" spans="1:16">
      <c r="A171" s="12">
        <v>45413</v>
      </c>
      <c r="B171" s="54">
        <v>8.7104999999999997</v>
      </c>
      <c r="C171" s="54">
        <v>3.8795000000000002</v>
      </c>
      <c r="D171" s="54">
        <v>8.8888999999999996</v>
      </c>
      <c r="E171" s="54">
        <v>0</v>
      </c>
      <c r="F171" s="54">
        <v>0</v>
      </c>
      <c r="G171" s="54">
        <v>8.7509999999999994</v>
      </c>
      <c r="H171" s="54">
        <v>3.9026999999999998</v>
      </c>
      <c r="I171" s="54">
        <v>8.9298000000000002</v>
      </c>
      <c r="J171" s="54">
        <v>0</v>
      </c>
      <c r="K171" s="54">
        <v>0</v>
      </c>
      <c r="L171" s="54">
        <v>0.50700000000000001</v>
      </c>
      <c r="M171" s="54">
        <v>0.05</v>
      </c>
      <c r="N171" s="54">
        <v>0.52790000000000004</v>
      </c>
      <c r="O171" s="54">
        <v>0</v>
      </c>
      <c r="P171" s="54">
        <v>0</v>
      </c>
    </row>
    <row r="172" spans="1:16">
      <c r="A172" s="12">
        <v>45444</v>
      </c>
      <c r="B172" s="54">
        <v>6.2747000000000002</v>
      </c>
      <c r="C172" s="54">
        <v>4.1124000000000001</v>
      </c>
      <c r="D172" s="54">
        <v>6.3148999999999997</v>
      </c>
      <c r="E172" s="54">
        <v>0</v>
      </c>
      <c r="F172" s="54">
        <v>0</v>
      </c>
      <c r="G172" s="54">
        <v>7.0027999999999997</v>
      </c>
      <c r="H172" s="54">
        <v>4.1870000000000003</v>
      </c>
      <c r="I172" s="54">
        <v>7.0606</v>
      </c>
      <c r="J172" s="54">
        <v>0</v>
      </c>
      <c r="K172" s="54">
        <v>0</v>
      </c>
      <c r="L172" s="54">
        <v>0.38969999999999999</v>
      </c>
      <c r="M172" s="54">
        <v>0.05</v>
      </c>
      <c r="N172" s="54">
        <v>0.39079999999999998</v>
      </c>
      <c r="O172" s="54">
        <v>0</v>
      </c>
      <c r="P172" s="54">
        <v>0</v>
      </c>
    </row>
    <row r="173" spans="1:16">
      <c r="A173" s="12">
        <v>45474</v>
      </c>
      <c r="B173" s="54">
        <v>6.6193999999999997</v>
      </c>
      <c r="C173" s="54">
        <v>2.8563000000000001</v>
      </c>
      <c r="D173" s="54">
        <v>6.7237999999999998</v>
      </c>
      <c r="E173" s="54">
        <v>0</v>
      </c>
      <c r="F173" s="54">
        <v>0</v>
      </c>
      <c r="G173" s="54">
        <v>7.07</v>
      </c>
      <c r="H173" s="54">
        <v>2.8668</v>
      </c>
      <c r="I173" s="54">
        <v>7.1947000000000001</v>
      </c>
      <c r="J173" s="54">
        <v>0</v>
      </c>
      <c r="K173" s="54">
        <v>0</v>
      </c>
      <c r="L173" s="54">
        <v>0.28639999999999999</v>
      </c>
      <c r="M173" s="54">
        <v>0.05</v>
      </c>
      <c r="N173" s="54">
        <v>0.2868</v>
      </c>
      <c r="O173" s="54">
        <v>0</v>
      </c>
      <c r="P173" s="54">
        <v>0</v>
      </c>
    </row>
    <row r="174" spans="1:16">
      <c r="A174" s="12">
        <v>45505</v>
      </c>
      <c r="B174" s="54">
        <v>6.1955</v>
      </c>
      <c r="C174" s="54">
        <v>4.9789000000000003</v>
      </c>
      <c r="D174" s="54">
        <v>6.2187999999999999</v>
      </c>
      <c r="E174" s="54">
        <v>0</v>
      </c>
      <c r="F174" s="54">
        <v>0</v>
      </c>
      <c r="G174" s="54">
        <v>6.9512999999999998</v>
      </c>
      <c r="H174" s="54">
        <v>5.1079999999999997</v>
      </c>
      <c r="I174" s="54">
        <v>6.99</v>
      </c>
      <c r="J174" s="54">
        <v>0</v>
      </c>
      <c r="K174" s="54">
        <v>0</v>
      </c>
      <c r="L174" s="54">
        <v>0.13059999999999999</v>
      </c>
      <c r="M174" s="54">
        <v>0.05</v>
      </c>
      <c r="N174" s="54">
        <v>0.13089999999999999</v>
      </c>
      <c r="O174" s="54">
        <v>0</v>
      </c>
      <c r="P174" s="54">
        <v>0</v>
      </c>
    </row>
    <row r="175" spans="1:16">
      <c r="A175" s="12">
        <v>45536</v>
      </c>
      <c r="B175" s="54">
        <v>6.4306000000000001</v>
      </c>
      <c r="C175" s="54">
        <v>2.5007999999999999</v>
      </c>
      <c r="D175" s="54">
        <v>6.5373000000000001</v>
      </c>
      <c r="E175" s="54">
        <v>0</v>
      </c>
      <c r="F175" s="54">
        <v>0</v>
      </c>
      <c r="G175" s="54">
        <v>6.8011999999999997</v>
      </c>
      <c r="H175" s="54">
        <v>2.5547</v>
      </c>
      <c r="I175" s="54">
        <v>6.9207000000000001</v>
      </c>
      <c r="J175" s="54">
        <v>0</v>
      </c>
      <c r="K175" s="54">
        <v>0</v>
      </c>
      <c r="L175" s="54">
        <v>7.7499999999999999E-2</v>
      </c>
      <c r="M175" s="54">
        <v>0.05</v>
      </c>
      <c r="N175" s="54">
        <v>7.7799999999999994E-2</v>
      </c>
      <c r="O175" s="54">
        <v>0</v>
      </c>
      <c r="P175" s="54">
        <v>0</v>
      </c>
    </row>
    <row r="176" spans="1:16">
      <c r="A176" s="12">
        <v>45566</v>
      </c>
      <c r="B176" s="54">
        <v>6.9043999999999999</v>
      </c>
      <c r="C176" s="54">
        <v>3.2841</v>
      </c>
      <c r="D176" s="54">
        <v>6.9903000000000004</v>
      </c>
      <c r="E176" s="54">
        <v>0</v>
      </c>
      <c r="F176" s="54">
        <v>0</v>
      </c>
      <c r="G176" s="54">
        <v>7.4614000000000003</v>
      </c>
      <c r="H176" s="54">
        <v>3.6945999999999999</v>
      </c>
      <c r="I176" s="54">
        <v>7.5434999999999999</v>
      </c>
      <c r="J176" s="54">
        <v>0</v>
      </c>
      <c r="K176" s="54">
        <v>0</v>
      </c>
      <c r="L176" s="54">
        <v>0.17449999999999999</v>
      </c>
      <c r="M176" s="54">
        <v>0.9456</v>
      </c>
      <c r="N176" s="54">
        <v>0.13800000000000001</v>
      </c>
      <c r="O176" s="54">
        <v>0</v>
      </c>
      <c r="P176" s="54">
        <v>0</v>
      </c>
    </row>
    <row r="177" spans="1:16">
      <c r="A177" s="12">
        <v>45597</v>
      </c>
      <c r="B177" s="54">
        <v>6.9774000000000003</v>
      </c>
      <c r="C177" s="54">
        <v>4.0263</v>
      </c>
      <c r="D177" s="54">
        <v>6.9927999999999999</v>
      </c>
      <c r="E177" s="54">
        <v>0</v>
      </c>
      <c r="F177" s="54">
        <v>0</v>
      </c>
      <c r="G177" s="54">
        <v>7.29</v>
      </c>
      <c r="H177" s="54">
        <v>4.6908000000000003</v>
      </c>
      <c r="I177" s="54">
        <v>7.3017000000000003</v>
      </c>
      <c r="J177" s="54">
        <v>0</v>
      </c>
      <c r="K177" s="54">
        <v>0</v>
      </c>
      <c r="L177" s="54">
        <v>0.114</v>
      </c>
      <c r="M177" s="54">
        <v>0.91720000000000002</v>
      </c>
      <c r="N177" s="54">
        <v>9.6799999999999997E-2</v>
      </c>
      <c r="O177" s="54">
        <v>0</v>
      </c>
      <c r="P177" s="54">
        <v>0</v>
      </c>
    </row>
    <row r="178" spans="1:16">
      <c r="A178" s="12">
        <v>45627</v>
      </c>
      <c r="B178" s="54">
        <v>6.7713000000000001</v>
      </c>
      <c r="C178" s="54">
        <v>3.2772999999999999</v>
      </c>
      <c r="D178" s="54">
        <v>6.8602999999999996</v>
      </c>
      <c r="E178" s="54">
        <v>0</v>
      </c>
      <c r="F178" s="54">
        <v>0</v>
      </c>
      <c r="G178" s="54">
        <v>7.3719999999999999</v>
      </c>
      <c r="H178" s="54">
        <v>3.4100999999999999</v>
      </c>
      <c r="I178" s="54">
        <v>7.4767999999999999</v>
      </c>
      <c r="J178" s="54">
        <v>0</v>
      </c>
      <c r="K178" s="54">
        <v>0</v>
      </c>
      <c r="L178" s="54">
        <v>0.1242</v>
      </c>
      <c r="M178" s="54">
        <v>0.64349999999999996</v>
      </c>
      <c r="N178" s="54">
        <v>0.1166</v>
      </c>
      <c r="O178" s="54">
        <v>0</v>
      </c>
      <c r="P178" s="54">
        <v>0</v>
      </c>
    </row>
    <row r="179" spans="1:16">
      <c r="A179" s="12">
        <v>45658</v>
      </c>
      <c r="B179" s="54">
        <v>7.0275999999999996</v>
      </c>
      <c r="C179" s="54">
        <v>5.6475</v>
      </c>
      <c r="D179" s="54">
        <v>7.0641999999999996</v>
      </c>
      <c r="E179" s="54">
        <v>0</v>
      </c>
      <c r="F179" s="54">
        <v>0</v>
      </c>
      <c r="G179" s="54">
        <v>7.4489999999999998</v>
      </c>
      <c r="H179" s="54">
        <v>5.7317</v>
      </c>
      <c r="I179" s="54">
        <v>7.4966999999999997</v>
      </c>
      <c r="J179" s="54">
        <v>0</v>
      </c>
      <c r="K179" s="54">
        <v>0</v>
      </c>
      <c r="L179" s="54">
        <v>8.5199999999999998E-2</v>
      </c>
      <c r="M179" s="54">
        <v>0.05</v>
      </c>
      <c r="N179" s="54">
        <v>8.5400000000000004E-2</v>
      </c>
      <c r="O179" s="54">
        <v>0</v>
      </c>
      <c r="P179" s="54">
        <v>0</v>
      </c>
    </row>
    <row r="180" spans="1:16">
      <c r="A180" s="12">
        <v>45689</v>
      </c>
      <c r="B180" s="54">
        <v>6.8128000000000002</v>
      </c>
      <c r="C180" s="54">
        <v>3.9954000000000001</v>
      </c>
      <c r="D180" s="54">
        <v>6.8693</v>
      </c>
      <c r="E180" s="54">
        <v>8</v>
      </c>
      <c r="F180" s="54">
        <v>0</v>
      </c>
      <c r="G180" s="54">
        <v>7.1288</v>
      </c>
      <c r="H180" s="54">
        <v>4.1818</v>
      </c>
      <c r="I180" s="54">
        <v>7.1871</v>
      </c>
      <c r="J180" s="54">
        <v>8</v>
      </c>
      <c r="K180" s="54">
        <v>0</v>
      </c>
      <c r="L180" s="54">
        <v>7.8600000000000003E-2</v>
      </c>
      <c r="M180" s="54">
        <v>1</v>
      </c>
      <c r="N180" s="54">
        <v>5.4300000000000001E-2</v>
      </c>
      <c r="O180" s="54">
        <v>0</v>
      </c>
      <c r="P180" s="54">
        <v>0</v>
      </c>
    </row>
    <row r="181" spans="1:16">
      <c r="A181" s="12">
        <v>45717</v>
      </c>
      <c r="B181" s="54">
        <v>7.2716000000000003</v>
      </c>
      <c r="C181" s="54">
        <v>5.9359999999999999</v>
      </c>
      <c r="D181" s="54">
        <v>7.2906000000000004</v>
      </c>
      <c r="E181" s="54">
        <v>0</v>
      </c>
      <c r="F181" s="54">
        <v>0</v>
      </c>
      <c r="G181" s="54">
        <v>7.6875999999999998</v>
      </c>
      <c r="H181" s="54">
        <v>6.0754000000000001</v>
      </c>
      <c r="I181" s="54">
        <v>7.7112999999999996</v>
      </c>
      <c r="J181" s="54">
        <v>0</v>
      </c>
      <c r="K181" s="54">
        <v>0</v>
      </c>
      <c r="L181" s="54">
        <v>4.5199999999999997E-2</v>
      </c>
      <c r="M181" s="54">
        <v>0.05</v>
      </c>
      <c r="N181" s="54">
        <v>4.5199999999999997E-2</v>
      </c>
      <c r="O181" s="54">
        <v>0</v>
      </c>
      <c r="P181" s="5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53" customWidth="1"/>
    <col min="2" max="2" width="9.88671875" style="25" customWidth="1"/>
    <col min="3" max="16" width="7.88671875" style="25" customWidth="1"/>
    <col min="17" max="16384" width="9.109375" style="25"/>
  </cols>
  <sheetData>
    <row r="1" spans="1:16">
      <c r="A1" s="36" t="s">
        <v>157</v>
      </c>
    </row>
    <row r="2" spans="1:16" ht="5.25" customHeight="1"/>
    <row r="3" spans="1:16" ht="27" customHeight="1">
      <c r="A3" s="233" t="s">
        <v>112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12.75" customHeight="1">
      <c r="A4" s="26" t="s">
        <v>130</v>
      </c>
    </row>
    <row r="5" spans="1:16" ht="12.75" customHeight="1">
      <c r="A5" s="27" t="s">
        <v>53</v>
      </c>
    </row>
    <row r="6" spans="1:16" s="28" customFormat="1" ht="15" customHeight="1">
      <c r="A6" s="203" t="s">
        <v>0</v>
      </c>
      <c r="B6" s="256" t="s">
        <v>16</v>
      </c>
      <c r="C6" s="211" t="s">
        <v>2</v>
      </c>
      <c r="D6" s="212"/>
      <c r="E6" s="212"/>
      <c r="F6" s="213"/>
      <c r="G6" s="208" t="s">
        <v>3</v>
      </c>
      <c r="H6" s="209"/>
      <c r="I6" s="209"/>
      <c r="J6" s="209"/>
      <c r="K6" s="209"/>
      <c r="L6" s="209"/>
      <c r="M6" s="209"/>
      <c r="N6" s="209"/>
      <c r="O6" s="209"/>
      <c r="P6" s="210"/>
    </row>
    <row r="7" spans="1:16" s="28" customFormat="1" ht="15" customHeight="1">
      <c r="A7" s="204"/>
      <c r="B7" s="257"/>
      <c r="C7" s="214"/>
      <c r="D7" s="215"/>
      <c r="E7" s="215"/>
      <c r="F7" s="216"/>
      <c r="G7" s="208" t="s">
        <v>8</v>
      </c>
      <c r="H7" s="209"/>
      <c r="I7" s="209"/>
      <c r="J7" s="209"/>
      <c r="K7" s="210"/>
      <c r="L7" s="208" t="s">
        <v>9</v>
      </c>
      <c r="M7" s="209"/>
      <c r="N7" s="209"/>
      <c r="O7" s="209"/>
      <c r="P7" s="210"/>
    </row>
    <row r="8" spans="1:16" s="28" customFormat="1" ht="64.5" customHeight="1">
      <c r="A8" s="205"/>
      <c r="B8" s="258"/>
      <c r="C8" s="55" t="s">
        <v>18</v>
      </c>
      <c r="D8" s="55" t="s">
        <v>10</v>
      </c>
      <c r="E8" s="55" t="s">
        <v>20</v>
      </c>
      <c r="F8" s="55" t="s">
        <v>21</v>
      </c>
      <c r="G8" s="55" t="s">
        <v>13</v>
      </c>
      <c r="H8" s="55" t="s">
        <v>18</v>
      </c>
      <c r="I8" s="55" t="s">
        <v>10</v>
      </c>
      <c r="J8" s="55" t="s">
        <v>20</v>
      </c>
      <c r="K8" s="55" t="s">
        <v>21</v>
      </c>
      <c r="L8" s="55" t="s">
        <v>13</v>
      </c>
      <c r="M8" s="55" t="s">
        <v>18</v>
      </c>
      <c r="N8" s="55" t="s">
        <v>10</v>
      </c>
      <c r="O8" s="55" t="s">
        <v>20</v>
      </c>
      <c r="P8" s="55" t="s">
        <v>21</v>
      </c>
    </row>
    <row r="9" spans="1:16" s="28" customFormat="1" hidden="1">
      <c r="A9" s="134"/>
      <c r="B9" s="14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</row>
    <row r="11" spans="1:16" ht="12.75" hidden="1" customHeight="1" outlineLevel="1">
      <c r="A11" s="12">
        <v>40544</v>
      </c>
      <c r="B11" s="54">
        <v>8.7093000000000007</v>
      </c>
      <c r="C11" s="54">
        <v>4.7405999999999997</v>
      </c>
      <c r="D11" s="54">
        <v>9.4025999999999996</v>
      </c>
      <c r="E11" s="54">
        <v>10.79</v>
      </c>
      <c r="F11" s="54">
        <v>14.3056</v>
      </c>
      <c r="G11" s="54">
        <v>11.9255</v>
      </c>
      <c r="H11" s="54">
        <v>6.5077999999999996</v>
      </c>
      <c r="I11" s="54">
        <v>13.454800000000001</v>
      </c>
      <c r="J11" s="54">
        <v>15.287699999999999</v>
      </c>
      <c r="K11" s="54">
        <v>18.18</v>
      </c>
      <c r="L11" s="54">
        <v>6.7812999999999999</v>
      </c>
      <c r="M11" s="54">
        <v>3.0962999999999998</v>
      </c>
      <c r="N11" s="54">
        <v>7.5685000000000002</v>
      </c>
      <c r="O11" s="54">
        <v>7.8707000000000003</v>
      </c>
      <c r="P11" s="54">
        <v>8.8943999999999992</v>
      </c>
    </row>
    <row r="12" spans="1:16" ht="12.75" hidden="1" customHeight="1" outlineLevel="1">
      <c r="A12" s="12">
        <v>40575</v>
      </c>
      <c r="B12" s="54">
        <v>9.0582999999999991</v>
      </c>
      <c r="C12" s="54">
        <v>5.5525000000000002</v>
      </c>
      <c r="D12" s="54">
        <v>9.0497999999999994</v>
      </c>
      <c r="E12" s="54">
        <v>12.7232</v>
      </c>
      <c r="F12" s="54">
        <v>15.3971</v>
      </c>
      <c r="G12" s="54">
        <v>12.459899999999999</v>
      </c>
      <c r="H12" s="54">
        <v>7.4119999999999999</v>
      </c>
      <c r="I12" s="54">
        <v>13.0632</v>
      </c>
      <c r="J12" s="54">
        <v>16.825600000000001</v>
      </c>
      <c r="K12" s="54">
        <v>17.59</v>
      </c>
      <c r="L12" s="54">
        <v>6.5212000000000003</v>
      </c>
      <c r="M12" s="54">
        <v>3.601</v>
      </c>
      <c r="N12" s="54">
        <v>6.9608999999999996</v>
      </c>
      <c r="O12" s="54">
        <v>8.3469999999999995</v>
      </c>
      <c r="P12" s="54">
        <v>9.9214000000000002</v>
      </c>
    </row>
    <row r="13" spans="1:16" ht="12.75" hidden="1" customHeight="1" outlineLevel="1">
      <c r="A13" s="12">
        <v>40603</v>
      </c>
      <c r="B13" s="54">
        <v>9.0493000000000006</v>
      </c>
      <c r="C13" s="54">
        <v>7.7317</v>
      </c>
      <c r="D13" s="54">
        <v>8.5714000000000006</v>
      </c>
      <c r="E13" s="54">
        <v>10.8375</v>
      </c>
      <c r="F13" s="54">
        <v>16.614100000000001</v>
      </c>
      <c r="G13" s="54">
        <v>12.838100000000001</v>
      </c>
      <c r="H13" s="54">
        <v>11.1424</v>
      </c>
      <c r="I13" s="54">
        <v>12.4399</v>
      </c>
      <c r="J13" s="54">
        <v>14.8353</v>
      </c>
      <c r="K13" s="54">
        <v>19.424399999999999</v>
      </c>
      <c r="L13" s="54">
        <v>5.9729999999999999</v>
      </c>
      <c r="M13" s="54">
        <v>2.2265999999999999</v>
      </c>
      <c r="N13" s="54">
        <v>6.9123999999999999</v>
      </c>
      <c r="O13" s="54">
        <v>7.0712999999999999</v>
      </c>
      <c r="P13" s="54">
        <v>8.6433</v>
      </c>
    </row>
    <row r="14" spans="1:16" ht="12.75" hidden="1" customHeight="1" outlineLevel="1">
      <c r="A14" s="12">
        <v>40634</v>
      </c>
      <c r="B14" s="54">
        <v>7.9314999999999998</v>
      </c>
      <c r="C14" s="54">
        <v>5.0523999999999996</v>
      </c>
      <c r="D14" s="54">
        <v>7.9076000000000004</v>
      </c>
      <c r="E14" s="54">
        <v>11.0692</v>
      </c>
      <c r="F14" s="54">
        <v>12.8363</v>
      </c>
      <c r="G14" s="54">
        <v>10.892799999999999</v>
      </c>
      <c r="H14" s="54">
        <v>6.3654000000000002</v>
      </c>
      <c r="I14" s="54">
        <v>11.9969</v>
      </c>
      <c r="J14" s="54">
        <v>14.9224</v>
      </c>
      <c r="K14" s="54">
        <v>15.337400000000001</v>
      </c>
      <c r="L14" s="54">
        <v>6.0179999999999998</v>
      </c>
      <c r="M14" s="54">
        <v>3.4559000000000002</v>
      </c>
      <c r="N14" s="54">
        <v>6.2293000000000003</v>
      </c>
      <c r="O14" s="54">
        <v>7.7331000000000003</v>
      </c>
      <c r="P14" s="54">
        <v>6.3817000000000004</v>
      </c>
    </row>
    <row r="15" spans="1:16" ht="12.75" hidden="1" customHeight="1" outlineLevel="1">
      <c r="A15" s="12">
        <v>40664</v>
      </c>
      <c r="B15" s="54">
        <v>8.0119000000000007</v>
      </c>
      <c r="C15" s="54">
        <v>4.5437000000000003</v>
      </c>
      <c r="D15" s="54">
        <v>8.3082999999999991</v>
      </c>
      <c r="E15" s="54">
        <v>11.2149</v>
      </c>
      <c r="F15" s="54">
        <v>13.9567</v>
      </c>
      <c r="G15" s="54">
        <v>10.791</v>
      </c>
      <c r="H15" s="54">
        <v>5.8193999999999999</v>
      </c>
      <c r="I15" s="54">
        <v>12.122</v>
      </c>
      <c r="J15" s="54">
        <v>14.6701</v>
      </c>
      <c r="K15" s="54">
        <v>14.4208</v>
      </c>
      <c r="L15" s="54">
        <v>5.6037999999999997</v>
      </c>
      <c r="M15" s="54">
        <v>3.0838000000000001</v>
      </c>
      <c r="N15" s="54">
        <v>6.0448000000000004</v>
      </c>
      <c r="O15" s="54">
        <v>7.4985999999999997</v>
      </c>
      <c r="P15" s="54">
        <v>7.4843000000000002</v>
      </c>
    </row>
    <row r="16" spans="1:16" ht="12.75" hidden="1" customHeight="1" outlineLevel="1">
      <c r="A16" s="12">
        <v>40695</v>
      </c>
      <c r="B16" s="54">
        <v>7.7148000000000003</v>
      </c>
      <c r="C16" s="54">
        <v>5.1178999999999997</v>
      </c>
      <c r="D16" s="54">
        <v>7.4523000000000001</v>
      </c>
      <c r="E16" s="54">
        <v>10.546200000000001</v>
      </c>
      <c r="F16" s="54">
        <v>14.4293</v>
      </c>
      <c r="G16" s="54">
        <v>11.206099999999999</v>
      </c>
      <c r="H16" s="54">
        <v>7.3143000000000002</v>
      </c>
      <c r="I16" s="54">
        <v>11.368399999999999</v>
      </c>
      <c r="J16" s="54">
        <v>14.251300000000001</v>
      </c>
      <c r="K16" s="54">
        <v>17.549600000000002</v>
      </c>
      <c r="L16" s="54">
        <v>5.82</v>
      </c>
      <c r="M16" s="54">
        <v>3.3117000000000001</v>
      </c>
      <c r="N16" s="54">
        <v>6.0872999999999999</v>
      </c>
      <c r="O16" s="54">
        <v>7.4713000000000003</v>
      </c>
      <c r="P16" s="54">
        <v>6.968</v>
      </c>
    </row>
    <row r="17" spans="1:16" ht="12.75" hidden="1" customHeight="1" outlineLevel="1">
      <c r="A17" s="12">
        <v>40725</v>
      </c>
      <c r="B17" s="54">
        <v>7.9947999999999997</v>
      </c>
      <c r="C17" s="54">
        <v>5.1618000000000004</v>
      </c>
      <c r="D17" s="54">
        <v>8.4811999999999994</v>
      </c>
      <c r="E17" s="54">
        <v>10.9777</v>
      </c>
      <c r="F17" s="54">
        <v>14.506600000000001</v>
      </c>
      <c r="G17" s="54">
        <v>11.08</v>
      </c>
      <c r="H17" s="54">
        <v>7.6243999999999996</v>
      </c>
      <c r="I17" s="54">
        <v>11.5807</v>
      </c>
      <c r="J17" s="54">
        <v>14.7851</v>
      </c>
      <c r="K17" s="54">
        <v>16.005600000000001</v>
      </c>
      <c r="L17" s="54">
        <v>6.1718999999999999</v>
      </c>
      <c r="M17" s="54">
        <v>3.2766000000000002</v>
      </c>
      <c r="N17" s="54">
        <v>7.3822000000000001</v>
      </c>
      <c r="O17" s="54">
        <v>7.2926000000000002</v>
      </c>
      <c r="P17" s="54">
        <v>6.8655999999999997</v>
      </c>
    </row>
    <row r="18" spans="1:16" ht="12.75" hidden="1" customHeight="1" outlineLevel="1">
      <c r="A18" s="12">
        <v>40756</v>
      </c>
      <c r="B18" s="54">
        <v>7.4825999999999997</v>
      </c>
      <c r="C18" s="54">
        <v>5.3228999999999997</v>
      </c>
      <c r="D18" s="54">
        <v>7.1802000000000001</v>
      </c>
      <c r="E18" s="54">
        <v>10.332000000000001</v>
      </c>
      <c r="F18" s="54">
        <v>13.251300000000001</v>
      </c>
      <c r="G18" s="54">
        <v>10.918100000000001</v>
      </c>
      <c r="H18" s="54">
        <v>7.4757999999999996</v>
      </c>
      <c r="I18" s="54">
        <v>11.215</v>
      </c>
      <c r="J18" s="54">
        <v>14.7204</v>
      </c>
      <c r="K18" s="54">
        <v>14.639200000000001</v>
      </c>
      <c r="L18" s="54">
        <v>5.3239000000000001</v>
      </c>
      <c r="M18" s="54">
        <v>3.4192</v>
      </c>
      <c r="N18" s="54">
        <v>5.5003000000000002</v>
      </c>
      <c r="O18" s="54">
        <v>7.02</v>
      </c>
      <c r="P18" s="54">
        <v>6.4775999999999998</v>
      </c>
    </row>
    <row r="19" spans="1:16" ht="12.75" hidden="1" customHeight="1" outlineLevel="1">
      <c r="A19" s="12">
        <v>40787</v>
      </c>
      <c r="B19" s="54">
        <v>8.3861000000000008</v>
      </c>
      <c r="C19" s="54">
        <v>5.4085000000000001</v>
      </c>
      <c r="D19" s="54">
        <v>7.4295</v>
      </c>
      <c r="E19" s="54">
        <v>12.254</v>
      </c>
      <c r="F19" s="54">
        <v>14.601000000000001</v>
      </c>
      <c r="G19" s="54">
        <v>11.3811</v>
      </c>
      <c r="H19" s="54">
        <v>7.7725</v>
      </c>
      <c r="I19" s="54">
        <v>11.8771</v>
      </c>
      <c r="J19" s="54">
        <v>14.629200000000001</v>
      </c>
      <c r="K19" s="54">
        <v>15.4133</v>
      </c>
      <c r="L19" s="54">
        <v>6.5149999999999997</v>
      </c>
      <c r="M19" s="54">
        <v>3.2338</v>
      </c>
      <c r="N19" s="54">
        <v>5.71</v>
      </c>
      <c r="O19" s="54">
        <v>10.594799999999999</v>
      </c>
      <c r="P19" s="54">
        <v>8.3878000000000004</v>
      </c>
    </row>
    <row r="20" spans="1:16" ht="12.75" hidden="1" customHeight="1" outlineLevel="1">
      <c r="A20" s="12">
        <v>40817</v>
      </c>
      <c r="B20" s="54">
        <v>7.3955000000000002</v>
      </c>
      <c r="C20" s="54">
        <v>4.6896000000000004</v>
      </c>
      <c r="D20" s="54">
        <v>8.2133000000000003</v>
      </c>
      <c r="E20" s="54">
        <v>10.883900000000001</v>
      </c>
      <c r="F20" s="54">
        <v>14.6828</v>
      </c>
      <c r="G20" s="54">
        <v>11.035600000000001</v>
      </c>
      <c r="H20" s="54">
        <v>7.3323999999999998</v>
      </c>
      <c r="I20" s="54">
        <v>12.3872</v>
      </c>
      <c r="J20" s="54">
        <v>15.3401</v>
      </c>
      <c r="K20" s="54">
        <v>15.100199999999999</v>
      </c>
      <c r="L20" s="54">
        <v>5.2079000000000004</v>
      </c>
      <c r="M20" s="54">
        <v>3.0821999999999998</v>
      </c>
      <c r="N20" s="54">
        <v>6.1471</v>
      </c>
      <c r="O20" s="54">
        <v>7.8178999999999998</v>
      </c>
      <c r="P20" s="54">
        <v>7.6245000000000003</v>
      </c>
    </row>
    <row r="21" spans="1:16" ht="12.75" hidden="1" customHeight="1" outlineLevel="1">
      <c r="A21" s="12">
        <v>40848</v>
      </c>
      <c r="B21" s="54">
        <v>8.6267999999999994</v>
      </c>
      <c r="C21" s="54">
        <v>5.3380999999999998</v>
      </c>
      <c r="D21" s="54">
        <v>9.798</v>
      </c>
      <c r="E21" s="54">
        <v>9.1094000000000008</v>
      </c>
      <c r="F21" s="54">
        <v>10.041600000000001</v>
      </c>
      <c r="G21" s="54">
        <v>13.4491</v>
      </c>
      <c r="H21" s="54">
        <v>7.8491999999999997</v>
      </c>
      <c r="I21" s="54">
        <v>15.2042</v>
      </c>
      <c r="J21" s="54">
        <v>15.651899999999999</v>
      </c>
      <c r="K21" s="54">
        <v>18.6511</v>
      </c>
      <c r="L21" s="54">
        <v>5.8639000000000001</v>
      </c>
      <c r="M21" s="54">
        <v>3.3298999999999999</v>
      </c>
      <c r="N21" s="54">
        <v>6.4302000000000001</v>
      </c>
      <c r="O21" s="54">
        <v>6.3503999999999996</v>
      </c>
      <c r="P21" s="54">
        <v>7.2233000000000001</v>
      </c>
    </row>
    <row r="22" spans="1:16" ht="12.75" hidden="1" customHeight="1" outlineLevel="1">
      <c r="A22" s="12">
        <v>40878</v>
      </c>
      <c r="B22" s="54">
        <v>10.6716</v>
      </c>
      <c r="C22" s="54">
        <v>5.1982999999999997</v>
      </c>
      <c r="D22" s="54">
        <v>12.0847</v>
      </c>
      <c r="E22" s="54">
        <v>11.168100000000001</v>
      </c>
      <c r="F22" s="54">
        <v>17.014199999999999</v>
      </c>
      <c r="G22" s="54">
        <v>15.9534</v>
      </c>
      <c r="H22" s="54">
        <v>7.3337000000000003</v>
      </c>
      <c r="I22" s="54">
        <v>18.4313</v>
      </c>
      <c r="J22" s="54">
        <v>16.317900000000002</v>
      </c>
      <c r="K22" s="54">
        <v>20.672799999999999</v>
      </c>
      <c r="L22" s="54">
        <v>6.0833000000000004</v>
      </c>
      <c r="M22" s="54">
        <v>3.3616999999999999</v>
      </c>
      <c r="N22" s="54">
        <v>6.5492999999999997</v>
      </c>
      <c r="O22" s="54">
        <v>7.3822999999999999</v>
      </c>
      <c r="P22" s="54">
        <v>7.2130000000000001</v>
      </c>
    </row>
    <row r="23" spans="1:16" ht="12.75" hidden="1" customHeight="1" outlineLevel="1">
      <c r="A23" s="12">
        <v>40909</v>
      </c>
      <c r="B23" s="54">
        <v>9.8287999999999993</v>
      </c>
      <c r="C23" s="54">
        <v>5.4362000000000004</v>
      </c>
      <c r="D23" s="54">
        <v>11.3018</v>
      </c>
      <c r="E23" s="54">
        <v>10.0242</v>
      </c>
      <c r="F23" s="54">
        <v>19.603000000000002</v>
      </c>
      <c r="G23" s="54">
        <v>14.158200000000001</v>
      </c>
      <c r="H23" s="54">
        <v>6.5279999999999996</v>
      </c>
      <c r="I23" s="54">
        <v>18.2912</v>
      </c>
      <c r="J23" s="54">
        <v>16.650400000000001</v>
      </c>
      <c r="K23" s="54">
        <v>22.014600000000002</v>
      </c>
      <c r="L23" s="54">
        <v>6.4760999999999997</v>
      </c>
      <c r="M23" s="54">
        <v>3.3763000000000001</v>
      </c>
      <c r="N23" s="54">
        <v>6.9303999999999997</v>
      </c>
      <c r="O23" s="54">
        <v>7.1184000000000003</v>
      </c>
      <c r="P23" s="54">
        <v>7.3291000000000004</v>
      </c>
    </row>
    <row r="24" spans="1:16" ht="12.75" hidden="1" customHeight="1" outlineLevel="1">
      <c r="A24" s="12">
        <v>40940</v>
      </c>
      <c r="B24" s="54">
        <v>10.3803</v>
      </c>
      <c r="C24" s="54">
        <v>7.3487</v>
      </c>
      <c r="D24" s="54">
        <v>11.584300000000001</v>
      </c>
      <c r="E24" s="54">
        <v>10.0944</v>
      </c>
      <c r="F24" s="54">
        <v>19.649000000000001</v>
      </c>
      <c r="G24" s="54">
        <v>13.6526</v>
      </c>
      <c r="H24" s="54">
        <v>10.5398</v>
      </c>
      <c r="I24" s="54">
        <v>16.594799999999999</v>
      </c>
      <c r="J24" s="54">
        <v>11.1313</v>
      </c>
      <c r="K24" s="54">
        <v>20.745999999999999</v>
      </c>
      <c r="L24" s="54">
        <v>6.3220000000000001</v>
      </c>
      <c r="M24" s="54">
        <v>4.0514999999999999</v>
      </c>
      <c r="N24" s="54">
        <v>6.6307</v>
      </c>
      <c r="O24" s="54">
        <v>7.8483999999999998</v>
      </c>
      <c r="P24" s="54">
        <v>8.2434999999999992</v>
      </c>
    </row>
    <row r="25" spans="1:16" ht="12.75" hidden="1" customHeight="1" outlineLevel="1">
      <c r="A25" s="12">
        <v>40969</v>
      </c>
      <c r="B25" s="54">
        <v>10.4803</v>
      </c>
      <c r="C25" s="54">
        <v>5.8333000000000004</v>
      </c>
      <c r="D25" s="54">
        <v>11.223000000000001</v>
      </c>
      <c r="E25" s="54">
        <v>12.0663</v>
      </c>
      <c r="F25" s="54">
        <v>17.548400000000001</v>
      </c>
      <c r="G25" s="54">
        <v>15.436299999999999</v>
      </c>
      <c r="H25" s="54">
        <v>8.4638000000000009</v>
      </c>
      <c r="I25" s="54">
        <v>16.620100000000001</v>
      </c>
      <c r="J25" s="54">
        <v>17.8782</v>
      </c>
      <c r="K25" s="54">
        <v>20.2776</v>
      </c>
      <c r="L25" s="54">
        <v>6.1794000000000002</v>
      </c>
      <c r="M25" s="54">
        <v>3.4472</v>
      </c>
      <c r="N25" s="54">
        <v>6.6439000000000004</v>
      </c>
      <c r="O25" s="54">
        <v>7.0740999999999996</v>
      </c>
      <c r="P25" s="54">
        <v>7.1593999999999998</v>
      </c>
    </row>
    <row r="26" spans="1:16" ht="12.75" hidden="1" customHeight="1" outlineLevel="1">
      <c r="A26" s="12">
        <v>41000</v>
      </c>
      <c r="B26" s="54">
        <v>10.8149</v>
      </c>
      <c r="C26" s="54">
        <v>5.8437999999999999</v>
      </c>
      <c r="D26" s="54">
        <v>11.5732</v>
      </c>
      <c r="E26" s="54">
        <v>13.4057</v>
      </c>
      <c r="F26" s="54">
        <v>15.345800000000001</v>
      </c>
      <c r="G26" s="54">
        <v>15.345499999999999</v>
      </c>
      <c r="H26" s="54">
        <v>8.7598000000000003</v>
      </c>
      <c r="I26" s="54">
        <v>16.468800000000002</v>
      </c>
      <c r="J26" s="54">
        <v>17.7759</v>
      </c>
      <c r="K26" s="54">
        <v>20.521699999999999</v>
      </c>
      <c r="L26" s="54">
        <v>6.3856999999999999</v>
      </c>
      <c r="M26" s="54">
        <v>3.3389000000000002</v>
      </c>
      <c r="N26" s="54">
        <v>6.8798000000000004</v>
      </c>
      <c r="O26" s="54">
        <v>8.2940000000000005</v>
      </c>
      <c r="P26" s="54">
        <v>8.1081000000000003</v>
      </c>
    </row>
    <row r="27" spans="1:16" ht="12.75" hidden="1" customHeight="1" outlineLevel="1">
      <c r="A27" s="12">
        <v>41030</v>
      </c>
      <c r="B27" s="54">
        <v>10.126099999999999</v>
      </c>
      <c r="C27" s="54">
        <v>5.9928999999999997</v>
      </c>
      <c r="D27" s="54">
        <v>10.5525</v>
      </c>
      <c r="E27" s="54">
        <v>12.143000000000001</v>
      </c>
      <c r="F27" s="54">
        <v>15.284800000000001</v>
      </c>
      <c r="G27" s="54">
        <v>14.744</v>
      </c>
      <c r="H27" s="54">
        <v>8.4306000000000001</v>
      </c>
      <c r="I27" s="54">
        <v>15.8126</v>
      </c>
      <c r="J27" s="54">
        <v>17.416399999999999</v>
      </c>
      <c r="K27" s="54">
        <v>18.279800000000002</v>
      </c>
      <c r="L27" s="54">
        <v>6.2454000000000001</v>
      </c>
      <c r="M27" s="54">
        <v>3.5299</v>
      </c>
      <c r="N27" s="54">
        <v>6.4909999999999997</v>
      </c>
      <c r="O27" s="54">
        <v>7.5213000000000001</v>
      </c>
      <c r="P27" s="54">
        <v>8.6355000000000004</v>
      </c>
    </row>
    <row r="28" spans="1:16" ht="12.75" hidden="1" customHeight="1" outlineLevel="1">
      <c r="A28" s="12">
        <v>41061</v>
      </c>
      <c r="B28" s="54">
        <v>10.145</v>
      </c>
      <c r="C28" s="54">
        <v>5.4851999999999999</v>
      </c>
      <c r="D28" s="54">
        <v>10.5426</v>
      </c>
      <c r="E28" s="54">
        <v>12.7814</v>
      </c>
      <c r="F28" s="54">
        <v>12.7346</v>
      </c>
      <c r="G28" s="54">
        <v>15.3002</v>
      </c>
      <c r="H28" s="54">
        <v>8.8635999999999999</v>
      </c>
      <c r="I28" s="54">
        <v>16.185199999999998</v>
      </c>
      <c r="J28" s="54">
        <v>17.311499999999999</v>
      </c>
      <c r="K28" s="54">
        <v>20.731300000000001</v>
      </c>
      <c r="L28" s="54">
        <v>6.3726000000000003</v>
      </c>
      <c r="M28" s="54">
        <v>3.1919</v>
      </c>
      <c r="N28" s="54">
        <v>6.7351000000000001</v>
      </c>
      <c r="O28" s="54">
        <v>8.1213999999999995</v>
      </c>
      <c r="P28" s="54">
        <v>8.5678000000000001</v>
      </c>
    </row>
    <row r="29" spans="1:16" ht="12.75" hidden="1" customHeight="1" outlineLevel="1">
      <c r="A29" s="12">
        <v>41091</v>
      </c>
      <c r="B29" s="54">
        <v>10.398</v>
      </c>
      <c r="C29" s="54">
        <v>5.5869999999999997</v>
      </c>
      <c r="D29" s="54">
        <v>11.435</v>
      </c>
      <c r="E29" s="54">
        <v>11.4297</v>
      </c>
      <c r="F29" s="54">
        <v>17.0534</v>
      </c>
      <c r="G29" s="54">
        <v>16.041</v>
      </c>
      <c r="H29" s="54">
        <v>9.2988999999999997</v>
      </c>
      <c r="I29" s="54">
        <v>17.086099999999998</v>
      </c>
      <c r="J29" s="54">
        <v>18.613299999999999</v>
      </c>
      <c r="K29" s="54">
        <v>18.3447</v>
      </c>
      <c r="L29" s="54">
        <v>6.4816000000000003</v>
      </c>
      <c r="M29" s="54">
        <v>3.0853999999999999</v>
      </c>
      <c r="N29" s="54">
        <v>6.5263</v>
      </c>
      <c r="O29" s="54">
        <v>8.1882000000000001</v>
      </c>
      <c r="P29" s="54">
        <v>7.1058000000000003</v>
      </c>
    </row>
    <row r="30" spans="1:16" ht="12.75" hidden="1" customHeight="1" outlineLevel="1">
      <c r="A30" s="12">
        <v>41122</v>
      </c>
      <c r="B30" s="54">
        <v>10.7729</v>
      </c>
      <c r="C30" s="54">
        <v>4.9279999999999999</v>
      </c>
      <c r="D30" s="54">
        <v>12.312799999999999</v>
      </c>
      <c r="E30" s="54">
        <v>12.823399999999999</v>
      </c>
      <c r="F30" s="54">
        <v>15.0852</v>
      </c>
      <c r="G30" s="54">
        <v>16.517800000000001</v>
      </c>
      <c r="H30" s="54">
        <v>8.1151</v>
      </c>
      <c r="I30" s="54">
        <v>17.809699999999999</v>
      </c>
      <c r="J30" s="54">
        <v>19.319099999999999</v>
      </c>
      <c r="K30" s="54">
        <v>18.0274</v>
      </c>
      <c r="L30" s="54">
        <v>6.2510000000000003</v>
      </c>
      <c r="M30" s="54">
        <v>3.3397999999999999</v>
      </c>
      <c r="N30" s="54">
        <v>6.8948999999999998</v>
      </c>
      <c r="O30" s="54">
        <v>8.0959000000000003</v>
      </c>
      <c r="P30" s="54">
        <v>8.1442999999999994</v>
      </c>
    </row>
    <row r="31" spans="1:16" ht="12.75" hidden="1" customHeight="1" outlineLevel="1">
      <c r="A31" s="12">
        <v>41153</v>
      </c>
      <c r="B31" s="54">
        <v>10.889699999999999</v>
      </c>
      <c r="C31" s="54">
        <v>4.8582999999999998</v>
      </c>
      <c r="D31" s="54">
        <v>12.201499999999999</v>
      </c>
      <c r="E31" s="54">
        <v>11.802899999999999</v>
      </c>
      <c r="F31" s="54">
        <v>17.282399999999999</v>
      </c>
      <c r="G31" s="54">
        <v>17.893599999999999</v>
      </c>
      <c r="H31" s="54">
        <v>8.6637000000000004</v>
      </c>
      <c r="I31" s="54">
        <v>19.070399999999999</v>
      </c>
      <c r="J31" s="54">
        <v>20.6267</v>
      </c>
      <c r="K31" s="54">
        <v>19.217199999999998</v>
      </c>
      <c r="L31" s="54">
        <v>6.6307999999999998</v>
      </c>
      <c r="M31" s="54">
        <v>3.1619000000000002</v>
      </c>
      <c r="N31" s="54">
        <v>7.2053000000000003</v>
      </c>
      <c r="O31" s="54">
        <v>8.0165000000000006</v>
      </c>
      <c r="P31" s="54">
        <v>3.1141000000000001</v>
      </c>
    </row>
    <row r="32" spans="1:16" ht="12.75" hidden="1" customHeight="1" outlineLevel="1">
      <c r="A32" s="12">
        <v>41183</v>
      </c>
      <c r="B32" s="54">
        <v>11.629200000000001</v>
      </c>
      <c r="C32" s="54">
        <v>5.5297999999999998</v>
      </c>
      <c r="D32" s="54">
        <v>13.486700000000001</v>
      </c>
      <c r="E32" s="54">
        <v>11.2281</v>
      </c>
      <c r="F32" s="54">
        <v>9.2075999999999993</v>
      </c>
      <c r="G32" s="54">
        <v>19.068999999999999</v>
      </c>
      <c r="H32" s="54">
        <v>9.8956</v>
      </c>
      <c r="I32" s="54">
        <v>20.549700000000001</v>
      </c>
      <c r="J32" s="54">
        <v>20.158100000000001</v>
      </c>
      <c r="K32" s="54">
        <v>18.293199999999999</v>
      </c>
      <c r="L32" s="54">
        <v>7.3080999999999996</v>
      </c>
      <c r="M32" s="54">
        <v>3.4174000000000002</v>
      </c>
      <c r="N32" s="54">
        <v>7.7405999999999997</v>
      </c>
      <c r="O32" s="54">
        <v>8.4423999999999992</v>
      </c>
      <c r="P32" s="54">
        <v>8.9405999999999999</v>
      </c>
    </row>
    <row r="33" spans="1:16" ht="12.75" hidden="1" customHeight="1" outlineLevel="1">
      <c r="A33" s="12">
        <v>41214</v>
      </c>
      <c r="B33" s="54">
        <v>12.8246</v>
      </c>
      <c r="C33" s="54">
        <v>5.1026999999999996</v>
      </c>
      <c r="D33" s="54">
        <v>14.6081</v>
      </c>
      <c r="E33" s="54">
        <v>12.363200000000001</v>
      </c>
      <c r="F33" s="54">
        <v>17.7607</v>
      </c>
      <c r="G33" s="54">
        <v>19.572399999999998</v>
      </c>
      <c r="H33" s="54">
        <v>8.9507999999999992</v>
      </c>
      <c r="I33" s="54">
        <v>21.142600000000002</v>
      </c>
      <c r="J33" s="54">
        <v>19.723500000000001</v>
      </c>
      <c r="K33" s="54">
        <v>19.842600000000001</v>
      </c>
      <c r="L33" s="54">
        <v>7.4066999999999998</v>
      </c>
      <c r="M33" s="54">
        <v>3.1890999999999998</v>
      </c>
      <c r="N33" s="54">
        <v>8.3232999999999997</v>
      </c>
      <c r="O33" s="54">
        <v>8.3146000000000004</v>
      </c>
      <c r="P33" s="54">
        <v>6.0720000000000001</v>
      </c>
    </row>
    <row r="34" spans="1:16" ht="12.75" hidden="1" customHeight="1" outlineLevel="1">
      <c r="A34" s="12">
        <v>41244</v>
      </c>
      <c r="B34" s="54">
        <v>13.0951</v>
      </c>
      <c r="C34" s="54">
        <v>5.1238999999999999</v>
      </c>
      <c r="D34" s="54">
        <v>14.971</v>
      </c>
      <c r="E34" s="54">
        <v>12.971</v>
      </c>
      <c r="F34" s="54">
        <v>23.145900000000001</v>
      </c>
      <c r="G34" s="54">
        <v>20.5932</v>
      </c>
      <c r="H34" s="54">
        <v>9.5556999999999999</v>
      </c>
      <c r="I34" s="54">
        <v>21.994199999999999</v>
      </c>
      <c r="J34" s="54">
        <v>21.2592</v>
      </c>
      <c r="K34" s="54">
        <v>24.520499999999998</v>
      </c>
      <c r="L34" s="54">
        <v>7.0384000000000002</v>
      </c>
      <c r="M34" s="54">
        <v>3.1943000000000001</v>
      </c>
      <c r="N34" s="54">
        <v>7.8783000000000003</v>
      </c>
      <c r="O34" s="54">
        <v>8.3268000000000004</v>
      </c>
      <c r="P34" s="54">
        <v>5.6254999999999997</v>
      </c>
    </row>
    <row r="35" spans="1:16" ht="12.75" hidden="1" customHeight="1" outlineLevel="1">
      <c r="A35" s="12">
        <v>41275</v>
      </c>
      <c r="B35" s="54">
        <v>12.840299999999999</v>
      </c>
      <c r="C35" s="54">
        <v>5.1821999999999999</v>
      </c>
      <c r="D35" s="54">
        <v>14.349600000000001</v>
      </c>
      <c r="E35" s="54">
        <v>12.7157</v>
      </c>
      <c r="F35" s="54">
        <v>19.671099999999999</v>
      </c>
      <c r="G35" s="54">
        <v>20.140599999999999</v>
      </c>
      <c r="H35" s="54">
        <v>10.2318</v>
      </c>
      <c r="I35" s="54">
        <v>21.5105</v>
      </c>
      <c r="J35" s="54">
        <v>19.8857</v>
      </c>
      <c r="K35" s="54">
        <v>20.460999999999999</v>
      </c>
      <c r="L35" s="54">
        <v>6.8798000000000004</v>
      </c>
      <c r="M35" s="54">
        <v>3.0836000000000001</v>
      </c>
      <c r="N35" s="54">
        <v>7.4957000000000003</v>
      </c>
      <c r="O35" s="54">
        <v>8.2806999999999995</v>
      </c>
      <c r="P35" s="54">
        <v>9.8879999999999999</v>
      </c>
    </row>
    <row r="36" spans="1:16" ht="12.75" hidden="1" customHeight="1" outlineLevel="1">
      <c r="A36" s="12">
        <v>41306</v>
      </c>
      <c r="B36" s="54">
        <v>12.859299999999999</v>
      </c>
      <c r="C36" s="54">
        <v>4.9626999999999999</v>
      </c>
      <c r="D36" s="54">
        <v>13.8725</v>
      </c>
      <c r="E36" s="54">
        <v>15.1945</v>
      </c>
      <c r="F36" s="54">
        <v>16.962599999999998</v>
      </c>
      <c r="G36" s="54">
        <v>18.890699999999999</v>
      </c>
      <c r="H36" s="54">
        <v>8.7882999999999996</v>
      </c>
      <c r="I36" s="54">
        <v>19.4392</v>
      </c>
      <c r="J36" s="54">
        <v>21.157399999999999</v>
      </c>
      <c r="K36" s="54">
        <v>20.847799999999999</v>
      </c>
      <c r="L36" s="54">
        <v>6.8768000000000002</v>
      </c>
      <c r="M36" s="54">
        <v>3.3178000000000001</v>
      </c>
      <c r="N36" s="54">
        <v>7.5895000000000001</v>
      </c>
      <c r="O36" s="54">
        <v>8.3667999999999996</v>
      </c>
      <c r="P36" s="54">
        <v>10.1327</v>
      </c>
    </row>
    <row r="37" spans="1:16" ht="12.75" hidden="1" customHeight="1" outlineLevel="1">
      <c r="A37" s="12">
        <v>41334</v>
      </c>
      <c r="B37" s="54">
        <v>12.149800000000001</v>
      </c>
      <c r="C37" s="54">
        <v>6.4360999999999997</v>
      </c>
      <c r="D37" s="54">
        <v>13.3787</v>
      </c>
      <c r="E37" s="54">
        <v>12.0707</v>
      </c>
      <c r="F37" s="54">
        <v>19.7483</v>
      </c>
      <c r="G37" s="54">
        <v>17.7151</v>
      </c>
      <c r="H37" s="54">
        <v>10.0595</v>
      </c>
      <c r="I37" s="54">
        <v>18.665800000000001</v>
      </c>
      <c r="J37" s="54">
        <v>19.072700000000001</v>
      </c>
      <c r="K37" s="54">
        <v>21.38</v>
      </c>
      <c r="L37" s="54">
        <v>6.6600999999999999</v>
      </c>
      <c r="M37" s="54">
        <v>3.3569</v>
      </c>
      <c r="N37" s="54">
        <v>6.8364000000000003</v>
      </c>
      <c r="O37" s="54">
        <v>7.8384999999999998</v>
      </c>
      <c r="P37" s="54">
        <v>7.6936</v>
      </c>
    </row>
    <row r="38" spans="1:16" ht="12.75" hidden="1" customHeight="1" outlineLevel="1">
      <c r="A38" s="12">
        <v>41365</v>
      </c>
      <c r="B38" s="54">
        <v>12.279500000000001</v>
      </c>
      <c r="C38" s="54">
        <v>5.3498999999999999</v>
      </c>
      <c r="D38" s="54">
        <v>13.246700000000001</v>
      </c>
      <c r="E38" s="54">
        <v>13.4589</v>
      </c>
      <c r="F38" s="54">
        <v>16.247499999999999</v>
      </c>
      <c r="G38" s="54">
        <v>17.1889</v>
      </c>
      <c r="H38" s="54">
        <v>7.7561</v>
      </c>
      <c r="I38" s="54">
        <v>18.051400000000001</v>
      </c>
      <c r="J38" s="54">
        <v>19.5913</v>
      </c>
      <c r="K38" s="54">
        <v>19.023099999999999</v>
      </c>
      <c r="L38" s="54">
        <v>6.5555000000000003</v>
      </c>
      <c r="M38" s="54">
        <v>3.3108</v>
      </c>
      <c r="N38" s="54">
        <v>6.5731000000000002</v>
      </c>
      <c r="O38" s="54">
        <v>8.0360999999999994</v>
      </c>
      <c r="P38" s="54">
        <v>10.5924</v>
      </c>
    </row>
    <row r="39" spans="1:16" ht="12.75" hidden="1" customHeight="1" outlineLevel="1">
      <c r="A39" s="12">
        <v>41395</v>
      </c>
      <c r="B39" s="54">
        <v>11.8474</v>
      </c>
      <c r="C39" s="54">
        <v>5.7530999999999999</v>
      </c>
      <c r="D39" s="54">
        <v>12.864800000000001</v>
      </c>
      <c r="E39" s="54">
        <v>13.387700000000001</v>
      </c>
      <c r="F39" s="54">
        <v>14.877800000000001</v>
      </c>
      <c r="G39" s="54">
        <v>16.620100000000001</v>
      </c>
      <c r="H39" s="54">
        <v>8.3229000000000006</v>
      </c>
      <c r="I39" s="54">
        <v>17.7714</v>
      </c>
      <c r="J39" s="54">
        <v>19.136900000000001</v>
      </c>
      <c r="K39" s="54">
        <v>19.100200000000001</v>
      </c>
      <c r="L39" s="54">
        <v>6.4219999999999997</v>
      </c>
      <c r="M39" s="54">
        <v>3.0392999999999999</v>
      </c>
      <c r="N39" s="54">
        <v>6.5284000000000004</v>
      </c>
      <c r="O39" s="54">
        <v>8.093</v>
      </c>
      <c r="P39" s="54">
        <v>6.9653</v>
      </c>
    </row>
    <row r="40" spans="1:16" ht="12.75" hidden="1" customHeight="1" outlineLevel="1">
      <c r="A40" s="12">
        <v>41426</v>
      </c>
      <c r="B40" s="54">
        <v>11.4038</v>
      </c>
      <c r="C40" s="54">
        <v>5.5846999999999998</v>
      </c>
      <c r="D40" s="54">
        <v>12.9557</v>
      </c>
      <c r="E40" s="54">
        <v>11.845800000000001</v>
      </c>
      <c r="F40" s="54">
        <v>9.4663000000000004</v>
      </c>
      <c r="G40" s="54">
        <v>16.635899999999999</v>
      </c>
      <c r="H40" s="54">
        <v>9.4779999999999998</v>
      </c>
      <c r="I40" s="54">
        <v>17.268000000000001</v>
      </c>
      <c r="J40" s="54">
        <v>18.673200000000001</v>
      </c>
      <c r="K40" s="54">
        <v>17.865300000000001</v>
      </c>
      <c r="L40" s="54">
        <v>6.6589</v>
      </c>
      <c r="M40" s="54">
        <v>3.1400999999999999</v>
      </c>
      <c r="N40" s="54">
        <v>6.8872</v>
      </c>
      <c r="O40" s="54">
        <v>7.7808999999999999</v>
      </c>
      <c r="P40" s="54">
        <v>8.3049999999999997</v>
      </c>
    </row>
    <row r="41" spans="1:16" ht="12.75" hidden="1" customHeight="1" outlineLevel="1">
      <c r="A41" s="12">
        <v>41456</v>
      </c>
      <c r="B41" s="54">
        <v>11.156700000000001</v>
      </c>
      <c r="C41" s="54">
        <v>5.1109</v>
      </c>
      <c r="D41" s="54">
        <v>12.3316</v>
      </c>
      <c r="E41" s="54">
        <v>11.672800000000001</v>
      </c>
      <c r="F41" s="54">
        <v>18.227699999999999</v>
      </c>
      <c r="G41" s="54">
        <v>16.604900000000001</v>
      </c>
      <c r="H41" s="54">
        <v>9.0905000000000005</v>
      </c>
      <c r="I41" s="54">
        <v>17.1052</v>
      </c>
      <c r="J41" s="54">
        <v>18.377500000000001</v>
      </c>
      <c r="K41" s="54">
        <v>18.5776</v>
      </c>
      <c r="L41" s="54">
        <v>6.3834</v>
      </c>
      <c r="M41" s="54">
        <v>3.198</v>
      </c>
      <c r="N41" s="54">
        <v>6.7953000000000001</v>
      </c>
      <c r="O41" s="54">
        <v>7.5945999999999998</v>
      </c>
      <c r="P41" s="54">
        <v>8.2917000000000005</v>
      </c>
    </row>
    <row r="42" spans="1:16" ht="12.75" hidden="1" customHeight="1" outlineLevel="1">
      <c r="A42" s="12">
        <v>41487</v>
      </c>
      <c r="B42" s="54">
        <v>11.1629</v>
      </c>
      <c r="C42" s="54">
        <v>4.8357999999999999</v>
      </c>
      <c r="D42" s="54">
        <v>12.8062</v>
      </c>
      <c r="E42" s="54">
        <v>12.0733</v>
      </c>
      <c r="F42" s="54">
        <v>15.857799999999999</v>
      </c>
      <c r="G42" s="54">
        <v>16.152699999999999</v>
      </c>
      <c r="H42" s="54">
        <v>9.2170000000000005</v>
      </c>
      <c r="I42" s="54">
        <v>16.735700000000001</v>
      </c>
      <c r="J42" s="54">
        <v>18.126100000000001</v>
      </c>
      <c r="K42" s="54">
        <v>17.2242</v>
      </c>
      <c r="L42" s="54">
        <v>5.9325999999999999</v>
      </c>
      <c r="M42" s="54">
        <v>2.4664999999999999</v>
      </c>
      <c r="N42" s="54">
        <v>6.6039000000000003</v>
      </c>
      <c r="O42" s="54">
        <v>7.5164999999999997</v>
      </c>
      <c r="P42" s="54">
        <v>9.7909000000000006</v>
      </c>
    </row>
    <row r="43" spans="1:16" ht="12.75" hidden="1" customHeight="1" outlineLevel="1">
      <c r="A43" s="12">
        <v>41518</v>
      </c>
      <c r="B43" s="54">
        <v>11.62</v>
      </c>
      <c r="C43" s="54">
        <v>5.0627000000000004</v>
      </c>
      <c r="D43" s="54">
        <v>13.2127</v>
      </c>
      <c r="E43" s="54">
        <v>11.637499999999999</v>
      </c>
      <c r="F43" s="54">
        <v>14.9651</v>
      </c>
      <c r="G43" s="54">
        <v>16.581800000000001</v>
      </c>
      <c r="H43" s="54">
        <v>9.1837999999999997</v>
      </c>
      <c r="I43" s="54">
        <v>17.115300000000001</v>
      </c>
      <c r="J43" s="54">
        <v>18.233499999999999</v>
      </c>
      <c r="K43" s="54">
        <v>17.527000000000001</v>
      </c>
      <c r="L43" s="54">
        <v>6.1897000000000002</v>
      </c>
      <c r="M43" s="54">
        <v>2.6276000000000002</v>
      </c>
      <c r="N43" s="54">
        <v>6.8265000000000002</v>
      </c>
      <c r="O43" s="54">
        <v>7.1234999999999999</v>
      </c>
      <c r="P43" s="54">
        <v>9.6249000000000002</v>
      </c>
    </row>
    <row r="44" spans="1:16" ht="12.75" hidden="1" customHeight="1" outlineLevel="1">
      <c r="A44" s="12">
        <v>41548</v>
      </c>
      <c r="B44" s="54">
        <v>12.4017</v>
      </c>
      <c r="C44" s="54">
        <v>6.5380000000000003</v>
      </c>
      <c r="D44" s="54">
        <v>13.859299999999999</v>
      </c>
      <c r="E44" s="54">
        <v>12.1684</v>
      </c>
      <c r="F44" s="54">
        <v>13.540900000000001</v>
      </c>
      <c r="G44" s="54">
        <v>16.724399999999999</v>
      </c>
      <c r="H44" s="54">
        <v>9.3457000000000008</v>
      </c>
      <c r="I44" s="54">
        <v>17.716200000000001</v>
      </c>
      <c r="J44" s="54">
        <v>18.396999999999998</v>
      </c>
      <c r="K44" s="54">
        <v>16.489799999999999</v>
      </c>
      <c r="L44" s="54">
        <v>6.6062000000000003</v>
      </c>
      <c r="M44" s="54">
        <v>2.8875000000000002</v>
      </c>
      <c r="N44" s="54">
        <v>6.7416999999999998</v>
      </c>
      <c r="O44" s="54">
        <v>7.5787000000000004</v>
      </c>
      <c r="P44" s="54">
        <v>10.861700000000001</v>
      </c>
    </row>
    <row r="45" spans="1:16" ht="12.75" hidden="1" customHeight="1" outlineLevel="1">
      <c r="A45" s="12">
        <v>41579</v>
      </c>
      <c r="B45" s="54">
        <v>11.6913</v>
      </c>
      <c r="C45" s="54">
        <v>5.6102999999999996</v>
      </c>
      <c r="D45" s="54">
        <v>13.430099999999999</v>
      </c>
      <c r="E45" s="54">
        <v>11.592700000000001</v>
      </c>
      <c r="F45" s="54">
        <v>13.9208</v>
      </c>
      <c r="G45" s="54">
        <v>16.577100000000002</v>
      </c>
      <c r="H45" s="54">
        <v>9.1157000000000004</v>
      </c>
      <c r="I45" s="54">
        <v>17.5746</v>
      </c>
      <c r="J45" s="54">
        <v>18.4559</v>
      </c>
      <c r="K45" s="54">
        <v>16.613800000000001</v>
      </c>
      <c r="L45" s="54">
        <v>6.2668999999999997</v>
      </c>
      <c r="M45" s="54">
        <v>2.4434</v>
      </c>
      <c r="N45" s="54">
        <v>6.5495999999999999</v>
      </c>
      <c r="O45" s="54">
        <v>7.4390000000000001</v>
      </c>
      <c r="P45" s="54">
        <v>9.3016000000000005</v>
      </c>
    </row>
    <row r="46" spans="1:16" ht="12.75" hidden="1" customHeight="1" outlineLevel="1">
      <c r="A46" s="12">
        <v>41609</v>
      </c>
      <c r="B46" s="54">
        <v>12.435700000000001</v>
      </c>
      <c r="C46" s="54">
        <v>5.5613000000000001</v>
      </c>
      <c r="D46" s="54">
        <v>13.7698</v>
      </c>
      <c r="E46" s="54">
        <v>12.7521</v>
      </c>
      <c r="F46" s="54">
        <v>16.165500000000002</v>
      </c>
      <c r="G46" s="54">
        <v>17.563199999999998</v>
      </c>
      <c r="H46" s="54">
        <v>8.8475999999999999</v>
      </c>
      <c r="I46" s="54">
        <v>18.404</v>
      </c>
      <c r="J46" s="54">
        <v>19.631399999999999</v>
      </c>
      <c r="K46" s="54">
        <v>17.957799999999999</v>
      </c>
      <c r="L46" s="54">
        <v>6.8574000000000002</v>
      </c>
      <c r="M46" s="54">
        <v>2.7806000000000002</v>
      </c>
      <c r="N46" s="54">
        <v>6.6210000000000004</v>
      </c>
      <c r="O46" s="54">
        <v>8.3501999999999992</v>
      </c>
      <c r="P46" s="54">
        <v>9.8745999999999992</v>
      </c>
    </row>
    <row r="47" spans="1:16" ht="12.75" hidden="1" customHeight="1" outlineLevel="1">
      <c r="A47" s="12">
        <v>41640</v>
      </c>
      <c r="B47" s="54">
        <v>12.959099999999999</v>
      </c>
      <c r="C47" s="54">
        <v>5.3315000000000001</v>
      </c>
      <c r="D47" s="54">
        <v>14.8536</v>
      </c>
      <c r="E47" s="54">
        <v>13.027200000000001</v>
      </c>
      <c r="F47" s="54">
        <v>15.594900000000001</v>
      </c>
      <c r="G47" s="54">
        <v>17.899799999999999</v>
      </c>
      <c r="H47" s="54">
        <v>8.1707999999999998</v>
      </c>
      <c r="I47" s="54">
        <v>19.185300000000002</v>
      </c>
      <c r="J47" s="54">
        <v>19.5411</v>
      </c>
      <c r="K47" s="54">
        <v>18.342300000000002</v>
      </c>
      <c r="L47" s="54">
        <v>6.9827000000000004</v>
      </c>
      <c r="M47" s="54">
        <v>2.4788000000000001</v>
      </c>
      <c r="N47" s="54">
        <v>6.9321000000000002</v>
      </c>
      <c r="O47" s="54">
        <v>8.4594000000000005</v>
      </c>
      <c r="P47" s="54">
        <v>8.8735999999999997</v>
      </c>
    </row>
    <row r="48" spans="1:16" ht="12.75" hidden="1" customHeight="1" outlineLevel="1">
      <c r="A48" s="12">
        <v>41671</v>
      </c>
      <c r="B48" s="54">
        <v>12.1038</v>
      </c>
      <c r="C48" s="54">
        <v>5.3844000000000003</v>
      </c>
      <c r="D48" s="54">
        <v>13.513</v>
      </c>
      <c r="E48" s="54">
        <v>12.382999999999999</v>
      </c>
      <c r="F48" s="54">
        <v>14.523300000000001</v>
      </c>
      <c r="G48" s="54">
        <v>17.399799999999999</v>
      </c>
      <c r="H48" s="54">
        <v>8.7977000000000007</v>
      </c>
      <c r="I48" s="54">
        <v>18.5518</v>
      </c>
      <c r="J48" s="54">
        <v>18.744900000000001</v>
      </c>
      <c r="K48" s="54">
        <v>19.816500000000001</v>
      </c>
      <c r="L48" s="54">
        <v>7.4714999999999998</v>
      </c>
      <c r="M48" s="54">
        <v>2.6436000000000002</v>
      </c>
      <c r="N48" s="54">
        <v>7.8674999999999997</v>
      </c>
      <c r="O48" s="54">
        <v>8.6547000000000001</v>
      </c>
      <c r="P48" s="54">
        <v>9.3398000000000003</v>
      </c>
    </row>
    <row r="49" spans="1:16" ht="12.75" hidden="1" customHeight="1" outlineLevel="1">
      <c r="A49" s="12">
        <v>41699</v>
      </c>
      <c r="B49" s="54">
        <v>11.874700000000001</v>
      </c>
      <c r="C49" s="54">
        <v>5.1866000000000003</v>
      </c>
      <c r="D49" s="54">
        <v>14.4895</v>
      </c>
      <c r="E49" s="54">
        <v>11.516999999999999</v>
      </c>
      <c r="F49" s="54">
        <v>18.8965</v>
      </c>
      <c r="G49" s="54">
        <v>18.5395</v>
      </c>
      <c r="H49" s="54">
        <v>11.8627</v>
      </c>
      <c r="I49" s="54">
        <v>19.8367</v>
      </c>
      <c r="J49" s="54">
        <v>18.7441</v>
      </c>
      <c r="K49" s="54">
        <v>21.87</v>
      </c>
      <c r="L49" s="54">
        <v>6.6104000000000003</v>
      </c>
      <c r="M49" s="54">
        <v>1.8682000000000001</v>
      </c>
      <c r="N49" s="54">
        <v>7.2900999999999998</v>
      </c>
      <c r="O49" s="54">
        <v>8.5876000000000001</v>
      </c>
      <c r="P49" s="54">
        <v>7.8667999999999996</v>
      </c>
    </row>
    <row r="50" spans="1:16" ht="12.75" hidden="1" customHeight="1" outlineLevel="1">
      <c r="A50" s="12">
        <v>41730</v>
      </c>
      <c r="B50" s="54">
        <v>13.6188</v>
      </c>
      <c r="C50" s="54">
        <v>8.1007999999999996</v>
      </c>
      <c r="D50" s="54">
        <v>15.3245</v>
      </c>
      <c r="E50" s="54">
        <v>11.884499999999999</v>
      </c>
      <c r="F50" s="54">
        <v>17.874600000000001</v>
      </c>
      <c r="G50" s="54">
        <v>18.744800000000001</v>
      </c>
      <c r="H50" s="54">
        <v>12.052099999999999</v>
      </c>
      <c r="I50" s="54">
        <v>19.9819</v>
      </c>
      <c r="J50" s="54">
        <v>19.391999999999999</v>
      </c>
      <c r="K50" s="54">
        <v>22.476400000000002</v>
      </c>
      <c r="L50" s="54">
        <v>7.5305</v>
      </c>
      <c r="M50" s="54">
        <v>2.3189000000000002</v>
      </c>
      <c r="N50" s="54">
        <v>7.8898000000000001</v>
      </c>
      <c r="O50" s="54">
        <v>8.8396000000000008</v>
      </c>
      <c r="P50" s="54">
        <v>9.5343</v>
      </c>
    </row>
    <row r="51" spans="1:16" ht="12.75" hidden="1" customHeight="1" outlineLevel="1">
      <c r="A51" s="12">
        <v>41760</v>
      </c>
      <c r="B51" s="56">
        <v>14.0913</v>
      </c>
      <c r="C51" s="56">
        <v>6.7807000000000004</v>
      </c>
      <c r="D51" s="56">
        <v>15.755599999999999</v>
      </c>
      <c r="E51" s="56">
        <v>12.8697</v>
      </c>
      <c r="F51" s="56">
        <v>16.924199999999999</v>
      </c>
      <c r="G51" s="56">
        <v>19.449100000000001</v>
      </c>
      <c r="H51" s="56">
        <v>11.5177</v>
      </c>
      <c r="I51" s="56">
        <v>20.5702</v>
      </c>
      <c r="J51" s="56">
        <v>19.019200000000001</v>
      </c>
      <c r="K51" s="56">
        <v>22.529299999999999</v>
      </c>
      <c r="L51" s="56">
        <v>7.8929</v>
      </c>
      <c r="M51" s="56">
        <v>2.4190999999999998</v>
      </c>
      <c r="N51" s="56">
        <v>8.343</v>
      </c>
      <c r="O51" s="56">
        <v>9.2417999999999996</v>
      </c>
      <c r="P51" s="56">
        <v>9.5655000000000001</v>
      </c>
    </row>
    <row r="52" spans="1:16" ht="12.75" hidden="1" customHeight="1" outlineLevel="1">
      <c r="A52" s="12">
        <v>41791</v>
      </c>
      <c r="B52" s="56">
        <v>13.5495</v>
      </c>
      <c r="C52" s="56">
        <v>6.55</v>
      </c>
      <c r="D52" s="56">
        <v>15.2065</v>
      </c>
      <c r="E52" s="56">
        <v>12.5321</v>
      </c>
      <c r="F52" s="56">
        <v>17.779399999999999</v>
      </c>
      <c r="G52" s="56">
        <v>18.844200000000001</v>
      </c>
      <c r="H52" s="56">
        <v>10.504899999999999</v>
      </c>
      <c r="I52" s="56">
        <v>19.752099999999999</v>
      </c>
      <c r="J52" s="56">
        <v>19.7424</v>
      </c>
      <c r="K52" s="56">
        <v>23.086300000000001</v>
      </c>
      <c r="L52" s="56">
        <v>7.9034000000000004</v>
      </c>
      <c r="M52" s="56">
        <v>3.0697000000000001</v>
      </c>
      <c r="N52" s="56">
        <v>8.0997000000000003</v>
      </c>
      <c r="O52" s="56">
        <v>9.2608999999999995</v>
      </c>
      <c r="P52" s="56">
        <v>8.7657000000000007</v>
      </c>
    </row>
    <row r="53" spans="1:16" ht="12.75" hidden="1" customHeight="1" outlineLevel="1">
      <c r="A53" s="12">
        <v>41821</v>
      </c>
      <c r="B53" s="56">
        <v>13.025</v>
      </c>
      <c r="C53" s="56">
        <v>6.8644999999999996</v>
      </c>
      <c r="D53" s="56">
        <v>13.936500000000001</v>
      </c>
      <c r="E53" s="56">
        <v>12.573600000000001</v>
      </c>
      <c r="F53" s="56">
        <v>18.6387</v>
      </c>
      <c r="G53" s="56">
        <v>18.6508</v>
      </c>
      <c r="H53" s="56">
        <v>10.7958</v>
      </c>
      <c r="I53" s="56">
        <v>19.430599999999998</v>
      </c>
      <c r="J53" s="56">
        <v>19.6251</v>
      </c>
      <c r="K53" s="56">
        <v>21.859000000000002</v>
      </c>
      <c r="L53" s="56">
        <v>7.3982999999999999</v>
      </c>
      <c r="M53" s="56">
        <v>2.3822000000000001</v>
      </c>
      <c r="N53" s="56">
        <v>7.0532000000000004</v>
      </c>
      <c r="O53" s="56">
        <v>9.3478999999999992</v>
      </c>
      <c r="P53" s="56">
        <v>9.5252999999999997</v>
      </c>
    </row>
    <row r="54" spans="1:16" hidden="1" outlineLevel="1" collapsed="1">
      <c r="A54" s="12">
        <v>41852</v>
      </c>
      <c r="B54" s="56">
        <v>12.1852</v>
      </c>
      <c r="C54" s="56">
        <v>5.8483999999999998</v>
      </c>
      <c r="D54" s="56">
        <v>13.161099999999999</v>
      </c>
      <c r="E54" s="56">
        <v>12.964399999999999</v>
      </c>
      <c r="F54" s="56">
        <v>16.1221</v>
      </c>
      <c r="G54" s="56">
        <v>18.4192</v>
      </c>
      <c r="H54" s="56">
        <v>10.6945</v>
      </c>
      <c r="I54" s="56">
        <v>19.425699999999999</v>
      </c>
      <c r="J54" s="56">
        <v>19.582699999999999</v>
      </c>
      <c r="K54" s="56">
        <v>20.9543</v>
      </c>
      <c r="L54" s="56">
        <v>7.3676000000000004</v>
      </c>
      <c r="M54" s="56">
        <v>2.5937999999999999</v>
      </c>
      <c r="N54" s="56">
        <v>7.4705000000000004</v>
      </c>
      <c r="O54" s="56">
        <v>9.6384000000000007</v>
      </c>
      <c r="P54" s="56">
        <v>7.1205999999999996</v>
      </c>
    </row>
    <row r="55" spans="1:16" hidden="1" outlineLevel="1" collapsed="1">
      <c r="A55" s="12">
        <v>41883</v>
      </c>
      <c r="B55" s="56">
        <v>11.8268</v>
      </c>
      <c r="C55" s="56">
        <v>5.3849999999999998</v>
      </c>
      <c r="D55" s="56">
        <v>13.260899999999999</v>
      </c>
      <c r="E55" s="56">
        <v>12.275600000000001</v>
      </c>
      <c r="F55" s="56">
        <v>14.734500000000001</v>
      </c>
      <c r="G55" s="56">
        <v>18.081900000000001</v>
      </c>
      <c r="H55" s="56">
        <v>10.6188</v>
      </c>
      <c r="I55" s="56">
        <v>19.259399999999999</v>
      </c>
      <c r="J55" s="56">
        <v>19.412700000000001</v>
      </c>
      <c r="K55" s="56">
        <v>20.894600000000001</v>
      </c>
      <c r="L55" s="56">
        <v>7.1925999999999997</v>
      </c>
      <c r="M55" s="56">
        <v>2.1030000000000002</v>
      </c>
      <c r="N55" s="56">
        <v>7.6714000000000002</v>
      </c>
      <c r="O55" s="56">
        <v>9.2995999999999999</v>
      </c>
      <c r="P55" s="56">
        <v>7.7488999999999999</v>
      </c>
    </row>
    <row r="56" spans="1:16" hidden="1" outlineLevel="1" collapsed="1">
      <c r="A56" s="12">
        <v>41913</v>
      </c>
      <c r="B56" s="56">
        <v>12.205</v>
      </c>
      <c r="C56" s="56">
        <v>5.4080000000000004</v>
      </c>
      <c r="D56" s="56">
        <v>13.357100000000001</v>
      </c>
      <c r="E56" s="56">
        <v>12.870900000000001</v>
      </c>
      <c r="F56" s="56">
        <v>16.875900000000001</v>
      </c>
      <c r="G56" s="56">
        <v>17.814800000000002</v>
      </c>
      <c r="H56" s="56">
        <v>8.8120999999999992</v>
      </c>
      <c r="I56" s="56">
        <v>19.119</v>
      </c>
      <c r="J56" s="56">
        <v>20.322800000000001</v>
      </c>
      <c r="K56" s="56">
        <v>22.389500000000002</v>
      </c>
      <c r="L56" s="56">
        <v>7.5164999999999997</v>
      </c>
      <c r="M56" s="56">
        <v>2.0806</v>
      </c>
      <c r="N56" s="56">
        <v>7.8978000000000002</v>
      </c>
      <c r="O56" s="56">
        <v>9.2489000000000008</v>
      </c>
      <c r="P56" s="56">
        <v>7.6332000000000004</v>
      </c>
    </row>
    <row r="57" spans="1:16" hidden="1" outlineLevel="1" collapsed="1">
      <c r="A57" s="12">
        <v>41944</v>
      </c>
      <c r="B57" s="56">
        <v>12.1816</v>
      </c>
      <c r="C57" s="56">
        <v>5.6231</v>
      </c>
      <c r="D57" s="56">
        <v>13.6272</v>
      </c>
      <c r="E57" s="56">
        <v>12.673400000000001</v>
      </c>
      <c r="F57" s="56">
        <v>14.6624</v>
      </c>
      <c r="G57" s="56">
        <v>18.186800000000002</v>
      </c>
      <c r="H57" s="56">
        <v>10.6685</v>
      </c>
      <c r="I57" s="56">
        <v>19.302600000000002</v>
      </c>
      <c r="J57" s="56">
        <v>19.828199999999999</v>
      </c>
      <c r="K57" s="56">
        <v>18.233799999999999</v>
      </c>
      <c r="L57" s="56">
        <v>7.8095999999999997</v>
      </c>
      <c r="M57" s="56">
        <v>2.5714000000000001</v>
      </c>
      <c r="N57" s="56">
        <v>8.6713000000000005</v>
      </c>
      <c r="O57" s="56">
        <v>9.2739999999999991</v>
      </c>
      <c r="P57" s="56">
        <v>10.417400000000001</v>
      </c>
    </row>
    <row r="58" spans="1:16" hidden="1" outlineLevel="1" collapsed="1">
      <c r="A58" s="12">
        <v>41974</v>
      </c>
      <c r="B58" s="56">
        <v>11.4376</v>
      </c>
      <c r="C58" s="56">
        <v>3.4262999999999999</v>
      </c>
      <c r="D58" s="56">
        <v>13.295400000000001</v>
      </c>
      <c r="E58" s="56">
        <v>12.970800000000001</v>
      </c>
      <c r="F58" s="56">
        <v>10.730700000000001</v>
      </c>
      <c r="G58" s="56">
        <v>16.551400000000001</v>
      </c>
      <c r="H58" s="56">
        <v>4.7663000000000002</v>
      </c>
      <c r="I58" s="56">
        <v>19.420999999999999</v>
      </c>
      <c r="J58" s="56">
        <v>20.5</v>
      </c>
      <c r="K58" s="56">
        <v>12.5343</v>
      </c>
      <c r="L58" s="56">
        <v>7.7332999999999998</v>
      </c>
      <c r="M58" s="56">
        <v>2.1966000000000001</v>
      </c>
      <c r="N58" s="56">
        <v>8.4814000000000007</v>
      </c>
      <c r="O58" s="56">
        <v>9.5257000000000005</v>
      </c>
      <c r="P58" s="56">
        <v>9.3605999999999998</v>
      </c>
    </row>
    <row r="59" spans="1:16" hidden="1" outlineLevel="1" collapsed="1">
      <c r="A59" s="12">
        <v>42005</v>
      </c>
      <c r="B59" s="56">
        <v>11.7446</v>
      </c>
      <c r="C59" s="56">
        <v>3.6374</v>
      </c>
      <c r="D59" s="56">
        <v>12.718299999999999</v>
      </c>
      <c r="E59" s="56">
        <v>14.136200000000001</v>
      </c>
      <c r="F59" s="56">
        <v>12.517300000000001</v>
      </c>
      <c r="G59" s="56">
        <v>16.508199999999999</v>
      </c>
      <c r="H59" s="56">
        <v>5.2064000000000004</v>
      </c>
      <c r="I59" s="56">
        <v>18.0716</v>
      </c>
      <c r="J59" s="56">
        <v>20.651199999999999</v>
      </c>
      <c r="K59" s="56">
        <v>19.883500000000002</v>
      </c>
      <c r="L59" s="56">
        <v>7.8841999999999999</v>
      </c>
      <c r="M59" s="56">
        <v>2.1011000000000002</v>
      </c>
      <c r="N59" s="56">
        <v>7.8947000000000003</v>
      </c>
      <c r="O59" s="56">
        <v>10.674200000000001</v>
      </c>
      <c r="P59" s="56">
        <v>10.7601</v>
      </c>
    </row>
    <row r="60" spans="1:16" hidden="1" outlineLevel="1" collapsed="1">
      <c r="A60" s="12">
        <v>42036</v>
      </c>
      <c r="B60" s="56">
        <v>10.539400000000001</v>
      </c>
      <c r="C60" s="56">
        <v>4.3255999999999997</v>
      </c>
      <c r="D60" s="56">
        <v>11.669600000000001</v>
      </c>
      <c r="E60" s="56">
        <v>12.556900000000001</v>
      </c>
      <c r="F60" s="56">
        <v>13.8141</v>
      </c>
      <c r="G60" s="56">
        <v>16.027999999999999</v>
      </c>
      <c r="H60" s="56">
        <v>6.5968</v>
      </c>
      <c r="I60" s="56">
        <v>18.332799999999999</v>
      </c>
      <c r="J60" s="56">
        <v>20.7394</v>
      </c>
      <c r="K60" s="56">
        <v>16.9755</v>
      </c>
      <c r="L60" s="56">
        <v>7.37</v>
      </c>
      <c r="M60" s="56">
        <v>2.4405000000000001</v>
      </c>
      <c r="N60" s="56">
        <v>7.4835000000000003</v>
      </c>
      <c r="O60" s="56">
        <v>10.211</v>
      </c>
      <c r="P60" s="56">
        <v>8.5306999999999995</v>
      </c>
    </row>
    <row r="61" spans="1:16" hidden="1" outlineLevel="1" collapsed="1">
      <c r="A61" s="12">
        <v>42064</v>
      </c>
      <c r="B61" s="56">
        <v>11.5787</v>
      </c>
      <c r="C61" s="56">
        <v>3.8384999999999998</v>
      </c>
      <c r="D61" s="56">
        <v>12.9925</v>
      </c>
      <c r="E61" s="56">
        <v>13.3842</v>
      </c>
      <c r="F61" s="56">
        <v>9.5279000000000007</v>
      </c>
      <c r="G61" s="56">
        <v>17.220300000000002</v>
      </c>
      <c r="H61" s="56">
        <v>5.5782999999999996</v>
      </c>
      <c r="I61" s="56">
        <v>19.8094</v>
      </c>
      <c r="J61" s="56">
        <v>22.2027</v>
      </c>
      <c r="K61" s="56">
        <v>20.461500000000001</v>
      </c>
      <c r="L61" s="56">
        <v>7.8815999999999997</v>
      </c>
      <c r="M61" s="56">
        <v>2.0299</v>
      </c>
      <c r="N61" s="56">
        <v>7.9930000000000003</v>
      </c>
      <c r="O61" s="56">
        <v>10.2456</v>
      </c>
      <c r="P61" s="56">
        <v>8.9891000000000005</v>
      </c>
    </row>
    <row r="62" spans="1:16" hidden="1" outlineLevel="1" collapsed="1">
      <c r="A62" s="12">
        <v>42095</v>
      </c>
      <c r="B62" s="56">
        <v>13.3842</v>
      </c>
      <c r="C62" s="56">
        <v>3.1128999999999998</v>
      </c>
      <c r="D62" s="56">
        <v>14.509600000000001</v>
      </c>
      <c r="E62" s="56">
        <v>15.154999999999999</v>
      </c>
      <c r="F62" s="56">
        <v>15.4754</v>
      </c>
      <c r="G62" s="56">
        <v>19.822399999999998</v>
      </c>
      <c r="H62" s="56">
        <v>3.9887999999999999</v>
      </c>
      <c r="I62" s="56">
        <v>21.9467</v>
      </c>
      <c r="J62" s="56">
        <v>25.206900000000001</v>
      </c>
      <c r="K62" s="56">
        <v>21.626100000000001</v>
      </c>
      <c r="L62" s="56">
        <v>8.9685000000000006</v>
      </c>
      <c r="M62" s="56">
        <v>2.1029</v>
      </c>
      <c r="N62" s="56">
        <v>8.2314000000000007</v>
      </c>
      <c r="O62" s="56">
        <v>11.6972</v>
      </c>
      <c r="P62" s="56">
        <v>9.3285</v>
      </c>
    </row>
    <row r="63" spans="1:16" hidden="1" outlineLevel="1" collapsed="1">
      <c r="A63" s="12">
        <v>42125</v>
      </c>
      <c r="B63" s="56">
        <v>13.626200000000001</v>
      </c>
      <c r="C63" s="56">
        <v>3.407</v>
      </c>
      <c r="D63" s="56">
        <v>14.6493</v>
      </c>
      <c r="E63" s="56">
        <v>16.9556</v>
      </c>
      <c r="F63" s="56">
        <v>18.036200000000001</v>
      </c>
      <c r="G63" s="56">
        <v>18.897099999999998</v>
      </c>
      <c r="H63" s="56">
        <v>4.2895000000000003</v>
      </c>
      <c r="I63" s="56">
        <v>21.777699999999999</v>
      </c>
      <c r="J63" s="56">
        <v>25.192799999999998</v>
      </c>
      <c r="K63" s="56">
        <v>20.875399999999999</v>
      </c>
      <c r="L63" s="56">
        <v>9.0852000000000004</v>
      </c>
      <c r="M63" s="56">
        <v>1.8411</v>
      </c>
      <c r="N63" s="56">
        <v>8.2504000000000008</v>
      </c>
      <c r="O63" s="56">
        <v>13.0246</v>
      </c>
      <c r="P63" s="56">
        <v>10.676500000000001</v>
      </c>
    </row>
    <row r="64" spans="1:16" hidden="1" outlineLevel="1" collapsed="1">
      <c r="A64" s="12">
        <v>42156</v>
      </c>
      <c r="B64" s="56">
        <v>12.2827</v>
      </c>
      <c r="C64" s="56">
        <v>4.0259999999999998</v>
      </c>
      <c r="D64" s="56">
        <v>12.9506</v>
      </c>
      <c r="E64" s="56">
        <v>15.9726</v>
      </c>
      <c r="F64" s="56">
        <v>9.3794000000000004</v>
      </c>
      <c r="G64" s="56">
        <v>18.387499999999999</v>
      </c>
      <c r="H64" s="56">
        <v>5.4725999999999999</v>
      </c>
      <c r="I64" s="56">
        <v>20.691700000000001</v>
      </c>
      <c r="J64" s="56">
        <v>23.802299999999999</v>
      </c>
      <c r="K64" s="56">
        <v>23.119700000000002</v>
      </c>
      <c r="L64" s="56">
        <v>7.5559000000000003</v>
      </c>
      <c r="M64" s="56">
        <v>1.8495999999999999</v>
      </c>
      <c r="N64" s="56">
        <v>7.4229000000000003</v>
      </c>
      <c r="O64" s="56">
        <v>10.910600000000001</v>
      </c>
      <c r="P64" s="56">
        <v>7.2046000000000001</v>
      </c>
    </row>
    <row r="65" spans="1:16" hidden="1" outlineLevel="1" collapsed="1">
      <c r="A65" s="12">
        <v>42186</v>
      </c>
      <c r="B65" s="56">
        <v>11.853300000000001</v>
      </c>
      <c r="C65" s="56">
        <v>3.52</v>
      </c>
      <c r="D65" s="56">
        <v>13.155799999999999</v>
      </c>
      <c r="E65" s="56">
        <v>14.1799</v>
      </c>
      <c r="F65" s="56">
        <v>16.9617</v>
      </c>
      <c r="G65" s="56">
        <v>17.3355</v>
      </c>
      <c r="H65" s="56">
        <v>4.7163000000000004</v>
      </c>
      <c r="I65" s="56">
        <v>20.182600000000001</v>
      </c>
      <c r="J65" s="56">
        <v>23.1645</v>
      </c>
      <c r="K65" s="56">
        <v>17.681799999999999</v>
      </c>
      <c r="L65" s="56">
        <v>7.6375999999999999</v>
      </c>
      <c r="M65" s="56">
        <v>1.7968999999999999</v>
      </c>
      <c r="N65" s="56">
        <v>7.9306999999999999</v>
      </c>
      <c r="O65" s="56">
        <v>9.8251000000000008</v>
      </c>
      <c r="P65" s="56">
        <v>6.3390000000000004</v>
      </c>
    </row>
    <row r="66" spans="1:16" hidden="1" outlineLevel="1" collapsed="1">
      <c r="A66" s="12">
        <v>42217</v>
      </c>
      <c r="B66" s="56">
        <v>11.8513</v>
      </c>
      <c r="C66" s="56">
        <v>4.0111999999999997</v>
      </c>
      <c r="D66" s="56">
        <v>13.4817</v>
      </c>
      <c r="E66" s="56">
        <v>14.767200000000001</v>
      </c>
      <c r="F66" s="56">
        <v>5.7205000000000004</v>
      </c>
      <c r="G66" s="56">
        <v>16.881499999999999</v>
      </c>
      <c r="H66" s="56">
        <v>5.4939</v>
      </c>
      <c r="I66" s="56">
        <v>20.2239</v>
      </c>
      <c r="J66" s="56">
        <v>22.944099999999999</v>
      </c>
      <c r="K66" s="56">
        <v>24.069500000000001</v>
      </c>
      <c r="L66" s="56">
        <v>7.3792999999999997</v>
      </c>
      <c r="M66" s="56">
        <v>1.5319</v>
      </c>
      <c r="N66" s="56">
        <v>8.1026000000000007</v>
      </c>
      <c r="O66" s="56">
        <v>9.2202999999999999</v>
      </c>
      <c r="P66" s="56">
        <v>3.86</v>
      </c>
    </row>
    <row r="67" spans="1:16" hidden="1" outlineLevel="1" collapsed="1">
      <c r="A67" s="12">
        <v>42248</v>
      </c>
      <c r="B67" s="54">
        <v>11.493399999999999</v>
      </c>
      <c r="C67" s="54">
        <v>3.8681999999999999</v>
      </c>
      <c r="D67" s="54">
        <v>13.079499999999999</v>
      </c>
      <c r="E67" s="54">
        <v>15.2186</v>
      </c>
      <c r="F67" s="54">
        <v>16.786899999999999</v>
      </c>
      <c r="G67" s="54">
        <v>17.188300000000002</v>
      </c>
      <c r="H67" s="54">
        <v>6.1612999999999998</v>
      </c>
      <c r="I67" s="54">
        <v>20.422599999999999</v>
      </c>
      <c r="J67" s="54">
        <v>21.8385</v>
      </c>
      <c r="K67" s="54">
        <v>23.148299999999999</v>
      </c>
      <c r="L67" s="54">
        <v>6.8308999999999997</v>
      </c>
      <c r="M67" s="54">
        <v>1.2902</v>
      </c>
      <c r="N67" s="54">
        <v>7.6879999999999997</v>
      </c>
      <c r="O67" s="54">
        <v>9.6059000000000001</v>
      </c>
      <c r="P67" s="54">
        <v>6.1063000000000001</v>
      </c>
    </row>
    <row r="68" spans="1:16" hidden="1" outlineLevel="1" collapsed="1">
      <c r="A68" s="12">
        <v>42278</v>
      </c>
      <c r="B68" s="54">
        <v>10.911199999999999</v>
      </c>
      <c r="C68" s="54">
        <v>2.6240000000000001</v>
      </c>
      <c r="D68" s="54">
        <v>12.7242</v>
      </c>
      <c r="E68" s="54">
        <v>14.4528</v>
      </c>
      <c r="F68" s="54">
        <v>9.6805000000000003</v>
      </c>
      <c r="G68" s="54">
        <v>16.206</v>
      </c>
      <c r="H68" s="54">
        <v>3.8138000000000001</v>
      </c>
      <c r="I68" s="54">
        <v>20.122499999999999</v>
      </c>
      <c r="J68" s="54">
        <v>21.2346</v>
      </c>
      <c r="K68" s="54">
        <v>17.078800000000001</v>
      </c>
      <c r="L68" s="54">
        <v>6.7857000000000003</v>
      </c>
      <c r="M68" s="54">
        <v>1.2182999999999999</v>
      </c>
      <c r="N68" s="54">
        <v>7.5712000000000002</v>
      </c>
      <c r="O68" s="54">
        <v>9.5548999999999999</v>
      </c>
      <c r="P68" s="54">
        <v>6.5000999999999998</v>
      </c>
    </row>
    <row r="69" spans="1:16" hidden="1" outlineLevel="1" collapsed="1">
      <c r="A69" s="12">
        <v>42309</v>
      </c>
      <c r="B69" s="54">
        <v>10.5585</v>
      </c>
      <c r="C69" s="54">
        <v>2.9860000000000002</v>
      </c>
      <c r="D69" s="54">
        <v>12.443300000000001</v>
      </c>
      <c r="E69" s="54">
        <v>13.435600000000001</v>
      </c>
      <c r="F69" s="54">
        <v>22.430199999999999</v>
      </c>
      <c r="G69" s="54">
        <v>15.898300000000001</v>
      </c>
      <c r="H69" s="54">
        <v>4.5727000000000002</v>
      </c>
      <c r="I69" s="54">
        <v>19.791499999999999</v>
      </c>
      <c r="J69" s="54">
        <v>21.012499999999999</v>
      </c>
      <c r="K69" s="54">
        <v>24.340699999999998</v>
      </c>
      <c r="L69" s="54">
        <v>6.4568000000000003</v>
      </c>
      <c r="M69" s="54">
        <v>1.0969</v>
      </c>
      <c r="N69" s="54">
        <v>7.5766999999999998</v>
      </c>
      <c r="O69" s="54">
        <v>7.5122999999999998</v>
      </c>
      <c r="P69" s="54">
        <v>4.5648</v>
      </c>
    </row>
    <row r="70" spans="1:16" hidden="1" outlineLevel="1" collapsed="1">
      <c r="A70" s="12">
        <v>42339</v>
      </c>
      <c r="B70" s="54">
        <v>10.419</v>
      </c>
      <c r="C70" s="54">
        <v>3.1234000000000002</v>
      </c>
      <c r="D70" s="54">
        <v>12.518800000000001</v>
      </c>
      <c r="E70" s="54">
        <v>14.6608</v>
      </c>
      <c r="F70" s="54">
        <v>15.1511</v>
      </c>
      <c r="G70" s="54">
        <v>15.815</v>
      </c>
      <c r="H70" s="54">
        <v>5.4073000000000002</v>
      </c>
      <c r="I70" s="54">
        <v>20.003699999999998</v>
      </c>
      <c r="J70" s="54">
        <v>19.779</v>
      </c>
      <c r="K70" s="54">
        <v>21.696400000000001</v>
      </c>
      <c r="L70" s="54">
        <v>6.5777000000000001</v>
      </c>
      <c r="M70" s="54">
        <v>1.1640999999999999</v>
      </c>
      <c r="N70" s="54">
        <v>8.0138999999999996</v>
      </c>
      <c r="O70" s="54">
        <v>9.2817000000000007</v>
      </c>
      <c r="P70" s="54">
        <v>10.388199999999999</v>
      </c>
    </row>
    <row r="71" spans="1:16" hidden="1" outlineLevel="1" collapsed="1">
      <c r="A71" s="12">
        <v>42370</v>
      </c>
      <c r="B71" s="54">
        <v>9.6760999999999999</v>
      </c>
      <c r="C71" s="54">
        <v>2.7006000000000001</v>
      </c>
      <c r="D71" s="54">
        <v>11.731199999999999</v>
      </c>
      <c r="E71" s="54">
        <v>14.514799999999999</v>
      </c>
      <c r="F71" s="54">
        <v>6.9268999999999998</v>
      </c>
      <c r="G71" s="54">
        <v>14.786</v>
      </c>
      <c r="H71" s="54">
        <v>4.3890000000000002</v>
      </c>
      <c r="I71" s="54">
        <v>19.506599999999999</v>
      </c>
      <c r="J71" s="54">
        <v>20.210100000000001</v>
      </c>
      <c r="K71" s="54">
        <v>12.668200000000001</v>
      </c>
      <c r="L71" s="54">
        <v>6.4763999999999999</v>
      </c>
      <c r="M71" s="54">
        <v>1.2015</v>
      </c>
      <c r="N71" s="54">
        <v>7.9267000000000003</v>
      </c>
      <c r="O71" s="54">
        <v>8.6471999999999998</v>
      </c>
      <c r="P71" s="54">
        <v>5.5899000000000001</v>
      </c>
    </row>
    <row r="72" spans="1:16" hidden="1" outlineLevel="1" collapsed="1">
      <c r="A72" s="12">
        <v>42401</v>
      </c>
      <c r="B72" s="54">
        <v>10.117900000000001</v>
      </c>
      <c r="C72" s="54">
        <v>3.5552000000000001</v>
      </c>
      <c r="D72" s="54">
        <v>11.692</v>
      </c>
      <c r="E72" s="54">
        <v>11.2631</v>
      </c>
      <c r="F72" s="54">
        <v>9.0940999999999992</v>
      </c>
      <c r="G72" s="54">
        <v>16.5547</v>
      </c>
      <c r="H72" s="54">
        <v>6.2169999999999996</v>
      </c>
      <c r="I72" s="54">
        <v>19.313700000000001</v>
      </c>
      <c r="J72" s="54">
        <v>19.644400000000001</v>
      </c>
      <c r="K72" s="54">
        <v>21.826599999999999</v>
      </c>
      <c r="L72" s="54">
        <v>6.5105000000000004</v>
      </c>
      <c r="M72" s="54">
        <v>1.6458999999999999</v>
      </c>
      <c r="N72" s="54">
        <v>7.5587</v>
      </c>
      <c r="O72" s="54">
        <v>7.2446000000000002</v>
      </c>
      <c r="P72" s="54">
        <v>4.5792999999999999</v>
      </c>
    </row>
    <row r="73" spans="1:16" hidden="1" outlineLevel="1" collapsed="1">
      <c r="A73" s="12">
        <v>42430</v>
      </c>
      <c r="B73" s="54">
        <v>10.4343</v>
      </c>
      <c r="C73" s="54">
        <v>6.9284999999999997</v>
      </c>
      <c r="D73" s="54">
        <v>10.655799999999999</v>
      </c>
      <c r="E73" s="54">
        <v>11.6976</v>
      </c>
      <c r="F73" s="54">
        <v>9.3036999999999992</v>
      </c>
      <c r="G73" s="54">
        <v>16.756399999999999</v>
      </c>
      <c r="H73" s="54">
        <v>8.3864999999999998</v>
      </c>
      <c r="I73" s="54">
        <v>18.793399999999998</v>
      </c>
      <c r="J73" s="54">
        <v>19.132200000000001</v>
      </c>
      <c r="K73" s="54">
        <v>18.2209</v>
      </c>
      <c r="L73" s="54">
        <v>6.4775999999999998</v>
      </c>
      <c r="M73" s="54">
        <v>2.0952999999999999</v>
      </c>
      <c r="N73" s="54">
        <v>6.7172000000000001</v>
      </c>
      <c r="O73" s="54">
        <v>6.2587999999999999</v>
      </c>
      <c r="P73" s="54">
        <v>6.3318000000000003</v>
      </c>
    </row>
    <row r="74" spans="1:16" hidden="1" outlineLevel="1" collapsed="1">
      <c r="A74" s="12">
        <v>42461</v>
      </c>
      <c r="B74" s="54">
        <v>10.611499999999999</v>
      </c>
      <c r="C74" s="54">
        <v>4.2365000000000004</v>
      </c>
      <c r="D74" s="54">
        <v>11.2418</v>
      </c>
      <c r="E74" s="54">
        <v>13.244999999999999</v>
      </c>
      <c r="F74" s="54">
        <v>7.2849000000000004</v>
      </c>
      <c r="G74" s="54">
        <v>16.154599999999999</v>
      </c>
      <c r="H74" s="54">
        <v>6.3048999999999999</v>
      </c>
      <c r="I74" s="54">
        <v>18.289899999999999</v>
      </c>
      <c r="J74" s="54">
        <v>18.183399999999999</v>
      </c>
      <c r="K74" s="54">
        <v>16.4312</v>
      </c>
      <c r="L74" s="54">
        <v>6.7805999999999997</v>
      </c>
      <c r="M74" s="54">
        <v>1.2739</v>
      </c>
      <c r="N74" s="54">
        <v>7.2455999999999996</v>
      </c>
      <c r="O74" s="54">
        <v>7.7366999999999999</v>
      </c>
      <c r="P74" s="54">
        <v>5.5416999999999996</v>
      </c>
    </row>
    <row r="75" spans="1:16" hidden="1" outlineLevel="1" collapsed="1">
      <c r="A75" s="12">
        <v>42491</v>
      </c>
      <c r="B75" s="54">
        <v>9.8895</v>
      </c>
      <c r="C75" s="54">
        <v>4.8162000000000003</v>
      </c>
      <c r="D75" s="54">
        <v>10.122999999999999</v>
      </c>
      <c r="E75" s="54">
        <v>13.097300000000001</v>
      </c>
      <c r="F75" s="54">
        <v>13.2211</v>
      </c>
      <c r="G75" s="54">
        <v>15.735099999999999</v>
      </c>
      <c r="H75" s="54">
        <v>6.5782999999999996</v>
      </c>
      <c r="I75" s="54">
        <v>18.039899999999999</v>
      </c>
      <c r="J75" s="54">
        <v>17.8203</v>
      </c>
      <c r="K75" s="54">
        <v>16.3963</v>
      </c>
      <c r="L75" s="54">
        <v>5.4946000000000002</v>
      </c>
      <c r="M75" s="54">
        <v>1.3019000000000001</v>
      </c>
      <c r="N75" s="54">
        <v>5.5266999999999999</v>
      </c>
      <c r="O75" s="54">
        <v>7.8280000000000003</v>
      </c>
      <c r="P75" s="54">
        <v>4.0537999999999998</v>
      </c>
    </row>
    <row r="76" spans="1:16" hidden="1" outlineLevel="1" collapsed="1">
      <c r="A76" s="12">
        <v>42522</v>
      </c>
      <c r="B76" s="54">
        <v>9.7973999999999997</v>
      </c>
      <c r="C76" s="54">
        <v>3.7081</v>
      </c>
      <c r="D76" s="54">
        <v>10.888999999999999</v>
      </c>
      <c r="E76" s="54">
        <v>11.9574</v>
      </c>
      <c r="F76" s="54">
        <v>18.079799999999999</v>
      </c>
      <c r="G76" s="54">
        <v>15.338200000000001</v>
      </c>
      <c r="H76" s="54">
        <v>6.1332000000000004</v>
      </c>
      <c r="I76" s="54">
        <v>17.636199999999999</v>
      </c>
      <c r="J76" s="54">
        <v>17.501300000000001</v>
      </c>
      <c r="K76" s="54">
        <v>20.84</v>
      </c>
      <c r="L76" s="54">
        <v>5.4733999999999998</v>
      </c>
      <c r="M76" s="54">
        <v>1.2836000000000001</v>
      </c>
      <c r="N76" s="54">
        <v>6.3570000000000002</v>
      </c>
      <c r="O76" s="54">
        <v>5.51</v>
      </c>
      <c r="P76" s="54">
        <v>4.9542999999999999</v>
      </c>
    </row>
    <row r="77" spans="1:16" hidden="1" outlineLevel="1" collapsed="1">
      <c r="A77" s="12">
        <v>42552</v>
      </c>
      <c r="B77" s="54">
        <v>8.7159999999999993</v>
      </c>
      <c r="C77" s="54">
        <v>4.8323</v>
      </c>
      <c r="D77" s="54">
        <v>10.0688</v>
      </c>
      <c r="E77" s="54">
        <v>8.2021999999999995</v>
      </c>
      <c r="F77" s="54">
        <v>9.9658999999999995</v>
      </c>
      <c r="G77" s="54">
        <v>13.9322</v>
      </c>
      <c r="H77" s="54">
        <v>7.1646000000000001</v>
      </c>
      <c r="I77" s="54">
        <v>16.496600000000001</v>
      </c>
      <c r="J77" s="54">
        <v>17.1066</v>
      </c>
      <c r="K77" s="54">
        <v>15.0982</v>
      </c>
      <c r="L77" s="54">
        <v>5.0452000000000004</v>
      </c>
      <c r="M77" s="54">
        <v>1.5128999999999999</v>
      </c>
      <c r="N77" s="54">
        <v>6.1797000000000004</v>
      </c>
      <c r="O77" s="54">
        <v>3.5857000000000001</v>
      </c>
      <c r="P77" s="54">
        <v>6.8361999999999998</v>
      </c>
    </row>
    <row r="78" spans="1:16" hidden="1" outlineLevel="1" collapsed="1">
      <c r="A78" s="12">
        <v>42583</v>
      </c>
      <c r="B78" s="54">
        <v>8.5241000000000007</v>
      </c>
      <c r="C78" s="54">
        <v>3.5667</v>
      </c>
      <c r="D78" s="54">
        <v>9.9842999999999993</v>
      </c>
      <c r="E78" s="54">
        <v>12.8338</v>
      </c>
      <c r="F78" s="54">
        <v>11.958500000000001</v>
      </c>
      <c r="G78" s="54">
        <v>13.105499999999999</v>
      </c>
      <c r="H78" s="54">
        <v>5.9143999999999997</v>
      </c>
      <c r="I78" s="54">
        <v>16.082799999999999</v>
      </c>
      <c r="J78" s="54">
        <v>16.608599999999999</v>
      </c>
      <c r="K78" s="54">
        <v>16.850899999999999</v>
      </c>
      <c r="L78" s="54">
        <v>4.7121000000000004</v>
      </c>
      <c r="M78" s="54">
        <v>1.2927</v>
      </c>
      <c r="N78" s="54">
        <v>5.9123000000000001</v>
      </c>
      <c r="O78" s="54">
        <v>5.8434999999999997</v>
      </c>
      <c r="P78" s="54">
        <v>6.1483999999999996</v>
      </c>
    </row>
    <row r="79" spans="1:16" hidden="1" outlineLevel="1" collapsed="1">
      <c r="A79" s="12">
        <v>42614</v>
      </c>
      <c r="B79" s="54">
        <v>7.9664999999999999</v>
      </c>
      <c r="C79" s="54">
        <v>3.3079000000000001</v>
      </c>
      <c r="D79" s="54">
        <v>9.4077000000000002</v>
      </c>
      <c r="E79" s="54">
        <v>10.6783</v>
      </c>
      <c r="F79" s="54">
        <v>10.868399999999999</v>
      </c>
      <c r="G79" s="54">
        <v>12.9049</v>
      </c>
      <c r="H79" s="54">
        <v>5.9371</v>
      </c>
      <c r="I79" s="54">
        <v>15.7639</v>
      </c>
      <c r="J79" s="54">
        <v>16.212700000000002</v>
      </c>
      <c r="K79" s="54">
        <v>16.875299999999999</v>
      </c>
      <c r="L79" s="54">
        <v>4.2981999999999996</v>
      </c>
      <c r="M79" s="54">
        <v>0.84630000000000005</v>
      </c>
      <c r="N79" s="54">
        <v>5.3472999999999997</v>
      </c>
      <c r="O79" s="54">
        <v>5.4630000000000001</v>
      </c>
      <c r="P79" s="54">
        <v>5.7191999999999998</v>
      </c>
    </row>
    <row r="80" spans="1:16" hidden="1" outlineLevel="1" collapsed="1">
      <c r="A80" s="12">
        <v>42644</v>
      </c>
      <c r="B80" s="54">
        <v>8.6721000000000004</v>
      </c>
      <c r="C80" s="54">
        <v>4.3239000000000001</v>
      </c>
      <c r="D80" s="54">
        <v>9.9939999999999998</v>
      </c>
      <c r="E80" s="54">
        <v>9.8576999999999995</v>
      </c>
      <c r="F80" s="54">
        <v>19.013300000000001</v>
      </c>
      <c r="G80" s="54">
        <v>13.375299999999999</v>
      </c>
      <c r="H80" s="54">
        <v>6.6928999999999998</v>
      </c>
      <c r="I80" s="54">
        <v>16.273599999999998</v>
      </c>
      <c r="J80" s="54">
        <v>16.6431</v>
      </c>
      <c r="K80" s="54">
        <v>19.013300000000001</v>
      </c>
      <c r="L80" s="54">
        <v>5.0448000000000004</v>
      </c>
      <c r="M80" s="54">
        <v>0.9647</v>
      </c>
      <c r="N80" s="54">
        <v>6.0896999999999997</v>
      </c>
      <c r="O80" s="54">
        <v>5.1318000000000001</v>
      </c>
      <c r="P80" s="54">
        <v>0</v>
      </c>
    </row>
    <row r="81" spans="1:16" hidden="1" outlineLevel="1" collapsed="1">
      <c r="A81" s="12">
        <v>42675</v>
      </c>
      <c r="B81" s="54">
        <v>9.1028000000000002</v>
      </c>
      <c r="C81" s="54">
        <v>4.3597999999999999</v>
      </c>
      <c r="D81" s="54">
        <v>10.163600000000001</v>
      </c>
      <c r="E81" s="54">
        <v>10.7402</v>
      </c>
      <c r="F81" s="54">
        <v>18.081499999999998</v>
      </c>
      <c r="G81" s="54">
        <v>14.0252</v>
      </c>
      <c r="H81" s="54">
        <v>7.2843999999999998</v>
      </c>
      <c r="I81" s="54">
        <v>16.263300000000001</v>
      </c>
      <c r="J81" s="54">
        <v>16.525500000000001</v>
      </c>
      <c r="K81" s="54">
        <v>20.986699999999999</v>
      </c>
      <c r="L81" s="54">
        <v>5.1349</v>
      </c>
      <c r="M81" s="54">
        <v>1.0061</v>
      </c>
      <c r="N81" s="54">
        <v>5.6268000000000002</v>
      </c>
      <c r="O81" s="54">
        <v>7.3219000000000003</v>
      </c>
      <c r="P81" s="54">
        <v>9.2599</v>
      </c>
    </row>
    <row r="82" spans="1:16" hidden="1" outlineLevel="1" collapsed="1">
      <c r="A82" s="12">
        <v>42705</v>
      </c>
      <c r="B82" s="54">
        <v>8.6572999999999993</v>
      </c>
      <c r="C82" s="54">
        <v>4.3154000000000003</v>
      </c>
      <c r="D82" s="54">
        <v>9.3910999999999998</v>
      </c>
      <c r="E82" s="54">
        <v>10.5558</v>
      </c>
      <c r="F82" s="54">
        <v>10.138999999999999</v>
      </c>
      <c r="G82" s="54">
        <v>13.7271</v>
      </c>
      <c r="H82" s="54">
        <v>6.8772000000000002</v>
      </c>
      <c r="I82" s="54">
        <v>16.106999999999999</v>
      </c>
      <c r="J82" s="54">
        <v>16.798200000000001</v>
      </c>
      <c r="K82" s="54">
        <v>20.3186</v>
      </c>
      <c r="L82" s="54">
        <v>5.2469999999999999</v>
      </c>
      <c r="M82" s="54">
        <v>1.0212000000000001</v>
      </c>
      <c r="N82" s="54">
        <v>5.5244</v>
      </c>
      <c r="O82" s="54">
        <v>7.0340999999999996</v>
      </c>
      <c r="P82" s="54">
        <v>7.3997000000000002</v>
      </c>
    </row>
    <row r="83" spans="1:16" hidden="1" outlineLevel="1" collapsed="1">
      <c r="A83" s="12">
        <v>42736</v>
      </c>
      <c r="B83" s="54">
        <v>9.1120000000000001</v>
      </c>
      <c r="C83" s="54">
        <v>4.8894000000000002</v>
      </c>
      <c r="D83" s="54">
        <v>9.8506999999999998</v>
      </c>
      <c r="E83" s="54">
        <v>10.7096</v>
      </c>
      <c r="F83" s="54">
        <v>15.6935</v>
      </c>
      <c r="G83" s="54">
        <v>14.2248</v>
      </c>
      <c r="H83" s="54">
        <v>7.6106999999999996</v>
      </c>
      <c r="I83" s="54">
        <v>16.192</v>
      </c>
      <c r="J83" s="54">
        <v>16.8368</v>
      </c>
      <c r="K83" s="54">
        <v>20.002600000000001</v>
      </c>
      <c r="L83" s="54">
        <v>5.2366000000000001</v>
      </c>
      <c r="M83" s="54">
        <v>1.5293000000000001</v>
      </c>
      <c r="N83" s="54">
        <v>5.3384</v>
      </c>
      <c r="O83" s="54">
        <v>7.1017999999999999</v>
      </c>
      <c r="P83" s="54">
        <v>5.8560999999999996</v>
      </c>
    </row>
    <row r="84" spans="1:16" hidden="1" outlineLevel="1" collapsed="1">
      <c r="A84" s="12">
        <v>42767</v>
      </c>
      <c r="B84" s="54">
        <v>8.0282999999999998</v>
      </c>
      <c r="C84" s="54">
        <v>4.1984000000000004</v>
      </c>
      <c r="D84" s="54">
        <v>8.8915000000000006</v>
      </c>
      <c r="E84" s="54">
        <v>9.8743999999999996</v>
      </c>
      <c r="F84" s="54">
        <v>9.6283999999999992</v>
      </c>
      <c r="G84" s="54">
        <v>13.192500000000001</v>
      </c>
      <c r="H84" s="54">
        <v>7.2108999999999996</v>
      </c>
      <c r="I84" s="54">
        <v>15.3322</v>
      </c>
      <c r="J84" s="54">
        <v>16.4175</v>
      </c>
      <c r="K84" s="54">
        <v>17.420100000000001</v>
      </c>
      <c r="L84" s="54">
        <v>4.5090000000000003</v>
      </c>
      <c r="M84" s="54">
        <v>1.0900000000000001</v>
      </c>
      <c r="N84" s="54">
        <v>4.9157999999999999</v>
      </c>
      <c r="O84" s="54">
        <v>6.2287999999999997</v>
      </c>
      <c r="P84" s="54">
        <v>7.0610999999999997</v>
      </c>
    </row>
    <row r="85" spans="1:16" hidden="1" outlineLevel="1" collapsed="1">
      <c r="A85" s="12">
        <v>42795</v>
      </c>
      <c r="B85" s="54">
        <v>7.1951999999999998</v>
      </c>
      <c r="C85" s="54">
        <v>3.1383000000000001</v>
      </c>
      <c r="D85" s="54">
        <v>8.5330999999999992</v>
      </c>
      <c r="E85" s="54">
        <v>9.4266000000000005</v>
      </c>
      <c r="F85" s="54">
        <v>8.8284000000000002</v>
      </c>
      <c r="G85" s="54">
        <v>12.466900000000001</v>
      </c>
      <c r="H85" s="54">
        <v>5.8223000000000003</v>
      </c>
      <c r="I85" s="54">
        <v>14.9909</v>
      </c>
      <c r="J85" s="54">
        <v>16.483699999999999</v>
      </c>
      <c r="K85" s="54">
        <v>23.4557</v>
      </c>
      <c r="L85" s="54">
        <v>3.5215999999999998</v>
      </c>
      <c r="M85" s="54">
        <v>0.93410000000000004</v>
      </c>
      <c r="N85" s="54">
        <v>4.3807</v>
      </c>
      <c r="O85" s="54">
        <v>4.4912000000000001</v>
      </c>
      <c r="P85" s="54">
        <v>7.8270999999999997</v>
      </c>
    </row>
    <row r="86" spans="1:16" hidden="1" outlineLevel="1" collapsed="1">
      <c r="A86" s="12">
        <v>42826</v>
      </c>
      <c r="B86" s="54">
        <v>7.6535000000000002</v>
      </c>
      <c r="C86" s="54">
        <v>5.0822000000000003</v>
      </c>
      <c r="D86" s="54">
        <v>8.1059000000000001</v>
      </c>
      <c r="E86" s="54">
        <v>10.008100000000001</v>
      </c>
      <c r="F86" s="54">
        <v>10.670500000000001</v>
      </c>
      <c r="G86" s="54">
        <v>12.2362</v>
      </c>
      <c r="H86" s="54">
        <v>7.8204000000000002</v>
      </c>
      <c r="I86" s="54">
        <v>14.318099999999999</v>
      </c>
      <c r="J86" s="54">
        <v>15.8256</v>
      </c>
      <c r="K86" s="54">
        <v>21.011199999999999</v>
      </c>
      <c r="L86" s="54">
        <v>3.9514999999999998</v>
      </c>
      <c r="M86" s="54">
        <v>1.1056999999999999</v>
      </c>
      <c r="N86" s="54">
        <v>4.3284000000000002</v>
      </c>
      <c r="O86" s="54">
        <v>5.2314999999999996</v>
      </c>
      <c r="P86" s="54">
        <v>7.9984000000000002</v>
      </c>
    </row>
    <row r="87" spans="1:16" hidden="1" outlineLevel="1" collapsed="1">
      <c r="A87" s="12">
        <v>42856</v>
      </c>
      <c r="B87" s="54">
        <v>7.2370999999999999</v>
      </c>
      <c r="C87" s="54">
        <v>4.3838999999999997</v>
      </c>
      <c r="D87" s="54">
        <v>8.1540999999999997</v>
      </c>
      <c r="E87" s="54">
        <v>9.2585999999999995</v>
      </c>
      <c r="F87" s="54">
        <v>10.45</v>
      </c>
      <c r="G87" s="54">
        <v>11.893000000000001</v>
      </c>
      <c r="H87" s="54">
        <v>7.05</v>
      </c>
      <c r="I87" s="54">
        <v>14.3581</v>
      </c>
      <c r="J87" s="54">
        <v>15.1648</v>
      </c>
      <c r="K87" s="54">
        <v>17.8979</v>
      </c>
      <c r="L87" s="54">
        <v>3.3712</v>
      </c>
      <c r="M87" s="54">
        <v>1.1592</v>
      </c>
      <c r="N87" s="54">
        <v>3.9508000000000001</v>
      </c>
      <c r="O87" s="54">
        <v>4.5195999999999996</v>
      </c>
      <c r="P87" s="54">
        <v>7.173</v>
      </c>
    </row>
    <row r="88" spans="1:16" hidden="1" outlineLevel="1" collapsed="1">
      <c r="A88" s="12">
        <v>42887</v>
      </c>
      <c r="B88" s="54">
        <v>7.1836000000000002</v>
      </c>
      <c r="C88" s="54">
        <v>3.8342999999999998</v>
      </c>
      <c r="D88" s="54">
        <v>8.0663999999999998</v>
      </c>
      <c r="E88" s="54">
        <v>9.4178999999999995</v>
      </c>
      <c r="F88" s="54">
        <v>10.0284</v>
      </c>
      <c r="G88" s="54">
        <v>11.730399999999999</v>
      </c>
      <c r="H88" s="54">
        <v>6.2641</v>
      </c>
      <c r="I88" s="54">
        <v>14.052</v>
      </c>
      <c r="J88" s="54">
        <v>15.8147</v>
      </c>
      <c r="K88" s="54">
        <v>17.134599999999999</v>
      </c>
      <c r="L88" s="54">
        <v>3.7831000000000001</v>
      </c>
      <c r="M88" s="54">
        <v>1.0119</v>
      </c>
      <c r="N88" s="54">
        <v>4.2451999999999996</v>
      </c>
      <c r="O88" s="54">
        <v>5.4263000000000003</v>
      </c>
      <c r="P88" s="54">
        <v>7.4065000000000003</v>
      </c>
    </row>
    <row r="89" spans="1:16" hidden="1" outlineLevel="1" collapsed="1">
      <c r="A89" s="12">
        <v>42917</v>
      </c>
      <c r="B89" s="54">
        <v>7.2058</v>
      </c>
      <c r="C89" s="54">
        <v>3.3388</v>
      </c>
      <c r="D89" s="54">
        <v>7.9554999999999998</v>
      </c>
      <c r="E89" s="54">
        <v>9.0246999999999993</v>
      </c>
      <c r="F89" s="54">
        <v>7.3205999999999998</v>
      </c>
      <c r="G89" s="54">
        <v>11.6937</v>
      </c>
      <c r="H89" s="54">
        <v>5.3655999999999997</v>
      </c>
      <c r="I89" s="54">
        <v>14.0572</v>
      </c>
      <c r="J89" s="54">
        <v>14.5501</v>
      </c>
      <c r="K89" s="54">
        <v>14.3497</v>
      </c>
      <c r="L89" s="54">
        <v>3.9348999999999998</v>
      </c>
      <c r="M89" s="54">
        <v>0.96099999999999997</v>
      </c>
      <c r="N89" s="54">
        <v>3.7738999999999998</v>
      </c>
      <c r="O89" s="54">
        <v>6.0433000000000003</v>
      </c>
      <c r="P89" s="54">
        <v>7.1882999999999999</v>
      </c>
    </row>
    <row r="90" spans="1:16" hidden="1" outlineLevel="1" collapsed="1">
      <c r="A90" s="12">
        <v>42948</v>
      </c>
      <c r="B90" s="54">
        <v>6.7138999999999998</v>
      </c>
      <c r="C90" s="54">
        <v>2.8995000000000002</v>
      </c>
      <c r="D90" s="54">
        <v>7.7324000000000002</v>
      </c>
      <c r="E90" s="54">
        <v>8.2147000000000006</v>
      </c>
      <c r="F90" s="54">
        <v>10.0959</v>
      </c>
      <c r="G90" s="54">
        <v>11.1814</v>
      </c>
      <c r="H90" s="54">
        <v>4.7443999999999997</v>
      </c>
      <c r="I90" s="54">
        <v>13.3629</v>
      </c>
      <c r="J90" s="54">
        <v>14.323499999999999</v>
      </c>
      <c r="K90" s="54">
        <v>17.2438</v>
      </c>
      <c r="L90" s="54">
        <v>3.2513000000000001</v>
      </c>
      <c r="M90" s="54">
        <v>0.92749999999999999</v>
      </c>
      <c r="N90" s="54">
        <v>3.7252000000000001</v>
      </c>
      <c r="O90" s="54">
        <v>4.0679999999999996</v>
      </c>
      <c r="P90" s="54">
        <v>6.4923000000000002</v>
      </c>
    </row>
    <row r="91" spans="1:16" hidden="1" outlineLevel="1" collapsed="1">
      <c r="A91" s="12">
        <v>42979</v>
      </c>
      <c r="B91" s="54">
        <v>6.0324</v>
      </c>
      <c r="C91" s="54">
        <v>2.3174999999999999</v>
      </c>
      <c r="D91" s="54">
        <v>7.4035000000000002</v>
      </c>
      <c r="E91" s="54">
        <v>7.4169999999999998</v>
      </c>
      <c r="F91" s="54">
        <v>8.1529000000000007</v>
      </c>
      <c r="G91" s="54">
        <v>10.4861</v>
      </c>
      <c r="H91" s="54">
        <v>4.1405000000000003</v>
      </c>
      <c r="I91" s="54">
        <v>12.9078</v>
      </c>
      <c r="J91" s="54">
        <v>13.351900000000001</v>
      </c>
      <c r="K91" s="54">
        <v>16.638999999999999</v>
      </c>
      <c r="L91" s="54">
        <v>2.8170000000000002</v>
      </c>
      <c r="M91" s="54">
        <v>0.88160000000000005</v>
      </c>
      <c r="N91" s="54">
        <v>3.4449000000000001</v>
      </c>
      <c r="O91" s="54">
        <v>3.6581999999999999</v>
      </c>
      <c r="P91" s="54">
        <v>7.7809999999999997</v>
      </c>
    </row>
    <row r="92" spans="1:16" hidden="1" outlineLevel="1" collapsed="1">
      <c r="A92" s="12">
        <v>43009</v>
      </c>
      <c r="B92" s="54">
        <v>5.8925000000000001</v>
      </c>
      <c r="C92" s="54">
        <v>2.6686999999999999</v>
      </c>
      <c r="D92" s="54">
        <v>6.9496000000000002</v>
      </c>
      <c r="E92" s="54">
        <v>6.7043999999999997</v>
      </c>
      <c r="F92" s="54">
        <v>7.8780999999999999</v>
      </c>
      <c r="G92" s="54">
        <v>10.458</v>
      </c>
      <c r="H92" s="54">
        <v>4.7826000000000004</v>
      </c>
      <c r="I92" s="54">
        <v>12.7117</v>
      </c>
      <c r="J92" s="54">
        <v>12.742599999999999</v>
      </c>
      <c r="K92" s="54">
        <v>11.8452</v>
      </c>
      <c r="L92" s="54">
        <v>3.2185000000000001</v>
      </c>
      <c r="M92" s="54">
        <v>0.94430000000000003</v>
      </c>
      <c r="N92" s="54">
        <v>3.4420999999999999</v>
      </c>
      <c r="O92" s="54">
        <v>4.4645999999999999</v>
      </c>
      <c r="P92" s="54">
        <v>7.798</v>
      </c>
    </row>
    <row r="93" spans="1:16" hidden="1" outlineLevel="1" collapsed="1">
      <c r="A93" s="12">
        <v>43040</v>
      </c>
      <c r="B93" s="54">
        <v>6.0467000000000004</v>
      </c>
      <c r="C93" s="54">
        <v>2.367</v>
      </c>
      <c r="D93" s="54">
        <v>7.5007999999999999</v>
      </c>
      <c r="E93" s="54">
        <v>6.5091999999999999</v>
      </c>
      <c r="F93" s="54">
        <v>7.4584000000000001</v>
      </c>
      <c r="G93" s="54">
        <v>10.824400000000001</v>
      </c>
      <c r="H93" s="54">
        <v>4.0522</v>
      </c>
      <c r="I93" s="54">
        <v>13.4145</v>
      </c>
      <c r="J93" s="54">
        <v>13.5024</v>
      </c>
      <c r="K93" s="54">
        <v>16.7712</v>
      </c>
      <c r="L93" s="54">
        <v>2.782</v>
      </c>
      <c r="M93" s="54">
        <v>0.93569999999999998</v>
      </c>
      <c r="N93" s="54">
        <v>2.9946000000000002</v>
      </c>
      <c r="O93" s="54">
        <v>4.0038</v>
      </c>
      <c r="P93" s="54">
        <v>6.7831999999999999</v>
      </c>
    </row>
    <row r="94" spans="1:16" hidden="1" outlineLevel="1" collapsed="1">
      <c r="A94" s="12">
        <v>43070</v>
      </c>
      <c r="B94" s="54">
        <v>5.9161999999999999</v>
      </c>
      <c r="C94" s="54">
        <v>3.0135000000000001</v>
      </c>
      <c r="D94" s="54">
        <v>7.2047999999999996</v>
      </c>
      <c r="E94" s="54">
        <v>7.2205000000000004</v>
      </c>
      <c r="F94" s="54">
        <v>7.9082999999999997</v>
      </c>
      <c r="G94" s="54">
        <v>10.117699999999999</v>
      </c>
      <c r="H94" s="54">
        <v>4.7687999999999997</v>
      </c>
      <c r="I94" s="54">
        <v>12.963900000000001</v>
      </c>
      <c r="J94" s="54">
        <v>14.901999999999999</v>
      </c>
      <c r="K94" s="54">
        <v>16.184799999999999</v>
      </c>
      <c r="L94" s="54">
        <v>2.3881000000000001</v>
      </c>
      <c r="M94" s="54">
        <v>0.94589999999999996</v>
      </c>
      <c r="N94" s="54">
        <v>2.8824999999999998</v>
      </c>
      <c r="O94" s="54">
        <v>2.9207000000000001</v>
      </c>
      <c r="P94" s="54">
        <v>7.4676</v>
      </c>
    </row>
    <row r="95" spans="1:16" hidden="1" outlineLevel="1" collapsed="1">
      <c r="A95" s="12">
        <v>43101</v>
      </c>
      <c r="B95" s="54">
        <v>6.4747000000000003</v>
      </c>
      <c r="C95" s="54">
        <v>1.9115</v>
      </c>
      <c r="D95" s="54">
        <v>8.0236000000000001</v>
      </c>
      <c r="E95" s="54">
        <v>7.3509000000000002</v>
      </c>
      <c r="F95" s="54">
        <v>7.3525999999999998</v>
      </c>
      <c r="G95" s="54">
        <v>10.9815</v>
      </c>
      <c r="H95" s="54">
        <v>3.3338999999999999</v>
      </c>
      <c r="I95" s="54">
        <v>12.987299999999999</v>
      </c>
      <c r="J95" s="54">
        <v>13.988099999999999</v>
      </c>
      <c r="K95" s="54">
        <v>12.8499</v>
      </c>
      <c r="L95" s="54">
        <v>2.6412</v>
      </c>
      <c r="M95" s="54">
        <v>0.95069999999999999</v>
      </c>
      <c r="N95" s="54">
        <v>3.0798000000000001</v>
      </c>
      <c r="O95" s="54">
        <v>4.2667000000000002</v>
      </c>
      <c r="P95" s="54">
        <v>6.9317000000000002</v>
      </c>
    </row>
    <row r="96" spans="1:16" hidden="1" outlineLevel="1" collapsed="1">
      <c r="A96" s="12">
        <v>43132</v>
      </c>
      <c r="B96" s="54">
        <v>5.7713000000000001</v>
      </c>
      <c r="C96" s="54">
        <v>1.5857000000000001</v>
      </c>
      <c r="D96" s="54">
        <v>7.1458000000000004</v>
      </c>
      <c r="E96" s="54">
        <v>7.6916000000000002</v>
      </c>
      <c r="F96" s="54">
        <v>10.6496</v>
      </c>
      <c r="G96" s="54">
        <v>11.049799999999999</v>
      </c>
      <c r="H96" s="54">
        <v>3.1073</v>
      </c>
      <c r="I96" s="54">
        <v>13.312799999999999</v>
      </c>
      <c r="J96" s="54">
        <v>13.975099999999999</v>
      </c>
      <c r="K96" s="54">
        <v>17.152200000000001</v>
      </c>
      <c r="L96" s="54">
        <v>2.5629</v>
      </c>
      <c r="M96" s="54">
        <v>0.8165</v>
      </c>
      <c r="N96" s="54">
        <v>3.0954000000000002</v>
      </c>
      <c r="O96" s="54">
        <v>4.1123000000000003</v>
      </c>
      <c r="P96" s="54">
        <v>7.0736999999999997</v>
      </c>
    </row>
    <row r="97" spans="1:16" hidden="1" outlineLevel="1" collapsed="1">
      <c r="A97" s="12">
        <v>43160</v>
      </c>
      <c r="B97" s="54">
        <v>6.2079000000000004</v>
      </c>
      <c r="C97" s="54">
        <v>1.9522999999999999</v>
      </c>
      <c r="D97" s="54">
        <v>7.8897000000000004</v>
      </c>
      <c r="E97" s="54">
        <v>8.3298000000000005</v>
      </c>
      <c r="F97" s="54">
        <v>9.5670999999999999</v>
      </c>
      <c r="G97" s="54">
        <v>10.5503</v>
      </c>
      <c r="H97" s="54">
        <v>3.2766000000000002</v>
      </c>
      <c r="I97" s="54">
        <v>13.136699999999999</v>
      </c>
      <c r="J97" s="54">
        <v>13.4209</v>
      </c>
      <c r="K97" s="54">
        <v>16.836300000000001</v>
      </c>
      <c r="L97" s="54">
        <v>2.2736999999999998</v>
      </c>
      <c r="M97" s="54">
        <v>0.92459999999999998</v>
      </c>
      <c r="N97" s="54">
        <v>2.7837999999999998</v>
      </c>
      <c r="O97" s="54">
        <v>3.9651999999999998</v>
      </c>
      <c r="P97" s="54">
        <v>5.7229000000000001</v>
      </c>
    </row>
    <row r="98" spans="1:16" hidden="1" outlineLevel="1" collapsed="1">
      <c r="A98" s="12">
        <v>43191</v>
      </c>
      <c r="B98" s="54">
        <v>6.1723999999999997</v>
      </c>
      <c r="C98" s="54">
        <v>1.7924</v>
      </c>
      <c r="D98" s="54">
        <v>8.2301000000000002</v>
      </c>
      <c r="E98" s="54">
        <v>10.8264</v>
      </c>
      <c r="F98" s="54">
        <v>10.763299999999999</v>
      </c>
      <c r="G98" s="54">
        <v>10.3066</v>
      </c>
      <c r="H98" s="54">
        <v>2.9676999999999998</v>
      </c>
      <c r="I98" s="54">
        <v>13.11</v>
      </c>
      <c r="J98" s="54">
        <v>13.9312</v>
      </c>
      <c r="K98" s="54">
        <v>17.963999999999999</v>
      </c>
      <c r="L98" s="54">
        <v>2.0234000000000001</v>
      </c>
      <c r="M98" s="54">
        <v>0.93899999999999995</v>
      </c>
      <c r="N98" s="54">
        <v>2.6537000000000002</v>
      </c>
      <c r="O98" s="54">
        <v>4.0183</v>
      </c>
      <c r="P98" s="54">
        <v>8.8215000000000003</v>
      </c>
    </row>
    <row r="99" spans="1:16" hidden="1" outlineLevel="1" collapsed="1">
      <c r="A99" s="12">
        <v>43221</v>
      </c>
      <c r="B99" s="54">
        <v>6.0571000000000002</v>
      </c>
      <c r="C99" s="54">
        <v>1.7695000000000001</v>
      </c>
      <c r="D99" s="54">
        <v>7.9905999999999997</v>
      </c>
      <c r="E99" s="54">
        <v>5.5263999999999998</v>
      </c>
      <c r="F99" s="54">
        <v>7.7991999999999999</v>
      </c>
      <c r="G99" s="54">
        <v>10.588100000000001</v>
      </c>
      <c r="H99" s="54">
        <v>2.9169999999999998</v>
      </c>
      <c r="I99" s="54">
        <v>13.1249</v>
      </c>
      <c r="J99" s="54">
        <v>13.0831</v>
      </c>
      <c r="K99" s="54">
        <v>14.4297</v>
      </c>
      <c r="L99" s="54">
        <v>2.2473000000000001</v>
      </c>
      <c r="M99" s="54">
        <v>0.94740000000000002</v>
      </c>
      <c r="N99" s="54">
        <v>2.7273000000000001</v>
      </c>
      <c r="O99" s="54">
        <v>3.0028999999999999</v>
      </c>
      <c r="P99" s="54">
        <v>5.6162000000000001</v>
      </c>
    </row>
    <row r="100" spans="1:16" hidden="1" outlineLevel="1" collapsed="1">
      <c r="A100" s="12">
        <v>43252</v>
      </c>
      <c r="B100" s="54">
        <v>6.2195999999999998</v>
      </c>
      <c r="C100" s="54">
        <v>2.2117</v>
      </c>
      <c r="D100" s="54">
        <v>7.9851000000000001</v>
      </c>
      <c r="E100" s="54">
        <v>8.2163000000000004</v>
      </c>
      <c r="F100" s="54">
        <v>8.4888999999999992</v>
      </c>
      <c r="G100" s="54">
        <v>10.1136</v>
      </c>
      <c r="H100" s="54">
        <v>3.6343999999999999</v>
      </c>
      <c r="I100" s="54">
        <v>12.6973</v>
      </c>
      <c r="J100" s="54">
        <v>12.349</v>
      </c>
      <c r="K100" s="54">
        <v>14.2105</v>
      </c>
      <c r="L100" s="54">
        <v>2.0072000000000001</v>
      </c>
      <c r="M100" s="54">
        <v>0.92059999999999997</v>
      </c>
      <c r="N100" s="54">
        <v>2.5366</v>
      </c>
      <c r="O100" s="54">
        <v>2.7166000000000001</v>
      </c>
      <c r="P100" s="54">
        <v>5.7606000000000002</v>
      </c>
    </row>
    <row r="101" spans="1:16" hidden="1" outlineLevel="1" collapsed="1">
      <c r="A101" s="12">
        <v>43282</v>
      </c>
      <c r="B101" s="54">
        <v>6.5796000000000001</v>
      </c>
      <c r="C101" s="54">
        <v>2.0030999999999999</v>
      </c>
      <c r="D101" s="54">
        <v>8.1191999999999993</v>
      </c>
      <c r="E101" s="54">
        <v>8.9460999999999995</v>
      </c>
      <c r="F101" s="54">
        <v>7.5292000000000003</v>
      </c>
      <c r="G101" s="54">
        <v>10.543100000000001</v>
      </c>
      <c r="H101" s="54">
        <v>3.1697000000000002</v>
      </c>
      <c r="I101" s="54">
        <v>12.815799999999999</v>
      </c>
      <c r="J101" s="54">
        <v>13.4682</v>
      </c>
      <c r="K101" s="54">
        <v>14.8407</v>
      </c>
      <c r="L101" s="54">
        <v>2.1404999999999998</v>
      </c>
      <c r="M101" s="54">
        <v>0.89800000000000002</v>
      </c>
      <c r="N101" s="54">
        <v>2.472</v>
      </c>
      <c r="O101" s="54">
        <v>4.1071999999999997</v>
      </c>
      <c r="P101" s="54">
        <v>5.3826999999999998</v>
      </c>
    </row>
    <row r="102" spans="1:16" hidden="1" outlineLevel="1" collapsed="1">
      <c r="A102" s="12">
        <v>43313</v>
      </c>
      <c r="B102" s="54">
        <v>5.8552</v>
      </c>
      <c r="C102" s="54">
        <v>1.8496999999999999</v>
      </c>
      <c r="D102" s="54">
        <v>7.4794</v>
      </c>
      <c r="E102" s="54">
        <v>9.0536999999999992</v>
      </c>
      <c r="F102" s="54">
        <v>0.99139999999999995</v>
      </c>
      <c r="G102" s="54">
        <v>10.101800000000001</v>
      </c>
      <c r="H102" s="54">
        <v>2.8885999999999998</v>
      </c>
      <c r="I102" s="54">
        <v>13.236599999999999</v>
      </c>
      <c r="J102" s="54">
        <v>12.454599999999999</v>
      </c>
      <c r="K102" s="54">
        <v>8.4977</v>
      </c>
      <c r="L102" s="54">
        <v>2.0958000000000001</v>
      </c>
      <c r="M102" s="54">
        <v>0.92759999999999998</v>
      </c>
      <c r="N102" s="54">
        <v>2.5215999999999998</v>
      </c>
      <c r="O102" s="54">
        <v>4.1702000000000004</v>
      </c>
      <c r="P102" s="54">
        <v>0.23119999999999999</v>
      </c>
    </row>
    <row r="103" spans="1:16" hidden="1" outlineLevel="1" collapsed="1">
      <c r="A103" s="12">
        <v>43344</v>
      </c>
      <c r="B103" s="54">
        <v>5.5373999999999999</v>
      </c>
      <c r="C103" s="54">
        <v>1.522</v>
      </c>
      <c r="D103" s="54">
        <v>7.7931999999999997</v>
      </c>
      <c r="E103" s="54">
        <v>4.1797000000000004</v>
      </c>
      <c r="F103" s="54">
        <v>9.2448999999999995</v>
      </c>
      <c r="G103" s="54">
        <v>10.062799999999999</v>
      </c>
      <c r="H103" s="54">
        <v>2.2252000000000001</v>
      </c>
      <c r="I103" s="54">
        <v>13.4503</v>
      </c>
      <c r="J103" s="54">
        <v>12.1652</v>
      </c>
      <c r="K103" s="54">
        <v>15.085100000000001</v>
      </c>
      <c r="L103" s="54">
        <v>1.8662000000000001</v>
      </c>
      <c r="M103" s="54">
        <v>0.93569999999999998</v>
      </c>
      <c r="N103" s="54">
        <v>2.6095999999999999</v>
      </c>
      <c r="O103" s="54">
        <v>0.93899999999999995</v>
      </c>
      <c r="P103" s="54">
        <v>3.4561000000000002</v>
      </c>
    </row>
    <row r="104" spans="1:16" hidden="1" outlineLevel="1" collapsed="1">
      <c r="A104" s="12">
        <v>43374</v>
      </c>
      <c r="B104" s="54">
        <v>5.7953000000000001</v>
      </c>
      <c r="C104" s="54">
        <v>1.6201000000000001</v>
      </c>
      <c r="D104" s="54">
        <v>7.9757999999999996</v>
      </c>
      <c r="E104" s="54">
        <v>6.9352999999999998</v>
      </c>
      <c r="F104" s="54">
        <v>0.55369999999999997</v>
      </c>
      <c r="G104" s="54">
        <v>10.2273</v>
      </c>
      <c r="H104" s="54">
        <v>2.4672999999999998</v>
      </c>
      <c r="I104" s="54">
        <v>13.4764</v>
      </c>
      <c r="J104" s="54">
        <v>13.8963</v>
      </c>
      <c r="K104" s="54">
        <v>15.407299999999999</v>
      </c>
      <c r="L104" s="54">
        <v>2.2972999999999999</v>
      </c>
      <c r="M104" s="54">
        <v>0.93459999999999999</v>
      </c>
      <c r="N104" s="54">
        <v>2.7324000000000002</v>
      </c>
      <c r="O104" s="54">
        <v>4.3109999999999999</v>
      </c>
      <c r="P104" s="54">
        <v>0.51849999999999996</v>
      </c>
    </row>
    <row r="105" spans="1:16" hidden="1" outlineLevel="1" collapsed="1">
      <c r="A105" s="12">
        <v>43405</v>
      </c>
      <c r="B105" s="54">
        <v>6.3417000000000003</v>
      </c>
      <c r="C105" s="54">
        <v>1.7886</v>
      </c>
      <c r="D105" s="54">
        <v>8.2261000000000006</v>
      </c>
      <c r="E105" s="54">
        <v>8.23</v>
      </c>
      <c r="F105" s="54">
        <v>11.7606</v>
      </c>
      <c r="G105" s="54">
        <v>10.9457</v>
      </c>
      <c r="H105" s="54">
        <v>2.7823000000000002</v>
      </c>
      <c r="I105" s="54">
        <v>14.2264</v>
      </c>
      <c r="J105" s="54">
        <v>15.7682</v>
      </c>
      <c r="K105" s="54">
        <v>13.0303</v>
      </c>
      <c r="L105" s="54">
        <v>2.4969000000000001</v>
      </c>
      <c r="M105" s="54">
        <v>0.93310000000000004</v>
      </c>
      <c r="N105" s="54">
        <v>2.8351000000000002</v>
      </c>
      <c r="O105" s="54">
        <v>4.2920999999999996</v>
      </c>
      <c r="P105" s="54">
        <v>6.1230000000000002</v>
      </c>
    </row>
    <row r="106" spans="1:16" hidden="1" outlineLevel="1" collapsed="1">
      <c r="A106" s="12">
        <v>43435</v>
      </c>
      <c r="B106" s="54">
        <v>7.0172999999999996</v>
      </c>
      <c r="C106" s="54">
        <v>1.8431</v>
      </c>
      <c r="D106" s="54">
        <v>9.2049000000000003</v>
      </c>
      <c r="E106" s="54">
        <v>9.7256999999999998</v>
      </c>
      <c r="F106" s="54">
        <v>5.9669999999999996</v>
      </c>
      <c r="G106" s="54">
        <v>11.174300000000001</v>
      </c>
      <c r="H106" s="54">
        <v>2.7387999999999999</v>
      </c>
      <c r="I106" s="54">
        <v>14.501099999999999</v>
      </c>
      <c r="J106" s="54">
        <v>14.847300000000001</v>
      </c>
      <c r="K106" s="54">
        <v>14.037000000000001</v>
      </c>
      <c r="L106" s="54">
        <v>2.3191000000000002</v>
      </c>
      <c r="M106" s="54">
        <v>0.9395</v>
      </c>
      <c r="N106" s="54">
        <v>2.9607000000000001</v>
      </c>
      <c r="O106" s="54">
        <v>3.0278</v>
      </c>
      <c r="P106" s="54">
        <v>2.3702999999999999</v>
      </c>
    </row>
    <row r="107" spans="1:16" hidden="1" outlineLevel="1" collapsed="1">
      <c r="A107" s="12">
        <v>43466</v>
      </c>
      <c r="B107" s="54">
        <v>6.7461000000000002</v>
      </c>
      <c r="C107" s="54">
        <v>1.9213</v>
      </c>
      <c r="D107" s="54">
        <v>8.4778000000000002</v>
      </c>
      <c r="E107" s="54">
        <v>12.132300000000001</v>
      </c>
      <c r="F107" s="54">
        <v>9.6890999999999998</v>
      </c>
      <c r="G107" s="54">
        <v>11.356999999999999</v>
      </c>
      <c r="H107" s="54">
        <v>2.9708000000000001</v>
      </c>
      <c r="I107" s="54">
        <v>14.536</v>
      </c>
      <c r="J107" s="54">
        <v>19.5869</v>
      </c>
      <c r="K107" s="54">
        <v>18.288499999999999</v>
      </c>
      <c r="L107" s="54">
        <v>2.5773000000000001</v>
      </c>
      <c r="M107" s="54">
        <v>0.94299999999999995</v>
      </c>
      <c r="N107" s="54">
        <v>3.137</v>
      </c>
      <c r="O107" s="54">
        <v>4.6051000000000002</v>
      </c>
      <c r="P107" s="54">
        <v>2.8934000000000002</v>
      </c>
    </row>
    <row r="108" spans="1:16" hidden="1" outlineLevel="1" collapsed="1">
      <c r="A108" s="12">
        <v>43497</v>
      </c>
      <c r="B108" s="54">
        <v>5.9702999999999999</v>
      </c>
      <c r="C108" s="54">
        <v>1.6561999999999999</v>
      </c>
      <c r="D108" s="54">
        <v>7.9874999999999998</v>
      </c>
      <c r="E108" s="54">
        <v>6.4480000000000004</v>
      </c>
      <c r="F108" s="54">
        <v>6.0381999999999998</v>
      </c>
      <c r="G108" s="54">
        <v>10.760199999999999</v>
      </c>
      <c r="H108" s="54">
        <v>2.5697000000000001</v>
      </c>
      <c r="I108" s="54">
        <v>14.328099999999999</v>
      </c>
      <c r="J108" s="54">
        <v>15.157299999999999</v>
      </c>
      <c r="K108" s="54">
        <v>15.5687</v>
      </c>
      <c r="L108" s="54">
        <v>2.5407999999999999</v>
      </c>
      <c r="M108" s="54">
        <v>0.92800000000000005</v>
      </c>
      <c r="N108" s="54">
        <v>2.9796</v>
      </c>
      <c r="O108" s="54">
        <v>3.6907000000000001</v>
      </c>
      <c r="P108" s="54">
        <v>6.0103999999999997</v>
      </c>
    </row>
    <row r="109" spans="1:16" hidden="1" outlineLevel="1" collapsed="1">
      <c r="A109" s="12">
        <v>43525</v>
      </c>
      <c r="B109" s="54">
        <v>6.7496999999999998</v>
      </c>
      <c r="C109" s="54">
        <v>1.9300999999999999</v>
      </c>
      <c r="D109" s="54">
        <v>9.2835999999999999</v>
      </c>
      <c r="E109" s="54">
        <v>7.7169999999999996</v>
      </c>
      <c r="F109" s="54">
        <v>10.5832</v>
      </c>
      <c r="G109" s="54">
        <v>10.4892</v>
      </c>
      <c r="H109" s="54">
        <v>2.88</v>
      </c>
      <c r="I109" s="54">
        <v>14.182</v>
      </c>
      <c r="J109" s="54">
        <v>11.761699999999999</v>
      </c>
      <c r="K109" s="54">
        <v>19.597200000000001</v>
      </c>
      <c r="L109" s="54">
        <v>2.0935999999999999</v>
      </c>
      <c r="M109" s="54">
        <v>0.88949999999999996</v>
      </c>
      <c r="N109" s="54">
        <v>2.8391000000000002</v>
      </c>
      <c r="O109" s="54">
        <v>1.9637</v>
      </c>
      <c r="P109" s="54">
        <v>5.9949000000000003</v>
      </c>
    </row>
    <row r="110" spans="1:16" hidden="1" outlineLevel="1" collapsed="1">
      <c r="A110" s="12">
        <v>43556</v>
      </c>
      <c r="B110" s="54">
        <v>6.4092000000000002</v>
      </c>
      <c r="C110" s="54">
        <v>2.2387999999999999</v>
      </c>
      <c r="D110" s="54">
        <v>8.5228999999999999</v>
      </c>
      <c r="E110" s="54">
        <v>7.8197999999999999</v>
      </c>
      <c r="F110" s="54">
        <v>9.5808999999999997</v>
      </c>
      <c r="G110" s="54">
        <v>10.531599999999999</v>
      </c>
      <c r="H110" s="54">
        <v>3.4979</v>
      </c>
      <c r="I110" s="54">
        <v>14.1525</v>
      </c>
      <c r="J110" s="54">
        <v>14.333500000000001</v>
      </c>
      <c r="K110" s="54">
        <v>16.322900000000001</v>
      </c>
      <c r="L110" s="54">
        <v>2.3233999999999999</v>
      </c>
      <c r="M110" s="54">
        <v>0.8972</v>
      </c>
      <c r="N110" s="54">
        <v>2.8311000000000002</v>
      </c>
      <c r="O110" s="54">
        <v>4.0518999999999998</v>
      </c>
      <c r="P110" s="54">
        <v>5.5305999999999997</v>
      </c>
    </row>
    <row r="111" spans="1:16" hidden="1" outlineLevel="1" collapsed="1">
      <c r="A111" s="12">
        <v>43586</v>
      </c>
      <c r="B111" s="54">
        <v>6.5019999999999998</v>
      </c>
      <c r="C111" s="54">
        <v>1.8968</v>
      </c>
      <c r="D111" s="54">
        <v>8.7492999999999999</v>
      </c>
      <c r="E111" s="54">
        <v>8.6923999999999992</v>
      </c>
      <c r="F111" s="54">
        <v>6.0202999999999998</v>
      </c>
      <c r="G111" s="54">
        <v>10.678000000000001</v>
      </c>
      <c r="H111" s="54">
        <v>3.1057999999999999</v>
      </c>
      <c r="I111" s="54">
        <v>14.074199999999999</v>
      </c>
      <c r="J111" s="54">
        <v>14.9024</v>
      </c>
      <c r="K111" s="54">
        <v>15.3101</v>
      </c>
      <c r="L111" s="54">
        <v>2.3047</v>
      </c>
      <c r="M111" s="54">
        <v>0.77229999999999999</v>
      </c>
      <c r="N111" s="54">
        <v>3.0823</v>
      </c>
      <c r="O111" s="54">
        <v>3.08</v>
      </c>
      <c r="P111" s="54">
        <v>5.9115000000000002</v>
      </c>
    </row>
    <row r="112" spans="1:16" hidden="1" outlineLevel="1" collapsed="1">
      <c r="A112" s="12">
        <v>43617</v>
      </c>
      <c r="B112" s="54">
        <v>7.0209999999999999</v>
      </c>
      <c r="C112" s="54">
        <v>1.8480000000000001</v>
      </c>
      <c r="D112" s="54">
        <v>8.8864999999999998</v>
      </c>
      <c r="E112" s="54">
        <v>10.0496</v>
      </c>
      <c r="F112" s="54">
        <v>11.7471</v>
      </c>
      <c r="G112" s="54">
        <v>11.6061</v>
      </c>
      <c r="H112" s="54">
        <v>2.9950999999999999</v>
      </c>
      <c r="I112" s="54">
        <v>14.54</v>
      </c>
      <c r="J112" s="54">
        <v>14.0604</v>
      </c>
      <c r="K112" s="54">
        <v>18.334</v>
      </c>
      <c r="L112" s="54">
        <v>2.4712000000000001</v>
      </c>
      <c r="M112" s="54">
        <v>0.87919999999999998</v>
      </c>
      <c r="N112" s="54">
        <v>3.1147999999999998</v>
      </c>
      <c r="O112" s="54">
        <v>3.5415999999999999</v>
      </c>
      <c r="P112" s="54">
        <v>5.7499000000000002</v>
      </c>
    </row>
    <row r="113" spans="1:16" hidden="1" outlineLevel="1" collapsed="1">
      <c r="A113" s="12">
        <v>43647</v>
      </c>
      <c r="B113" s="54">
        <v>7.4650999999999996</v>
      </c>
      <c r="C113" s="54">
        <v>2.2191999999999998</v>
      </c>
      <c r="D113" s="54">
        <v>9.7528000000000006</v>
      </c>
      <c r="E113" s="54">
        <v>5.7225999999999999</v>
      </c>
      <c r="F113" s="54">
        <v>4.6944999999999997</v>
      </c>
      <c r="G113" s="54">
        <v>12.5738</v>
      </c>
      <c r="H113" s="54">
        <v>3.5272999999999999</v>
      </c>
      <c r="I113" s="54">
        <v>15.444000000000001</v>
      </c>
      <c r="J113" s="54">
        <v>15.0374</v>
      </c>
      <c r="K113" s="54">
        <v>14.9338</v>
      </c>
      <c r="L113" s="54">
        <v>2.2795000000000001</v>
      </c>
      <c r="M113" s="54">
        <v>0.86119999999999997</v>
      </c>
      <c r="N113" s="54">
        <v>2.9356</v>
      </c>
      <c r="O113" s="54">
        <v>1.9515</v>
      </c>
      <c r="P113" s="54">
        <v>4.2473000000000001</v>
      </c>
    </row>
    <row r="114" spans="1:16" hidden="1" outlineLevel="1" collapsed="1">
      <c r="A114" s="12">
        <v>43678</v>
      </c>
      <c r="B114" s="54">
        <v>7.9527000000000001</v>
      </c>
      <c r="C114" s="54">
        <v>2.3191999999999999</v>
      </c>
      <c r="D114" s="54">
        <v>9.5404999999999998</v>
      </c>
      <c r="E114" s="54">
        <v>8.2546999999999997</v>
      </c>
      <c r="F114" s="54">
        <v>6.5907999999999998</v>
      </c>
      <c r="G114" s="54">
        <v>12.9239</v>
      </c>
      <c r="H114" s="54">
        <v>3.6735000000000002</v>
      </c>
      <c r="I114" s="54">
        <v>15.4457</v>
      </c>
      <c r="J114" s="54">
        <v>14.0062</v>
      </c>
      <c r="K114" s="54">
        <v>15.794</v>
      </c>
      <c r="L114" s="54">
        <v>2.5371999999999999</v>
      </c>
      <c r="M114" s="54">
        <v>0.83940000000000003</v>
      </c>
      <c r="N114" s="54">
        <v>2.8414999999999999</v>
      </c>
      <c r="O114" s="54">
        <v>4.0708000000000002</v>
      </c>
      <c r="P114" s="54">
        <v>5.9059999999999997</v>
      </c>
    </row>
    <row r="115" spans="1:16" hidden="1" outlineLevel="1" collapsed="1">
      <c r="A115" s="12">
        <v>43709</v>
      </c>
      <c r="B115" s="54">
        <v>9.2087000000000003</v>
      </c>
      <c r="C115" s="54">
        <v>5.7866999999999997</v>
      </c>
      <c r="D115" s="54">
        <v>9.8232999999999997</v>
      </c>
      <c r="E115" s="54">
        <v>8.8361999999999998</v>
      </c>
      <c r="F115" s="54">
        <v>9.7965</v>
      </c>
      <c r="G115" s="54">
        <v>14.190899999999999</v>
      </c>
      <c r="H115" s="54">
        <v>7.3475000000000001</v>
      </c>
      <c r="I115" s="54">
        <v>15.8765</v>
      </c>
      <c r="J115" s="54">
        <v>14.142799999999999</v>
      </c>
      <c r="K115" s="54">
        <v>16.9224</v>
      </c>
      <c r="L115" s="54">
        <v>2.6911</v>
      </c>
      <c r="M115" s="54">
        <v>0.27150000000000002</v>
      </c>
      <c r="N115" s="54">
        <v>2.7646999999999999</v>
      </c>
      <c r="O115" s="54">
        <v>3.8468</v>
      </c>
      <c r="P115" s="54">
        <v>5.7089999999999996</v>
      </c>
    </row>
    <row r="116" spans="1:16" hidden="1" outlineLevel="1" collapsed="1">
      <c r="A116" s="12">
        <v>43739</v>
      </c>
      <c r="B116" s="54">
        <v>8.8214000000000006</v>
      </c>
      <c r="C116" s="54">
        <v>5.1416000000000004</v>
      </c>
      <c r="D116" s="54">
        <v>9.3383000000000003</v>
      </c>
      <c r="E116" s="54">
        <v>8.7780000000000005</v>
      </c>
      <c r="F116" s="54">
        <v>2.9079999999999999</v>
      </c>
      <c r="G116" s="54">
        <v>14.068099999999999</v>
      </c>
      <c r="H116" s="54">
        <v>6.4017999999999997</v>
      </c>
      <c r="I116" s="54">
        <v>15.549799999999999</v>
      </c>
      <c r="J116" s="54">
        <v>14.198399999999999</v>
      </c>
      <c r="K116" s="54">
        <v>13.1441</v>
      </c>
      <c r="L116" s="54">
        <v>2.5901999999999998</v>
      </c>
      <c r="M116" s="54">
        <v>0.34379999999999999</v>
      </c>
      <c r="N116" s="54">
        <v>2.6625999999999999</v>
      </c>
      <c r="O116" s="54">
        <v>3.4070999999999998</v>
      </c>
      <c r="P116" s="54">
        <v>2.8125</v>
      </c>
    </row>
    <row r="117" spans="1:16" hidden="1" outlineLevel="1" collapsed="1">
      <c r="A117" s="12">
        <v>43770</v>
      </c>
      <c r="B117" s="54">
        <v>9.0721000000000007</v>
      </c>
      <c r="C117" s="54">
        <v>4.9622999999999999</v>
      </c>
      <c r="D117" s="54">
        <v>9.6522000000000006</v>
      </c>
      <c r="E117" s="54">
        <v>8.9953000000000003</v>
      </c>
      <c r="F117" s="54">
        <v>14.2464</v>
      </c>
      <c r="G117" s="54">
        <v>14.051500000000001</v>
      </c>
      <c r="H117" s="54">
        <v>6.6360000000000001</v>
      </c>
      <c r="I117" s="54">
        <v>15.3559</v>
      </c>
      <c r="J117" s="54">
        <v>14.769399999999999</v>
      </c>
      <c r="K117" s="54">
        <v>15.5905</v>
      </c>
      <c r="L117" s="54">
        <v>2.3855</v>
      </c>
      <c r="M117" s="54">
        <v>0.1971</v>
      </c>
      <c r="N117" s="54">
        <v>2.5236999999999998</v>
      </c>
      <c r="O117" s="54">
        <v>2.7353000000000001</v>
      </c>
      <c r="P117" s="54">
        <v>6.8921000000000001</v>
      </c>
    </row>
    <row r="118" spans="1:16" hidden="1" outlineLevel="1" collapsed="1">
      <c r="A118" s="12">
        <v>43800</v>
      </c>
      <c r="B118" s="54">
        <v>8.5577000000000005</v>
      </c>
      <c r="C118" s="54">
        <v>5.8670999999999998</v>
      </c>
      <c r="D118" s="54">
        <v>9.2609999999999992</v>
      </c>
      <c r="E118" s="54">
        <v>6.4103000000000003</v>
      </c>
      <c r="F118" s="54">
        <v>13.760999999999999</v>
      </c>
      <c r="G118" s="54">
        <v>13.1953</v>
      </c>
      <c r="H118" s="54">
        <v>7.0570000000000004</v>
      </c>
      <c r="I118" s="54">
        <v>14.488099999999999</v>
      </c>
      <c r="J118" s="54">
        <v>12.916700000000001</v>
      </c>
      <c r="K118" s="54">
        <v>15.0921</v>
      </c>
      <c r="L118" s="54">
        <v>2.7372000000000001</v>
      </c>
      <c r="M118" s="54">
        <v>0.13739999999999999</v>
      </c>
      <c r="N118" s="54">
        <v>2.5527000000000002</v>
      </c>
      <c r="O118" s="54">
        <v>4.0265000000000004</v>
      </c>
      <c r="P118" s="54">
        <v>5.6557000000000004</v>
      </c>
    </row>
    <row r="119" spans="1:16" hidden="1" outlineLevel="1" collapsed="1">
      <c r="A119" s="12">
        <v>43831</v>
      </c>
      <c r="B119" s="54">
        <v>8.5597999999999992</v>
      </c>
      <c r="C119" s="54">
        <v>4.8775000000000004</v>
      </c>
      <c r="D119" s="54">
        <v>8.9849999999999994</v>
      </c>
      <c r="E119" s="54">
        <v>7.7809999999999997</v>
      </c>
      <c r="F119" s="54">
        <v>5.6931000000000003</v>
      </c>
      <c r="G119" s="54">
        <v>13.597899999999999</v>
      </c>
      <c r="H119" s="54">
        <v>6.1791999999999998</v>
      </c>
      <c r="I119" s="54">
        <v>14.604900000000001</v>
      </c>
      <c r="J119" s="54">
        <v>14.675800000000001</v>
      </c>
      <c r="K119" s="54">
        <v>17.902000000000001</v>
      </c>
      <c r="L119" s="54">
        <v>2.1730999999999998</v>
      </c>
      <c r="M119" s="54">
        <v>0.1353</v>
      </c>
      <c r="N119" s="54">
        <v>2.1591</v>
      </c>
      <c r="O119" s="54">
        <v>3.2959999999999998</v>
      </c>
      <c r="P119" s="54">
        <v>4.6159999999999997</v>
      </c>
    </row>
    <row r="120" spans="1:16" hidden="1" outlineLevel="1" collapsed="1">
      <c r="A120" s="12">
        <v>43862</v>
      </c>
      <c r="B120" s="54">
        <v>8.2583000000000002</v>
      </c>
      <c r="C120" s="54">
        <v>6.3776000000000002</v>
      </c>
      <c r="D120" s="54">
        <v>8.5368999999999993</v>
      </c>
      <c r="E120" s="54">
        <v>7.5084</v>
      </c>
      <c r="F120" s="54">
        <v>15.6424</v>
      </c>
      <c r="G120" s="54">
        <v>12.564399999999999</v>
      </c>
      <c r="H120" s="54">
        <v>7.1801000000000004</v>
      </c>
      <c r="I120" s="54">
        <v>13.7142</v>
      </c>
      <c r="J120" s="54">
        <v>11.563000000000001</v>
      </c>
      <c r="K120" s="54">
        <v>15.7639</v>
      </c>
      <c r="L120" s="54">
        <v>1.9898</v>
      </c>
      <c r="M120" s="54">
        <v>0.1258</v>
      </c>
      <c r="N120" s="54">
        <v>2.0007999999999999</v>
      </c>
      <c r="O120" s="54">
        <v>2.8553999999999999</v>
      </c>
      <c r="P120" s="54">
        <v>3.75</v>
      </c>
    </row>
    <row r="121" spans="1:16" hidden="1" outlineLevel="1" collapsed="1">
      <c r="A121" s="12">
        <v>43891</v>
      </c>
      <c r="B121" s="54">
        <v>8.3162000000000003</v>
      </c>
      <c r="C121" s="54">
        <v>5.5728999999999997</v>
      </c>
      <c r="D121" s="54">
        <v>8.8459000000000003</v>
      </c>
      <c r="E121" s="54">
        <v>6.1676000000000002</v>
      </c>
      <c r="F121" s="54">
        <v>6.7819000000000003</v>
      </c>
      <c r="G121" s="54">
        <v>12.008699999999999</v>
      </c>
      <c r="H121" s="54">
        <v>6.4867999999999997</v>
      </c>
      <c r="I121" s="54">
        <v>13.192</v>
      </c>
      <c r="J121" s="54">
        <v>10.179399999999999</v>
      </c>
      <c r="K121" s="54">
        <v>11.601800000000001</v>
      </c>
      <c r="L121" s="54">
        <v>1.8439000000000001</v>
      </c>
      <c r="M121" s="54">
        <v>0.3367</v>
      </c>
      <c r="N121" s="54">
        <v>1.9574</v>
      </c>
      <c r="O121" s="54">
        <v>1.3916999999999999</v>
      </c>
      <c r="P121" s="54">
        <v>4.8941999999999997</v>
      </c>
    </row>
    <row r="122" spans="1:16" hidden="1" outlineLevel="1" collapsed="1">
      <c r="A122" s="12">
        <v>43922</v>
      </c>
      <c r="B122" s="54">
        <v>8.3141999999999996</v>
      </c>
      <c r="C122" s="54">
        <v>5.9772999999999996</v>
      </c>
      <c r="D122" s="54">
        <v>8.6184999999999992</v>
      </c>
      <c r="E122" s="54">
        <v>7.0444000000000004</v>
      </c>
      <c r="F122" s="54">
        <v>5.0107999999999997</v>
      </c>
      <c r="G122" s="54">
        <v>11.9489</v>
      </c>
      <c r="H122" s="54">
        <v>6.6738999999999997</v>
      </c>
      <c r="I122" s="54">
        <v>12.8064</v>
      </c>
      <c r="J122" s="54">
        <v>9.8477999999999994</v>
      </c>
      <c r="K122" s="54">
        <v>13.344799999999999</v>
      </c>
      <c r="L122" s="54">
        <v>2.4140999999999999</v>
      </c>
      <c r="M122" s="54">
        <v>0.19209999999999999</v>
      </c>
      <c r="N122" s="54">
        <v>2.3553999999999999</v>
      </c>
      <c r="O122" s="54">
        <v>4.0029000000000003</v>
      </c>
      <c r="P122" s="54">
        <v>4.7388000000000003</v>
      </c>
    </row>
    <row r="123" spans="1:16" hidden="1" outlineLevel="1" collapsed="1">
      <c r="A123" s="12">
        <v>43952</v>
      </c>
      <c r="B123" s="54">
        <v>7.7121000000000004</v>
      </c>
      <c r="C123" s="54">
        <v>5.5613999999999999</v>
      </c>
      <c r="D123" s="54">
        <v>8.7284000000000006</v>
      </c>
      <c r="E123" s="54">
        <v>3.1320999999999999</v>
      </c>
      <c r="F123" s="54">
        <v>10.2841</v>
      </c>
      <c r="G123" s="54">
        <v>11.6805</v>
      </c>
      <c r="H123" s="54">
        <v>6.0689000000000002</v>
      </c>
      <c r="I123" s="54">
        <v>12.879899999999999</v>
      </c>
      <c r="J123" s="54">
        <v>10.8065</v>
      </c>
      <c r="K123" s="54">
        <v>12.5722</v>
      </c>
      <c r="L123" s="54">
        <v>1.5808</v>
      </c>
      <c r="M123" s="54">
        <v>5.1200000000000002E-2</v>
      </c>
      <c r="N123" s="54">
        <v>1.8111999999999999</v>
      </c>
      <c r="O123" s="54">
        <v>1.0225</v>
      </c>
      <c r="P123" s="54">
        <v>2.75</v>
      </c>
    </row>
    <row r="124" spans="1:16" hidden="1" outlineLevel="1" collapsed="1">
      <c r="A124" s="12">
        <v>43983</v>
      </c>
      <c r="B124" s="54">
        <v>7.0190000000000001</v>
      </c>
      <c r="C124" s="54">
        <v>5.3460000000000001</v>
      </c>
      <c r="D124" s="54">
        <v>7.8117999999999999</v>
      </c>
      <c r="E124" s="54">
        <v>4.2103999999999999</v>
      </c>
      <c r="F124" s="54">
        <v>7.9200999999999997</v>
      </c>
      <c r="G124" s="54">
        <v>10.636200000000001</v>
      </c>
      <c r="H124" s="54">
        <v>5.9279000000000002</v>
      </c>
      <c r="I124" s="54">
        <v>12.141500000000001</v>
      </c>
      <c r="J124" s="54">
        <v>9.2396999999999991</v>
      </c>
      <c r="K124" s="54">
        <v>11.8018</v>
      </c>
      <c r="L124" s="54">
        <v>1.8827</v>
      </c>
      <c r="M124" s="54">
        <v>0.1026</v>
      </c>
      <c r="N124" s="54">
        <v>1.8852</v>
      </c>
      <c r="O124" s="54">
        <v>2.1385000000000001</v>
      </c>
      <c r="P124" s="54">
        <v>3.7589999999999999</v>
      </c>
    </row>
    <row r="125" spans="1:16" hidden="1" outlineLevel="1" collapsed="1">
      <c r="A125" s="12">
        <v>44013</v>
      </c>
      <c r="B125" s="54">
        <v>6.7271000000000001</v>
      </c>
      <c r="C125" s="54">
        <v>3.7757999999999998</v>
      </c>
      <c r="D125" s="54">
        <v>7.2472000000000003</v>
      </c>
      <c r="E125" s="54">
        <v>6.1642000000000001</v>
      </c>
      <c r="F125" s="54">
        <v>7.0644999999999998</v>
      </c>
      <c r="G125" s="54">
        <v>9.9304000000000006</v>
      </c>
      <c r="H125" s="54">
        <v>4.5271999999999997</v>
      </c>
      <c r="I125" s="54">
        <v>11.0844</v>
      </c>
      <c r="J125" s="54">
        <v>10.1151</v>
      </c>
      <c r="K125" s="54">
        <v>8.5740999999999996</v>
      </c>
      <c r="L125" s="54">
        <v>1.4705999999999999</v>
      </c>
      <c r="M125" s="54">
        <v>5.8299999999999998E-2</v>
      </c>
      <c r="N125" s="54">
        <v>1.4306000000000001</v>
      </c>
      <c r="O125" s="54">
        <v>2.4188999999999998</v>
      </c>
      <c r="P125" s="54">
        <v>4.2652000000000001</v>
      </c>
    </row>
    <row r="126" spans="1:16" hidden="1" outlineLevel="1" collapsed="1">
      <c r="A126" s="12">
        <v>44044</v>
      </c>
      <c r="B126" s="54">
        <v>6.3791000000000002</v>
      </c>
      <c r="C126" s="54">
        <v>3.5585</v>
      </c>
      <c r="D126" s="54">
        <v>6.7888000000000002</v>
      </c>
      <c r="E126" s="54">
        <v>4.9591000000000003</v>
      </c>
      <c r="F126" s="54">
        <v>8.0785999999999998</v>
      </c>
      <c r="G126" s="54">
        <v>9.5428999999999995</v>
      </c>
      <c r="H126" s="54">
        <v>4.5713999999999997</v>
      </c>
      <c r="I126" s="54">
        <v>10.3636</v>
      </c>
      <c r="J126" s="54">
        <v>9.0299999999999994</v>
      </c>
      <c r="K126" s="54">
        <v>8.1905000000000001</v>
      </c>
      <c r="L126" s="54">
        <v>1.4016</v>
      </c>
      <c r="M126" s="54">
        <v>3.56E-2</v>
      </c>
      <c r="N126" s="54">
        <v>1.4085000000000001</v>
      </c>
      <c r="O126" s="54">
        <v>2.3689</v>
      </c>
      <c r="P126" s="54">
        <v>5.6193999999999997</v>
      </c>
    </row>
    <row r="127" spans="1:16" hidden="1" outlineLevel="1" collapsed="1">
      <c r="A127" s="12">
        <v>44075</v>
      </c>
      <c r="B127" s="54">
        <v>6.1811999999999996</v>
      </c>
      <c r="C127" s="54">
        <v>3.7490000000000001</v>
      </c>
      <c r="D127" s="54">
        <v>6.5877999999999997</v>
      </c>
      <c r="E127" s="54">
        <v>4.7405999999999997</v>
      </c>
      <c r="F127" s="54">
        <v>7.2206999999999999</v>
      </c>
      <c r="G127" s="54">
        <v>9.4328000000000003</v>
      </c>
      <c r="H127" s="54">
        <v>4.3251999999999997</v>
      </c>
      <c r="I127" s="54">
        <v>10.284700000000001</v>
      </c>
      <c r="J127" s="54">
        <v>9.7850999999999999</v>
      </c>
      <c r="K127" s="54">
        <v>7.9946999999999999</v>
      </c>
      <c r="L127" s="54">
        <v>1.2465999999999999</v>
      </c>
      <c r="M127" s="54">
        <v>2.01E-2</v>
      </c>
      <c r="N127" s="54">
        <v>1.2005999999999999</v>
      </c>
      <c r="O127" s="54">
        <v>1.8438000000000001</v>
      </c>
      <c r="P127" s="54">
        <v>3.2231999999999998</v>
      </c>
    </row>
    <row r="128" spans="1:16" hidden="1" outlineLevel="1" collapsed="1">
      <c r="A128" s="12">
        <v>44105</v>
      </c>
      <c r="B128" s="54">
        <v>6.2031999999999998</v>
      </c>
      <c r="C128" s="54">
        <v>3.8464999999999998</v>
      </c>
      <c r="D128" s="54">
        <v>6.7321999999999997</v>
      </c>
      <c r="E128" s="54">
        <v>4.1738999999999997</v>
      </c>
      <c r="F128" s="54">
        <v>4.8914999999999997</v>
      </c>
      <c r="G128" s="54">
        <v>9.2515999999999998</v>
      </c>
      <c r="H128" s="54">
        <v>4.4412000000000003</v>
      </c>
      <c r="I128" s="54">
        <v>10.1097</v>
      </c>
      <c r="J128" s="54">
        <v>8.0649999999999995</v>
      </c>
      <c r="K128" s="54">
        <v>7.55</v>
      </c>
      <c r="L128" s="54">
        <v>1.3090999999999999</v>
      </c>
      <c r="M128" s="54">
        <v>3.1899999999999998E-2</v>
      </c>
      <c r="N128" s="54">
        <v>1.1472</v>
      </c>
      <c r="O128" s="54">
        <v>2.2715999999999998</v>
      </c>
      <c r="P128" s="54">
        <v>2.6631999999999998</v>
      </c>
    </row>
    <row r="129" spans="1:16" hidden="1" outlineLevel="1" collapsed="1">
      <c r="A129" s="12">
        <v>44136</v>
      </c>
      <c r="B129" s="54">
        <v>5.2831999999999999</v>
      </c>
      <c r="C129" s="54">
        <v>3.246</v>
      </c>
      <c r="D129" s="54">
        <v>5.3311999999999999</v>
      </c>
      <c r="E129" s="54">
        <v>6.2138999999999998</v>
      </c>
      <c r="F129" s="54">
        <v>7.4884000000000004</v>
      </c>
      <c r="G129" s="54">
        <v>7.9919000000000002</v>
      </c>
      <c r="H129" s="54">
        <v>4.3087</v>
      </c>
      <c r="I129" s="54">
        <v>8.3415999999999997</v>
      </c>
      <c r="J129" s="54">
        <v>9.0238999999999994</v>
      </c>
      <c r="K129" s="54">
        <v>8.2880000000000003</v>
      </c>
      <c r="L129" s="54">
        <v>1.2683</v>
      </c>
      <c r="M129" s="54">
        <v>2.4400000000000002E-2</v>
      </c>
      <c r="N129" s="54">
        <v>1.1993</v>
      </c>
      <c r="O129" s="54">
        <v>2.1600999999999999</v>
      </c>
      <c r="P129" s="54">
        <v>4.4135999999999997</v>
      </c>
    </row>
    <row r="130" spans="1:16" hidden="1" outlineLevel="1" collapsed="1">
      <c r="A130" s="12">
        <v>44166</v>
      </c>
      <c r="B130" s="54">
        <v>4.9241000000000001</v>
      </c>
      <c r="C130" s="54">
        <v>3.6101000000000001</v>
      </c>
      <c r="D130" s="54">
        <v>4.9581999999999997</v>
      </c>
      <c r="E130" s="54">
        <v>6.6867000000000001</v>
      </c>
      <c r="F130" s="54">
        <v>6.6261999999999999</v>
      </c>
      <c r="G130" s="54">
        <v>7.4032999999999998</v>
      </c>
      <c r="H130" s="54">
        <v>4.4443999999999999</v>
      </c>
      <c r="I130" s="54">
        <v>8.0977999999999994</v>
      </c>
      <c r="J130" s="54">
        <v>8.8078000000000003</v>
      </c>
      <c r="K130" s="54">
        <v>9.1747999999999994</v>
      </c>
      <c r="L130" s="54">
        <v>1.2184999999999999</v>
      </c>
      <c r="M130" s="54">
        <v>3.6799999999999999E-2</v>
      </c>
      <c r="N130" s="54">
        <v>1.2015</v>
      </c>
      <c r="O130" s="54">
        <v>2.0426000000000002</v>
      </c>
      <c r="P130" s="54">
        <v>4.9478999999999997</v>
      </c>
    </row>
    <row r="131" spans="1:16" hidden="1" outlineLevel="1" collapsed="1">
      <c r="A131" s="12">
        <v>44197</v>
      </c>
      <c r="B131" s="54">
        <v>5.1238999999999999</v>
      </c>
      <c r="C131" s="54">
        <v>4.1121999999999996</v>
      </c>
      <c r="D131" s="54">
        <v>5.2412999999999998</v>
      </c>
      <c r="E131" s="54">
        <v>5.4626999999999999</v>
      </c>
      <c r="F131" s="54">
        <v>8.5228000000000002</v>
      </c>
      <c r="G131" s="54">
        <v>7.4500999999999999</v>
      </c>
      <c r="H131" s="54">
        <v>4.7342000000000004</v>
      </c>
      <c r="I131" s="54">
        <v>8.0172000000000008</v>
      </c>
      <c r="J131" s="54">
        <v>8.8108000000000004</v>
      </c>
      <c r="K131" s="54">
        <v>12.019399999999999</v>
      </c>
      <c r="L131" s="54">
        <v>1.2806999999999999</v>
      </c>
      <c r="M131" s="54">
        <v>3.7199999999999997E-2</v>
      </c>
      <c r="N131" s="54">
        <v>1.1900999999999999</v>
      </c>
      <c r="O131" s="54">
        <v>2.1593</v>
      </c>
      <c r="P131" s="54">
        <v>4.3360000000000003</v>
      </c>
    </row>
    <row r="132" spans="1:16" hidden="1" outlineLevel="1" collapsed="1">
      <c r="A132" s="12">
        <v>44228</v>
      </c>
      <c r="B132" s="54">
        <v>4.6307999999999998</v>
      </c>
      <c r="C132" s="54">
        <v>3.6084000000000001</v>
      </c>
      <c r="D132" s="54">
        <v>4.7939999999999996</v>
      </c>
      <c r="E132" s="54">
        <v>4.6234000000000002</v>
      </c>
      <c r="F132" s="54">
        <v>6.6966000000000001</v>
      </c>
      <c r="G132" s="54">
        <v>7.1750999999999996</v>
      </c>
      <c r="H132" s="54">
        <v>4.5640000000000001</v>
      </c>
      <c r="I132" s="54">
        <v>7.6760999999999999</v>
      </c>
      <c r="J132" s="54">
        <v>8.0444999999999993</v>
      </c>
      <c r="K132" s="54">
        <v>12.089499999999999</v>
      </c>
      <c r="L132" s="54">
        <v>0.93420000000000003</v>
      </c>
      <c r="M132" s="54">
        <v>9.2999999999999992E-3</v>
      </c>
      <c r="N132" s="54">
        <v>0.86339999999999995</v>
      </c>
      <c r="O132" s="54">
        <v>1.8625</v>
      </c>
      <c r="P132" s="54">
        <v>2.2917000000000001</v>
      </c>
    </row>
    <row r="133" spans="1:16" hidden="1" outlineLevel="1" collapsed="1">
      <c r="A133" s="12">
        <v>44256</v>
      </c>
      <c r="B133" s="54">
        <v>4.3292999999999999</v>
      </c>
      <c r="C133" s="54">
        <v>3.6577999999999999</v>
      </c>
      <c r="D133" s="54">
        <v>4.3155000000000001</v>
      </c>
      <c r="E133" s="54">
        <v>5.7815000000000003</v>
      </c>
      <c r="F133" s="54">
        <v>4.5763999999999996</v>
      </c>
      <c r="G133" s="54">
        <v>6.9691000000000001</v>
      </c>
      <c r="H133" s="54">
        <v>4.4718</v>
      </c>
      <c r="I133" s="54">
        <v>7.3395999999999999</v>
      </c>
      <c r="J133" s="54">
        <v>7.3788999999999998</v>
      </c>
      <c r="K133" s="54">
        <v>11.5482</v>
      </c>
      <c r="L133" s="54">
        <v>0.59740000000000004</v>
      </c>
      <c r="M133" s="54">
        <v>1.5699999999999999E-2</v>
      </c>
      <c r="N133" s="54">
        <v>0.54769999999999996</v>
      </c>
      <c r="O133" s="54">
        <v>1.4611000000000001</v>
      </c>
      <c r="P133" s="54">
        <v>3.1707999999999998</v>
      </c>
    </row>
    <row r="134" spans="1:16" hidden="1" outlineLevel="1" collapsed="1">
      <c r="A134" s="12">
        <v>44287</v>
      </c>
      <c r="B134" s="54">
        <v>3.8098000000000001</v>
      </c>
      <c r="C134" s="54">
        <v>3.5691999999999999</v>
      </c>
      <c r="D134" s="54">
        <v>4.1272000000000002</v>
      </c>
      <c r="E134" s="54">
        <v>1.9679</v>
      </c>
      <c r="F134" s="54">
        <v>4.1517999999999997</v>
      </c>
      <c r="G134" s="54">
        <v>6.4416000000000002</v>
      </c>
      <c r="H134" s="54">
        <v>3.9813000000000001</v>
      </c>
      <c r="I134" s="54">
        <v>7.0227000000000004</v>
      </c>
      <c r="J134" s="54">
        <v>6.9257999999999997</v>
      </c>
      <c r="K134" s="54">
        <v>11.367100000000001</v>
      </c>
      <c r="L134" s="54">
        <v>0.45369999999999999</v>
      </c>
      <c r="M134" s="54">
        <v>3.4000000000000002E-2</v>
      </c>
      <c r="N134" s="54">
        <v>0.47310000000000002</v>
      </c>
      <c r="O134" s="54">
        <v>0.23200000000000001</v>
      </c>
      <c r="P134" s="54">
        <v>3.0177999999999998</v>
      </c>
    </row>
    <row r="135" spans="1:16" hidden="1" outlineLevel="1" collapsed="1">
      <c r="A135" s="12">
        <v>44317</v>
      </c>
      <c r="B135" s="54">
        <v>4.0311000000000003</v>
      </c>
      <c r="C135" s="54">
        <v>3.7440000000000002</v>
      </c>
      <c r="D135" s="54">
        <v>4.0635000000000003</v>
      </c>
      <c r="E135" s="54">
        <v>4.1516999999999999</v>
      </c>
      <c r="F135" s="54">
        <v>4.0260999999999996</v>
      </c>
      <c r="G135" s="54">
        <v>6.6909000000000001</v>
      </c>
      <c r="H135" s="54">
        <v>4.3376999999999999</v>
      </c>
      <c r="I135" s="54">
        <v>7.2359</v>
      </c>
      <c r="J135" s="54">
        <v>6.78</v>
      </c>
      <c r="K135" s="54">
        <v>11.9114</v>
      </c>
      <c r="L135" s="54">
        <v>0.56310000000000004</v>
      </c>
      <c r="M135" s="54">
        <v>3.6299999999999999E-2</v>
      </c>
      <c r="N135" s="54">
        <v>0.51770000000000005</v>
      </c>
      <c r="O135" s="54">
        <v>1.3776999999999999</v>
      </c>
      <c r="P135" s="54">
        <v>2.2955999999999999</v>
      </c>
    </row>
    <row r="136" spans="1:16" hidden="1" outlineLevel="1" collapsed="1">
      <c r="A136" s="12">
        <v>44348</v>
      </c>
      <c r="B136" s="54">
        <v>4.2874999999999996</v>
      </c>
      <c r="C136" s="54">
        <v>3.8544</v>
      </c>
      <c r="D136" s="54">
        <v>4.2057000000000002</v>
      </c>
      <c r="E136" s="54">
        <v>5.4730999999999996</v>
      </c>
      <c r="F136" s="54">
        <v>9.1481999999999992</v>
      </c>
      <c r="G136" s="54">
        <v>6.4880000000000004</v>
      </c>
      <c r="H136" s="54">
        <v>4.3495999999999997</v>
      </c>
      <c r="I136" s="54">
        <v>6.8052000000000001</v>
      </c>
      <c r="J136" s="54">
        <v>7.6197999999999997</v>
      </c>
      <c r="K136" s="54">
        <v>11.1241</v>
      </c>
      <c r="L136" s="54">
        <v>0.47639999999999999</v>
      </c>
      <c r="M136" s="54">
        <v>6.8999999999999999E-3</v>
      </c>
      <c r="N136" s="54">
        <v>0.46210000000000001</v>
      </c>
      <c r="O136" s="54">
        <v>0.82189999999999996</v>
      </c>
      <c r="P136" s="54">
        <v>2.7374999999999998</v>
      </c>
    </row>
    <row r="137" spans="1:16" hidden="1" outlineLevel="1" collapsed="1">
      <c r="A137" s="12">
        <v>44378</v>
      </c>
      <c r="B137" s="54">
        <v>4.3769</v>
      </c>
      <c r="C137" s="54">
        <v>3.9487999999999999</v>
      </c>
      <c r="D137" s="54">
        <v>4.3322000000000003</v>
      </c>
      <c r="E137" s="54">
        <v>5.7176</v>
      </c>
      <c r="F137" s="54">
        <v>5.7941000000000003</v>
      </c>
      <c r="G137" s="54">
        <v>6.6135999999999999</v>
      </c>
      <c r="H137" s="54">
        <v>4.3769</v>
      </c>
      <c r="I137" s="54">
        <v>6.9489999999999998</v>
      </c>
      <c r="J137" s="54">
        <v>8.0844000000000005</v>
      </c>
      <c r="K137" s="54">
        <v>11.3018</v>
      </c>
      <c r="L137" s="54">
        <v>0.46460000000000001</v>
      </c>
      <c r="M137" s="54">
        <v>6.6600000000000006E-2</v>
      </c>
      <c r="N137" s="54">
        <v>0.41110000000000002</v>
      </c>
      <c r="O137" s="54">
        <v>1.27</v>
      </c>
      <c r="P137" s="54">
        <v>2.1025</v>
      </c>
    </row>
    <row r="138" spans="1:16" hidden="1" outlineLevel="1" collapsed="1">
      <c r="A138" s="12">
        <v>44409</v>
      </c>
      <c r="B138" s="54">
        <v>4.0629999999999997</v>
      </c>
      <c r="C138" s="54">
        <v>3.9493</v>
      </c>
      <c r="D138" s="54">
        <v>4.0206999999999997</v>
      </c>
      <c r="E138" s="54">
        <v>4.6363000000000003</v>
      </c>
      <c r="F138" s="54">
        <v>6.9698000000000002</v>
      </c>
      <c r="G138" s="54">
        <v>6.4927000000000001</v>
      </c>
      <c r="H138" s="54">
        <v>4.6079999999999997</v>
      </c>
      <c r="I138" s="54">
        <v>6.8289</v>
      </c>
      <c r="J138" s="54">
        <v>7.8098000000000001</v>
      </c>
      <c r="K138" s="54">
        <v>12.743399999999999</v>
      </c>
      <c r="L138" s="54">
        <v>0.49059999999999998</v>
      </c>
      <c r="M138" s="54">
        <v>1.9599999999999999E-2</v>
      </c>
      <c r="N138" s="54">
        <v>0.40279999999999999</v>
      </c>
      <c r="O138" s="54">
        <v>1.6315</v>
      </c>
      <c r="P138" s="54">
        <v>2.1053999999999999</v>
      </c>
    </row>
    <row r="139" spans="1:16" hidden="1" outlineLevel="1" collapsed="1">
      <c r="A139" s="12">
        <v>44440</v>
      </c>
      <c r="B139" s="54">
        <v>4.5140000000000002</v>
      </c>
      <c r="C139" s="54">
        <v>4.4964000000000004</v>
      </c>
      <c r="D139" s="54">
        <v>4.3726000000000003</v>
      </c>
      <c r="E139" s="54">
        <v>5.2603</v>
      </c>
      <c r="F139" s="54">
        <v>8.6867999999999999</v>
      </c>
      <c r="G139" s="54">
        <v>6.6943000000000001</v>
      </c>
      <c r="H139" s="54">
        <v>4.8029000000000002</v>
      </c>
      <c r="I139" s="54">
        <v>7.0358999999999998</v>
      </c>
      <c r="J139" s="54">
        <v>7.9880000000000004</v>
      </c>
      <c r="K139" s="54">
        <v>10.3216</v>
      </c>
      <c r="L139" s="54">
        <v>0.43909999999999999</v>
      </c>
      <c r="M139" s="54">
        <v>3.3399999999999999E-2</v>
      </c>
      <c r="N139" s="54">
        <v>0.37530000000000002</v>
      </c>
      <c r="O139" s="54">
        <v>0.87239999999999995</v>
      </c>
      <c r="P139" s="54">
        <v>3.7008999999999999</v>
      </c>
    </row>
    <row r="140" spans="1:16" hidden="1" outlineLevel="1" collapsed="1">
      <c r="A140" s="12">
        <v>44470</v>
      </c>
      <c r="B140" s="54">
        <v>4.5334000000000003</v>
      </c>
      <c r="C140" s="54">
        <v>4.2728999999999999</v>
      </c>
      <c r="D140" s="54">
        <v>4.2969999999999997</v>
      </c>
      <c r="E140" s="54">
        <v>6.4869000000000003</v>
      </c>
      <c r="F140" s="54">
        <v>7.4871999999999996</v>
      </c>
      <c r="G140" s="54">
        <v>6.5330000000000004</v>
      </c>
      <c r="H140" s="54">
        <v>4.6174999999999997</v>
      </c>
      <c r="I140" s="54">
        <v>6.9343000000000004</v>
      </c>
      <c r="J140" s="54">
        <v>8.1734000000000009</v>
      </c>
      <c r="K140" s="54">
        <v>7.7812999999999999</v>
      </c>
      <c r="L140" s="54">
        <v>0.41699999999999998</v>
      </c>
      <c r="M140" s="54">
        <v>2.8299999999999999E-2</v>
      </c>
      <c r="N140" s="54">
        <v>0.3901</v>
      </c>
      <c r="O140" s="54">
        <v>1.0147999999999999</v>
      </c>
      <c r="P140" s="54">
        <v>2.0527000000000002</v>
      </c>
    </row>
    <row r="141" spans="1:16" hidden="1" outlineLevel="1" collapsed="1">
      <c r="A141" s="12">
        <v>44501</v>
      </c>
      <c r="B141" s="54">
        <v>4.4389000000000003</v>
      </c>
      <c r="C141" s="54">
        <v>3.9893999999999998</v>
      </c>
      <c r="D141" s="54">
        <v>4.1307</v>
      </c>
      <c r="E141" s="54">
        <v>7.0454999999999997</v>
      </c>
      <c r="F141" s="54">
        <v>7.5923999999999996</v>
      </c>
      <c r="G141" s="54">
        <v>6.2427999999999999</v>
      </c>
      <c r="H141" s="54">
        <v>4.6394000000000002</v>
      </c>
      <c r="I141" s="54">
        <v>6.1436000000000002</v>
      </c>
      <c r="J141" s="54">
        <v>8.9878999999999998</v>
      </c>
      <c r="K141" s="54">
        <v>8.1698000000000004</v>
      </c>
      <c r="L141" s="54">
        <v>0.44469999999999998</v>
      </c>
      <c r="M141" s="54">
        <v>1.2500000000000001E-2</v>
      </c>
      <c r="N141" s="54">
        <v>0.38819999999999999</v>
      </c>
      <c r="O141" s="54">
        <v>1.2809999999999999</v>
      </c>
      <c r="P141" s="54">
        <v>1.8615999999999999</v>
      </c>
    </row>
    <row r="142" spans="1:16" hidden="1" outlineLevel="1" collapsed="1">
      <c r="A142" s="12">
        <v>44531</v>
      </c>
      <c r="B142" s="54">
        <v>4.7018000000000004</v>
      </c>
      <c r="C142" s="54">
        <v>4.5148999999999999</v>
      </c>
      <c r="D142" s="54">
        <v>4.3611000000000004</v>
      </c>
      <c r="E142" s="54">
        <v>7.0351999999999997</v>
      </c>
      <c r="F142" s="54">
        <v>9.5489999999999995</v>
      </c>
      <c r="G142" s="54">
        <v>6.3314000000000004</v>
      </c>
      <c r="H142" s="54">
        <v>4.7272999999999996</v>
      </c>
      <c r="I142" s="54">
        <v>6.3635000000000002</v>
      </c>
      <c r="J142" s="54">
        <v>8.7767999999999997</v>
      </c>
      <c r="K142" s="54">
        <v>10.418900000000001</v>
      </c>
      <c r="L142" s="54">
        <v>0.44790000000000002</v>
      </c>
      <c r="M142" s="54">
        <v>2.1899999999999999E-2</v>
      </c>
      <c r="N142" s="54">
        <v>0.35749999999999998</v>
      </c>
      <c r="O142" s="54">
        <v>1.3465</v>
      </c>
      <c r="P142" s="54">
        <v>3.4375</v>
      </c>
    </row>
    <row r="143" spans="1:16" hidden="1" outlineLevel="1" collapsed="1">
      <c r="A143" s="12">
        <v>44562</v>
      </c>
      <c r="B143" s="54">
        <v>4.8952</v>
      </c>
      <c r="C143" s="54">
        <v>4.4771000000000001</v>
      </c>
      <c r="D143" s="54">
        <v>4.7926000000000002</v>
      </c>
      <c r="E143" s="54">
        <v>6.4371</v>
      </c>
      <c r="F143" s="54">
        <v>8.6427999999999994</v>
      </c>
      <c r="G143" s="54">
        <v>6.6322000000000001</v>
      </c>
      <c r="H143" s="54">
        <v>4.6818999999999997</v>
      </c>
      <c r="I143" s="54">
        <v>7.0343</v>
      </c>
      <c r="J143" s="54">
        <v>8.5629000000000008</v>
      </c>
      <c r="K143" s="54">
        <v>11.1183</v>
      </c>
      <c r="L143" s="54">
        <v>0.57440000000000002</v>
      </c>
      <c r="M143" s="54">
        <v>5.8999999999999997E-2</v>
      </c>
      <c r="N143" s="54">
        <v>0.4879</v>
      </c>
      <c r="O143" s="54">
        <v>1.4158999999999999</v>
      </c>
      <c r="P143" s="54">
        <v>4.1247999999999996</v>
      </c>
    </row>
    <row r="144" spans="1:16" hidden="1" outlineLevel="1" collapsed="1">
      <c r="A144" s="12">
        <v>44593</v>
      </c>
      <c r="B144" s="54">
        <v>4.2952000000000004</v>
      </c>
      <c r="C144" s="54">
        <v>4.2729999999999997</v>
      </c>
      <c r="D144" s="54">
        <v>4.0540000000000003</v>
      </c>
      <c r="E144" s="54">
        <v>7.3365</v>
      </c>
      <c r="F144" s="54">
        <v>6.8639999999999999</v>
      </c>
      <c r="G144" s="54">
        <v>6.1364999999999998</v>
      </c>
      <c r="H144" s="54">
        <v>4.6925999999999997</v>
      </c>
      <c r="I144" s="54">
        <v>6.6174999999999997</v>
      </c>
      <c r="J144" s="54">
        <v>9.3397000000000006</v>
      </c>
      <c r="K144" s="54">
        <v>11.196</v>
      </c>
      <c r="L144" s="54">
        <v>0.4073</v>
      </c>
      <c r="M144" s="54">
        <v>3.6400000000000002E-2</v>
      </c>
      <c r="N144" s="54">
        <v>0.3982</v>
      </c>
      <c r="O144" s="54">
        <v>1.0989</v>
      </c>
      <c r="P144" s="54">
        <v>2.0533999999999999</v>
      </c>
    </row>
    <row r="145" spans="1:16" hidden="1" outlineLevel="1" collapsed="1">
      <c r="A145" s="12">
        <v>44621</v>
      </c>
      <c r="B145" s="54">
        <v>4.2851999999999997</v>
      </c>
      <c r="C145" s="54">
        <v>4.2458</v>
      </c>
      <c r="D145" s="54">
        <v>4.1802000000000001</v>
      </c>
      <c r="E145" s="54">
        <v>7.4847999999999999</v>
      </c>
      <c r="F145" s="54">
        <v>11.1974</v>
      </c>
      <c r="G145" s="54">
        <v>5.9043999999999999</v>
      </c>
      <c r="H145" s="54">
        <v>4.6943000000000001</v>
      </c>
      <c r="I145" s="54">
        <v>5.9984000000000002</v>
      </c>
      <c r="J145" s="54">
        <v>9.7065000000000001</v>
      </c>
      <c r="K145" s="54">
        <v>11.1974</v>
      </c>
      <c r="L145" s="54">
        <v>0.25619999999999998</v>
      </c>
      <c r="M145" s="54">
        <v>3.8199999999999998E-2</v>
      </c>
      <c r="N145" s="54">
        <v>0.2364</v>
      </c>
      <c r="O145" s="54">
        <v>1.3385</v>
      </c>
      <c r="P145" s="54" t="s">
        <v>126</v>
      </c>
    </row>
    <row r="146" spans="1:16" hidden="1" outlineLevel="1" collapsed="1">
      <c r="A146" s="12">
        <v>44652</v>
      </c>
      <c r="B146" s="54">
        <v>4.492</v>
      </c>
      <c r="C146" s="54">
        <v>4.2671000000000001</v>
      </c>
      <c r="D146" s="54">
        <v>4.4383999999999997</v>
      </c>
      <c r="E146" s="54">
        <v>6.2946999999999997</v>
      </c>
      <c r="F146" s="54">
        <v>10.0885</v>
      </c>
      <c r="G146" s="54">
        <v>5.7466999999999997</v>
      </c>
      <c r="H146" s="54">
        <v>4.5171000000000001</v>
      </c>
      <c r="I146" s="54">
        <v>5.9215999999999998</v>
      </c>
      <c r="J146" s="54">
        <v>8.6340000000000003</v>
      </c>
      <c r="K146" s="54">
        <v>11.095499999999999</v>
      </c>
      <c r="L146" s="54">
        <v>0.2737</v>
      </c>
      <c r="M146" s="54">
        <v>1.83E-2</v>
      </c>
      <c r="N146" s="54">
        <v>0.21920000000000001</v>
      </c>
      <c r="O146" s="54">
        <v>1.3125</v>
      </c>
      <c r="P146" s="54">
        <v>2.1</v>
      </c>
    </row>
    <row r="147" spans="1:16" hidden="1" outlineLevel="1" collapsed="1">
      <c r="A147" s="12">
        <v>44682</v>
      </c>
      <c r="B147" s="54">
        <v>3.7004999999999999</v>
      </c>
      <c r="C147" s="54">
        <v>3.2633000000000001</v>
      </c>
      <c r="D147" s="54">
        <v>3.6936</v>
      </c>
      <c r="E147" s="54">
        <v>4.5854999999999997</v>
      </c>
      <c r="F147" s="54">
        <v>7.4162999999999997</v>
      </c>
      <c r="G147" s="54">
        <v>5.4778000000000002</v>
      </c>
      <c r="H147" s="54">
        <v>3.3538000000000001</v>
      </c>
      <c r="I147" s="54">
        <v>5.8002000000000002</v>
      </c>
      <c r="J147" s="54">
        <v>7.9424000000000001</v>
      </c>
      <c r="K147" s="54">
        <v>10.2189</v>
      </c>
      <c r="L147" s="54">
        <v>0.51280000000000003</v>
      </c>
      <c r="M147" s="54">
        <v>1.8800000000000001E-2</v>
      </c>
      <c r="N147" s="54">
        <v>0.41039999999999999</v>
      </c>
      <c r="O147" s="54">
        <v>1.6253</v>
      </c>
      <c r="P147" s="54">
        <v>1.7619</v>
      </c>
    </row>
    <row r="148" spans="1:16" hidden="1" outlineLevel="1" collapsed="1">
      <c r="A148" s="12">
        <v>44713</v>
      </c>
      <c r="B148" s="54">
        <v>5.2320000000000002</v>
      </c>
      <c r="C148" s="54">
        <v>3.3321000000000001</v>
      </c>
      <c r="D148" s="54">
        <v>5.5019999999999998</v>
      </c>
      <c r="E148" s="54">
        <v>4.1896000000000004</v>
      </c>
      <c r="F148" s="54">
        <v>11.0222</v>
      </c>
      <c r="G148" s="54">
        <v>6.5327000000000002</v>
      </c>
      <c r="H148" s="54">
        <v>3.5531999999999999</v>
      </c>
      <c r="I148" s="54">
        <v>7.0707000000000004</v>
      </c>
      <c r="J148" s="54">
        <v>4.6428000000000003</v>
      </c>
      <c r="K148" s="54">
        <v>11.3154</v>
      </c>
      <c r="L148" s="54">
        <v>0.50900000000000001</v>
      </c>
      <c r="M148" s="54">
        <v>4.6699999999999998E-2</v>
      </c>
      <c r="N148" s="54">
        <v>0.4889</v>
      </c>
      <c r="O148" s="54">
        <v>1.5696000000000001</v>
      </c>
      <c r="P148" s="54">
        <v>5.5038</v>
      </c>
    </row>
    <row r="149" spans="1:16" hidden="1" outlineLevel="1" collapsed="1">
      <c r="A149" s="12">
        <v>44743</v>
      </c>
      <c r="B149" s="54">
        <v>6.4934000000000003</v>
      </c>
      <c r="C149" s="54">
        <v>3.3205</v>
      </c>
      <c r="D149" s="54">
        <v>6.4335000000000004</v>
      </c>
      <c r="E149" s="54">
        <v>9.8491</v>
      </c>
      <c r="F149" s="54">
        <v>4.6253000000000002</v>
      </c>
      <c r="G149" s="54">
        <v>8.0116999999999994</v>
      </c>
      <c r="H149" s="54">
        <v>3.5194000000000001</v>
      </c>
      <c r="I149" s="54">
        <v>8.0658999999999992</v>
      </c>
      <c r="J149" s="54">
        <v>11.928000000000001</v>
      </c>
      <c r="K149" s="54">
        <v>9.1476000000000006</v>
      </c>
      <c r="L149" s="54">
        <v>0.74309999999999998</v>
      </c>
      <c r="M149" s="54">
        <v>6.0499999999999998E-2</v>
      </c>
      <c r="N149" s="54">
        <v>0.58330000000000004</v>
      </c>
      <c r="O149" s="54">
        <v>2.1596000000000002</v>
      </c>
      <c r="P149" s="54">
        <v>2.5377999999999998</v>
      </c>
    </row>
    <row r="150" spans="1:16" hidden="1" outlineLevel="1" collapsed="1">
      <c r="A150" s="12">
        <v>44774</v>
      </c>
      <c r="B150" s="54">
        <v>5.4042000000000003</v>
      </c>
      <c r="C150" s="54">
        <v>3.2542</v>
      </c>
      <c r="D150" s="54">
        <v>5.4321999999999999</v>
      </c>
      <c r="E150" s="54">
        <v>9.5624000000000002</v>
      </c>
      <c r="F150" s="54">
        <v>5.1928000000000001</v>
      </c>
      <c r="G150" s="54">
        <v>7.8939000000000004</v>
      </c>
      <c r="H150" s="54">
        <v>3.4062000000000001</v>
      </c>
      <c r="I150" s="54">
        <v>8.4192</v>
      </c>
      <c r="J150" s="54">
        <v>11.7865</v>
      </c>
      <c r="K150" s="54">
        <v>6.4139999999999997</v>
      </c>
      <c r="L150" s="54">
        <v>0.54790000000000005</v>
      </c>
      <c r="M150" s="54">
        <v>0.2273</v>
      </c>
      <c r="N150" s="54">
        <v>0.51419999999999999</v>
      </c>
      <c r="O150" s="54">
        <v>1.7936000000000001</v>
      </c>
      <c r="P150" s="54">
        <v>2.1</v>
      </c>
    </row>
    <row r="151" spans="1:16" hidden="1" outlineLevel="1" collapsed="1">
      <c r="A151" s="12">
        <v>44805</v>
      </c>
      <c r="B151" s="54">
        <v>6.3532999999999999</v>
      </c>
      <c r="C151" s="54">
        <v>4.0861000000000001</v>
      </c>
      <c r="D151" s="54">
        <v>6.5392000000000001</v>
      </c>
      <c r="E151" s="54">
        <v>8.8976000000000006</v>
      </c>
      <c r="F151" s="54">
        <v>3.2342</v>
      </c>
      <c r="G151" s="54">
        <v>8.9565999999999999</v>
      </c>
      <c r="H151" s="54">
        <v>4.2965999999999998</v>
      </c>
      <c r="I151" s="54">
        <v>9.7225999999999999</v>
      </c>
      <c r="J151" s="54">
        <v>11.625</v>
      </c>
      <c r="K151" s="54">
        <v>11.1372</v>
      </c>
      <c r="L151" s="54">
        <v>0.60960000000000003</v>
      </c>
      <c r="M151" s="54">
        <v>0.1206</v>
      </c>
      <c r="N151" s="54">
        <v>0.58120000000000005</v>
      </c>
      <c r="O151" s="54">
        <v>1.5966</v>
      </c>
      <c r="P151" s="54">
        <v>2.6038999999999999</v>
      </c>
    </row>
    <row r="152" spans="1:16" hidden="1" outlineLevel="1" collapsed="1">
      <c r="A152" s="12">
        <v>44835</v>
      </c>
      <c r="B152" s="54">
        <v>5.9353999999999996</v>
      </c>
      <c r="C152" s="54">
        <v>3.6179999999999999</v>
      </c>
      <c r="D152" s="54">
        <v>6.0060000000000002</v>
      </c>
      <c r="E152" s="54">
        <v>9.5191999999999997</v>
      </c>
      <c r="F152" s="54">
        <v>2.0070999999999999</v>
      </c>
      <c r="G152" s="54">
        <v>9.1992999999999991</v>
      </c>
      <c r="H152" s="54">
        <v>3.7904</v>
      </c>
      <c r="I152" s="54">
        <v>9.8764000000000003</v>
      </c>
      <c r="J152" s="54">
        <v>12.236700000000001</v>
      </c>
      <c r="K152" s="54">
        <v>4.6772999999999998</v>
      </c>
      <c r="L152" s="54">
        <v>0.40160000000000001</v>
      </c>
      <c r="M152" s="54">
        <v>0.33489999999999998</v>
      </c>
      <c r="N152" s="54">
        <v>0.35680000000000001</v>
      </c>
      <c r="O152" s="54">
        <v>1.6677999999999999</v>
      </c>
      <c r="P152" s="54">
        <v>1.9025000000000001</v>
      </c>
    </row>
    <row r="153" spans="1:16" hidden="1" outlineLevel="1" collapsed="1">
      <c r="A153" s="12">
        <v>44866</v>
      </c>
      <c r="B153" s="54">
        <v>6.4424999999999999</v>
      </c>
      <c r="C153" s="54">
        <v>3.7303999999999999</v>
      </c>
      <c r="D153" s="54">
        <v>6.4358000000000004</v>
      </c>
      <c r="E153" s="54">
        <v>10.478999999999999</v>
      </c>
      <c r="F153" s="54">
        <v>5.3560999999999996</v>
      </c>
      <c r="G153" s="54">
        <v>9.8722999999999992</v>
      </c>
      <c r="H153" s="54">
        <v>3.8553000000000002</v>
      </c>
      <c r="I153" s="54">
        <v>10.432399999999999</v>
      </c>
      <c r="J153" s="54">
        <v>12.9435</v>
      </c>
      <c r="K153" s="54">
        <v>13.953099999999999</v>
      </c>
      <c r="L153" s="54">
        <v>0.3881</v>
      </c>
      <c r="M153" s="54">
        <v>0.1774</v>
      </c>
      <c r="N153" s="54">
        <v>0.33810000000000001</v>
      </c>
      <c r="O153" s="54">
        <v>1.8284</v>
      </c>
      <c r="P153" s="54">
        <v>3.4796</v>
      </c>
    </row>
    <row r="154" spans="1:16" hidden="1" outlineLevel="1" collapsed="1">
      <c r="A154" s="12">
        <v>44896</v>
      </c>
      <c r="B154" s="54">
        <v>6.3974000000000002</v>
      </c>
      <c r="C154" s="54">
        <v>3.8504999999999998</v>
      </c>
      <c r="D154" s="54">
        <v>6.2153999999999998</v>
      </c>
      <c r="E154" s="54">
        <v>12.2866</v>
      </c>
      <c r="F154" s="54">
        <v>6.9745999999999997</v>
      </c>
      <c r="G154" s="54">
        <v>10.6797</v>
      </c>
      <c r="H154" s="54">
        <v>4.0263</v>
      </c>
      <c r="I154" s="54">
        <v>11.1327</v>
      </c>
      <c r="J154" s="54">
        <v>13.6332</v>
      </c>
      <c r="K154" s="54">
        <v>12.426600000000001</v>
      </c>
      <c r="L154" s="54">
        <v>0.28899999999999998</v>
      </c>
      <c r="M154" s="54">
        <v>0.23089999999999999</v>
      </c>
      <c r="N154" s="54">
        <v>0.24790000000000001</v>
      </c>
      <c r="O154" s="54">
        <v>2.4489000000000001</v>
      </c>
      <c r="P154" s="54">
        <v>4.1706000000000003</v>
      </c>
    </row>
    <row r="155" spans="1:16" hidden="1" outlineLevel="1" collapsed="1">
      <c r="A155" s="12">
        <v>44927</v>
      </c>
      <c r="B155" s="54">
        <v>5.9983000000000004</v>
      </c>
      <c r="C155" s="54">
        <v>3.7080000000000002</v>
      </c>
      <c r="D155" s="54">
        <v>5.8314000000000004</v>
      </c>
      <c r="E155" s="54">
        <v>12.136799999999999</v>
      </c>
      <c r="F155" s="54">
        <v>5.125</v>
      </c>
      <c r="G155" s="54">
        <v>10.9442</v>
      </c>
      <c r="H155" s="54">
        <v>3.9552</v>
      </c>
      <c r="I155" s="54">
        <v>11.523</v>
      </c>
      <c r="J155" s="54">
        <v>13.5001</v>
      </c>
      <c r="K155" s="54">
        <v>13.570399999999999</v>
      </c>
      <c r="L155" s="54">
        <v>0.2258</v>
      </c>
      <c r="M155" s="54">
        <v>0.3019</v>
      </c>
      <c r="N155" s="54">
        <v>0.1986</v>
      </c>
      <c r="O155" s="54">
        <v>2.0697000000000001</v>
      </c>
      <c r="P155" s="54">
        <v>3.2176</v>
      </c>
    </row>
    <row r="156" spans="1:16" hidden="1" outlineLevel="1" collapsed="1">
      <c r="A156" s="12">
        <v>44958</v>
      </c>
      <c r="B156" s="54">
        <v>6.1947000000000001</v>
      </c>
      <c r="C156" s="54">
        <v>3.7587999999999999</v>
      </c>
      <c r="D156" s="54">
        <v>6.1056999999999997</v>
      </c>
      <c r="E156" s="54">
        <v>11.1015</v>
      </c>
      <c r="F156" s="54">
        <v>8.6222999999999992</v>
      </c>
      <c r="G156" s="54">
        <v>11.469099999999999</v>
      </c>
      <c r="H156" s="54">
        <v>4.0563000000000002</v>
      </c>
      <c r="I156" s="54">
        <v>12.1044</v>
      </c>
      <c r="J156" s="54">
        <v>12.785500000000001</v>
      </c>
      <c r="K156" s="54">
        <v>16.764099999999999</v>
      </c>
      <c r="L156" s="54">
        <v>0.35680000000000001</v>
      </c>
      <c r="M156" s="54">
        <v>4.1799999999999997E-2</v>
      </c>
      <c r="N156" s="54">
        <v>0.34370000000000001</v>
      </c>
      <c r="O156" s="54">
        <v>1.4635</v>
      </c>
      <c r="P156" s="54">
        <v>4.29</v>
      </c>
    </row>
    <row r="157" spans="1:16" hidden="1" outlineLevel="1" collapsed="1">
      <c r="A157" s="12">
        <v>44986</v>
      </c>
      <c r="B157" s="54">
        <v>6.5522999999999998</v>
      </c>
      <c r="C157" s="54">
        <v>3.2829000000000002</v>
      </c>
      <c r="D157" s="54">
        <v>6.4831000000000003</v>
      </c>
      <c r="E157" s="54">
        <v>13.181900000000001</v>
      </c>
      <c r="F157" s="54">
        <v>14.5825</v>
      </c>
      <c r="G157" s="54">
        <v>11.4407</v>
      </c>
      <c r="H157" s="54">
        <v>3.5472999999999999</v>
      </c>
      <c r="I157" s="54">
        <v>12.337999999999999</v>
      </c>
      <c r="J157" s="54">
        <v>14.204000000000001</v>
      </c>
      <c r="K157" s="54">
        <v>15.9649</v>
      </c>
      <c r="L157" s="54">
        <v>0.42099999999999999</v>
      </c>
      <c r="M157" s="54">
        <v>2.98E-2</v>
      </c>
      <c r="N157" s="54">
        <v>0.41520000000000001</v>
      </c>
      <c r="O157" s="54">
        <v>1.5734999999999999</v>
      </c>
      <c r="P157" s="54">
        <v>3.55</v>
      </c>
    </row>
    <row r="158" spans="1:16" hidden="1" outlineLevel="1" collapsed="1">
      <c r="A158" s="12">
        <v>45017</v>
      </c>
      <c r="B158" s="54">
        <v>7.3007</v>
      </c>
      <c r="C158" s="54">
        <v>3.2947000000000002</v>
      </c>
      <c r="D158" s="54">
        <v>7.2419000000000002</v>
      </c>
      <c r="E158" s="54">
        <v>12.163</v>
      </c>
      <c r="F158" s="54">
        <v>5.8833000000000002</v>
      </c>
      <c r="G158" s="54">
        <v>11.910600000000001</v>
      </c>
      <c r="H158" s="54">
        <v>3.3892000000000002</v>
      </c>
      <c r="I158" s="54">
        <v>12.5871</v>
      </c>
      <c r="J158" s="54">
        <v>13.1381</v>
      </c>
      <c r="K158" s="54">
        <v>15.3179</v>
      </c>
      <c r="L158" s="54">
        <v>0.79979999999999996</v>
      </c>
      <c r="M158" s="54">
        <v>4.1000000000000002E-2</v>
      </c>
      <c r="N158" s="54">
        <v>0.76919999999999999</v>
      </c>
      <c r="O158" s="54">
        <v>1.4572000000000001</v>
      </c>
      <c r="P158" s="54">
        <v>3.2254999999999998</v>
      </c>
    </row>
    <row r="159" spans="1:16" hidden="1" outlineLevel="1" collapsed="1">
      <c r="A159" s="12">
        <v>45047</v>
      </c>
      <c r="B159" s="54">
        <v>8.6891999999999996</v>
      </c>
      <c r="C159" s="54">
        <v>2.6930999999999998</v>
      </c>
      <c r="D159" s="54">
        <v>9.0944000000000003</v>
      </c>
      <c r="E159" s="54">
        <v>10.038600000000001</v>
      </c>
      <c r="F159" s="54">
        <v>4.5537999999999998</v>
      </c>
      <c r="G159" s="54">
        <v>12.903600000000001</v>
      </c>
      <c r="H159" s="54">
        <v>3.0657000000000001</v>
      </c>
      <c r="I159" s="54">
        <v>13.75</v>
      </c>
      <c r="J159" s="54">
        <v>13.6782</v>
      </c>
      <c r="K159" s="54">
        <v>16.505099999999999</v>
      </c>
      <c r="L159" s="54">
        <v>0.59970000000000001</v>
      </c>
      <c r="M159" s="54">
        <v>4.5900000000000003E-2</v>
      </c>
      <c r="N159" s="54">
        <v>0.44269999999999998</v>
      </c>
      <c r="O159" s="54">
        <v>1.6551</v>
      </c>
      <c r="P159" s="54">
        <v>2.9277000000000002</v>
      </c>
    </row>
    <row r="160" spans="1:16" hidden="1" outlineLevel="1" collapsed="1">
      <c r="A160" s="12">
        <v>45078</v>
      </c>
      <c r="B160" s="54">
        <v>9.0088000000000008</v>
      </c>
      <c r="C160" s="54">
        <v>3.0754000000000001</v>
      </c>
      <c r="D160" s="54">
        <v>9.4369999999999994</v>
      </c>
      <c r="E160" s="54">
        <v>10.2934</v>
      </c>
      <c r="F160" s="54">
        <v>9.5104000000000006</v>
      </c>
      <c r="G160" s="54">
        <v>12.839</v>
      </c>
      <c r="H160" s="54">
        <v>3.2509999999999999</v>
      </c>
      <c r="I160" s="54">
        <v>13.988</v>
      </c>
      <c r="J160" s="54">
        <v>13.051299999999999</v>
      </c>
      <c r="K160" s="54">
        <v>15.367599999999999</v>
      </c>
      <c r="L160" s="54">
        <v>0.77100000000000002</v>
      </c>
      <c r="M160" s="54">
        <v>7.0000000000000001E-3</v>
      </c>
      <c r="N160" s="54">
        <v>0.71940000000000004</v>
      </c>
      <c r="O160" s="54">
        <v>2.1674000000000002</v>
      </c>
      <c r="P160" s="54">
        <v>3.4626999999999999</v>
      </c>
    </row>
    <row r="161" spans="1:16" hidden="1" outlineLevel="1" collapsed="1">
      <c r="A161" s="12">
        <v>45108</v>
      </c>
      <c r="B161" s="54">
        <v>9.9994999999999994</v>
      </c>
      <c r="C161" s="54">
        <v>3.1255999999999999</v>
      </c>
      <c r="D161" s="54">
        <v>10.457100000000001</v>
      </c>
      <c r="E161" s="54">
        <v>9.3843999999999994</v>
      </c>
      <c r="F161" s="54">
        <v>6.2622999999999998</v>
      </c>
      <c r="G161" s="54">
        <v>13.6914</v>
      </c>
      <c r="H161" s="54">
        <v>3.3344999999999998</v>
      </c>
      <c r="I161" s="54">
        <v>14.5585</v>
      </c>
      <c r="J161" s="54">
        <v>13.7987</v>
      </c>
      <c r="K161" s="54">
        <v>6.2622999999999998</v>
      </c>
      <c r="L161" s="54">
        <v>0.82769999999999999</v>
      </c>
      <c r="M161" s="54">
        <v>4.5199999999999997E-2</v>
      </c>
      <c r="N161" s="54">
        <v>0.75790000000000002</v>
      </c>
      <c r="O161" s="54">
        <v>2.1294</v>
      </c>
      <c r="P161" s="54">
        <v>5.5925000000000002</v>
      </c>
    </row>
    <row r="162" spans="1:16" hidden="1" outlineLevel="1" collapsed="1">
      <c r="A162" s="12">
        <v>45139</v>
      </c>
      <c r="B162" s="54">
        <v>9.7005999999999997</v>
      </c>
      <c r="C162" s="54">
        <v>3.0226000000000002</v>
      </c>
      <c r="D162" s="54">
        <v>10.2394</v>
      </c>
      <c r="E162" s="54">
        <v>9.3389000000000006</v>
      </c>
      <c r="F162" s="54">
        <v>10.5284</v>
      </c>
      <c r="G162" s="54">
        <v>12.89</v>
      </c>
      <c r="H162" s="54">
        <v>3.3089</v>
      </c>
      <c r="I162" s="54">
        <v>13.8729</v>
      </c>
      <c r="J162" s="54">
        <v>12.0746</v>
      </c>
      <c r="K162" s="54">
        <v>14.151199999999999</v>
      </c>
      <c r="L162" s="54">
        <v>0.70650000000000002</v>
      </c>
      <c r="M162" s="54">
        <v>3.95E-2</v>
      </c>
      <c r="N162" s="54">
        <v>0.65080000000000005</v>
      </c>
      <c r="O162" s="54">
        <v>1.9178999999999999</v>
      </c>
      <c r="P162" s="54">
        <v>0.66620000000000001</v>
      </c>
    </row>
    <row r="163" spans="1:16" hidden="1" outlineLevel="1" collapsed="1">
      <c r="A163" s="12">
        <v>45170</v>
      </c>
      <c r="B163" s="54">
        <v>8.3292000000000002</v>
      </c>
      <c r="C163" s="54">
        <v>2.8651</v>
      </c>
      <c r="D163" s="54">
        <v>8.8135999999999992</v>
      </c>
      <c r="E163" s="54">
        <v>10.3528</v>
      </c>
      <c r="F163" s="54">
        <v>10.3424</v>
      </c>
      <c r="G163" s="54">
        <v>12.4536</v>
      </c>
      <c r="H163" s="54">
        <v>3.1194999999999999</v>
      </c>
      <c r="I163" s="54">
        <v>13.8314</v>
      </c>
      <c r="J163" s="54">
        <v>14.205</v>
      </c>
      <c r="K163" s="54">
        <v>15.955299999999999</v>
      </c>
      <c r="L163" s="54">
        <v>0.77510000000000001</v>
      </c>
      <c r="M163" s="54">
        <v>3.8600000000000002E-2</v>
      </c>
      <c r="N163" s="54">
        <v>0.76819999999999999</v>
      </c>
      <c r="O163" s="54">
        <v>1.3153999999999999</v>
      </c>
      <c r="P163" s="54">
        <v>4.1646999999999998</v>
      </c>
    </row>
    <row r="164" spans="1:16" hidden="1" outlineLevel="1" collapsed="1">
      <c r="A164" s="12">
        <v>45200</v>
      </c>
      <c r="B164" s="54">
        <v>10.2239</v>
      </c>
      <c r="C164" s="54">
        <v>2.9051999999999998</v>
      </c>
      <c r="D164" s="54">
        <v>10.5472</v>
      </c>
      <c r="E164" s="54">
        <v>11.388500000000001</v>
      </c>
      <c r="F164" s="54">
        <v>13.709099999999999</v>
      </c>
      <c r="G164" s="54">
        <v>13.124700000000001</v>
      </c>
      <c r="H164" s="54">
        <v>3.2723</v>
      </c>
      <c r="I164" s="54">
        <v>13.666600000000001</v>
      </c>
      <c r="J164" s="54">
        <v>14.244400000000001</v>
      </c>
      <c r="K164" s="54">
        <v>17.014099999999999</v>
      </c>
      <c r="L164" s="54">
        <v>0.86799999999999999</v>
      </c>
      <c r="M164" s="54">
        <v>3.1300000000000001E-2</v>
      </c>
      <c r="N164" s="54">
        <v>0.8538</v>
      </c>
      <c r="O164" s="54">
        <v>1.6215999999999999</v>
      </c>
      <c r="P164" s="54">
        <v>3.9068999999999998</v>
      </c>
    </row>
    <row r="165" spans="1:16" hidden="1" outlineLevel="1" collapsed="1">
      <c r="A165" s="12">
        <v>45231</v>
      </c>
      <c r="B165" s="54">
        <v>9.6545000000000005</v>
      </c>
      <c r="C165" s="54">
        <v>3.0670999999999999</v>
      </c>
      <c r="D165" s="54">
        <v>9.84</v>
      </c>
      <c r="E165" s="54">
        <v>11.195499999999999</v>
      </c>
      <c r="F165" s="54">
        <v>11.1715</v>
      </c>
      <c r="G165" s="54">
        <v>12.837400000000001</v>
      </c>
      <c r="H165" s="54">
        <v>3.6192000000000002</v>
      </c>
      <c r="I165" s="54">
        <v>13.2195</v>
      </c>
      <c r="J165" s="54">
        <v>13.9224</v>
      </c>
      <c r="K165" s="54">
        <v>16.978899999999999</v>
      </c>
      <c r="L165" s="54">
        <v>0.79600000000000004</v>
      </c>
      <c r="M165" s="54">
        <v>2.7699999999999999E-2</v>
      </c>
      <c r="N165" s="54">
        <v>0.76060000000000005</v>
      </c>
      <c r="O165" s="54">
        <v>1.6211</v>
      </c>
      <c r="P165" s="54">
        <v>3.7498999999999998</v>
      </c>
    </row>
    <row r="166" spans="1:16" hidden="1" outlineLevel="1" collapsed="1">
      <c r="A166" s="12">
        <v>45261</v>
      </c>
      <c r="B166" s="54">
        <v>8.8178999999999998</v>
      </c>
      <c r="C166" s="54">
        <v>2.7667000000000002</v>
      </c>
      <c r="D166" s="54">
        <v>9.0703999999999994</v>
      </c>
      <c r="E166" s="54">
        <v>11.591200000000001</v>
      </c>
      <c r="F166" s="54">
        <v>3.6379999999999999</v>
      </c>
      <c r="G166" s="54">
        <v>12.4964</v>
      </c>
      <c r="H166" s="54">
        <v>3.3595999999999999</v>
      </c>
      <c r="I166" s="54">
        <v>13.140700000000001</v>
      </c>
      <c r="J166" s="54">
        <v>14.017099999999999</v>
      </c>
      <c r="K166" s="54">
        <v>15.449400000000001</v>
      </c>
      <c r="L166" s="54">
        <v>0.76229999999999998</v>
      </c>
      <c r="M166" s="54">
        <v>5.2900000000000003E-2</v>
      </c>
      <c r="N166" s="54">
        <v>0.75509999999999999</v>
      </c>
      <c r="O166" s="54">
        <v>1.6910000000000001</v>
      </c>
      <c r="P166" s="54">
        <v>1.3299000000000001</v>
      </c>
    </row>
    <row r="167" spans="1:16" hidden="1" outlineLevel="1" collapsed="1">
      <c r="A167" s="12">
        <v>45292</v>
      </c>
      <c r="B167" s="54">
        <v>9.6160999999999994</v>
      </c>
      <c r="C167" s="54">
        <v>2.8805000000000001</v>
      </c>
      <c r="D167" s="54">
        <v>10.4312</v>
      </c>
      <c r="E167" s="54">
        <v>11.0825</v>
      </c>
      <c r="F167" s="54">
        <v>11.2684</v>
      </c>
      <c r="G167" s="54">
        <v>11.773099999999999</v>
      </c>
      <c r="H167" s="54">
        <v>3.0769000000000002</v>
      </c>
      <c r="I167" s="54">
        <v>13.0351</v>
      </c>
      <c r="J167" s="54">
        <v>13.883900000000001</v>
      </c>
      <c r="K167" s="54">
        <v>16.405000000000001</v>
      </c>
      <c r="L167" s="54">
        <v>0.81220000000000003</v>
      </c>
      <c r="M167" s="54">
        <v>1.8100000000000002E-2</v>
      </c>
      <c r="N167" s="54">
        <v>0.78900000000000003</v>
      </c>
      <c r="O167" s="54">
        <v>1.4853000000000001</v>
      </c>
      <c r="P167" s="54">
        <v>2.9405000000000001</v>
      </c>
    </row>
    <row r="168" spans="1:16" hidden="1" outlineLevel="1" collapsed="1">
      <c r="A168" s="12">
        <v>45323</v>
      </c>
      <c r="B168" s="54">
        <v>9.2753999999999994</v>
      </c>
      <c r="C168" s="54">
        <v>2.8805999999999998</v>
      </c>
      <c r="D168" s="54">
        <v>9.4040999999999997</v>
      </c>
      <c r="E168" s="54">
        <v>11.9625</v>
      </c>
      <c r="F168" s="54">
        <v>4.9691999999999998</v>
      </c>
      <c r="G168" s="54">
        <v>12.6561</v>
      </c>
      <c r="H168" s="54">
        <v>3.7833999999999999</v>
      </c>
      <c r="I168" s="54">
        <v>13.0229</v>
      </c>
      <c r="J168" s="54">
        <v>14.1113</v>
      </c>
      <c r="K168" s="54">
        <v>14.3453</v>
      </c>
      <c r="L168" s="54">
        <v>0.84009999999999996</v>
      </c>
      <c r="M168" s="54">
        <v>2.1399999999999999E-2</v>
      </c>
      <c r="N168" s="54">
        <v>0.81799999999999995</v>
      </c>
      <c r="O168" s="54">
        <v>1.5596000000000001</v>
      </c>
      <c r="P168" s="54">
        <v>4.0648</v>
      </c>
    </row>
    <row r="169" spans="1:16" collapsed="1">
      <c r="A169" s="12">
        <v>45352</v>
      </c>
      <c r="B169" s="54">
        <v>8.5785</v>
      </c>
      <c r="C169" s="54">
        <v>3.3197000000000001</v>
      </c>
      <c r="D169" s="54">
        <v>8.6804000000000006</v>
      </c>
      <c r="E169" s="54">
        <v>11.6029</v>
      </c>
      <c r="F169" s="54">
        <v>5.9461000000000004</v>
      </c>
      <c r="G169" s="54">
        <v>12.298</v>
      </c>
      <c r="H169" s="54">
        <v>3.9184999999999999</v>
      </c>
      <c r="I169" s="54">
        <v>12.8658</v>
      </c>
      <c r="J169" s="54">
        <v>13.649900000000001</v>
      </c>
      <c r="K169" s="54">
        <v>14.494999999999999</v>
      </c>
      <c r="L169" s="54">
        <v>0.97699999999999998</v>
      </c>
      <c r="M169" s="54">
        <v>1.54E-2</v>
      </c>
      <c r="N169" s="54">
        <v>0.97</v>
      </c>
      <c r="O169" s="54">
        <v>1.7576000000000001</v>
      </c>
      <c r="P169" s="54">
        <v>3.0609000000000002</v>
      </c>
    </row>
    <row r="170" spans="1:16">
      <c r="A170" s="12">
        <v>45383</v>
      </c>
      <c r="B170" s="54">
        <v>9.6113999999999997</v>
      </c>
      <c r="C170" s="54">
        <v>2.7843</v>
      </c>
      <c r="D170" s="54">
        <v>9.8163999999999998</v>
      </c>
      <c r="E170" s="54">
        <v>11.3581</v>
      </c>
      <c r="F170" s="54">
        <v>8.9320000000000004</v>
      </c>
      <c r="G170" s="54">
        <v>12.289</v>
      </c>
      <c r="H170" s="54">
        <v>3.5943999999999998</v>
      </c>
      <c r="I170" s="54">
        <v>12.792</v>
      </c>
      <c r="J170" s="54">
        <v>12.783300000000001</v>
      </c>
      <c r="K170" s="54">
        <v>13.4901</v>
      </c>
      <c r="L170" s="54">
        <v>0.93930000000000002</v>
      </c>
      <c r="M170" s="54">
        <v>2.3599999999999999E-2</v>
      </c>
      <c r="N170" s="54">
        <v>0.93889999999999996</v>
      </c>
      <c r="O170" s="54">
        <v>1.6758999999999999</v>
      </c>
      <c r="P170" s="54">
        <v>3.0306000000000002</v>
      </c>
    </row>
    <row r="171" spans="1:16">
      <c r="A171" s="12">
        <v>45413</v>
      </c>
      <c r="B171" s="54">
        <v>10.4171</v>
      </c>
      <c r="C171" s="54">
        <v>3.1442000000000001</v>
      </c>
      <c r="D171" s="54">
        <v>10.8025</v>
      </c>
      <c r="E171" s="54">
        <v>10.4472</v>
      </c>
      <c r="F171" s="54">
        <v>12.3887</v>
      </c>
      <c r="G171" s="54">
        <v>12.651899999999999</v>
      </c>
      <c r="H171" s="54">
        <v>3.8168000000000002</v>
      </c>
      <c r="I171" s="54">
        <v>13.2193</v>
      </c>
      <c r="J171" s="54">
        <v>12.136799999999999</v>
      </c>
      <c r="K171" s="54">
        <v>13.1495</v>
      </c>
      <c r="L171" s="54">
        <v>0.95740000000000003</v>
      </c>
      <c r="M171" s="54">
        <v>2.9700000000000001E-2</v>
      </c>
      <c r="N171" s="54">
        <v>0.97060000000000002</v>
      </c>
      <c r="O171" s="54">
        <v>1.2410000000000001</v>
      </c>
      <c r="P171" s="54">
        <v>0.5</v>
      </c>
    </row>
    <row r="172" spans="1:16">
      <c r="A172" s="12">
        <v>45444</v>
      </c>
      <c r="B172" s="54">
        <v>9.2308000000000003</v>
      </c>
      <c r="C172" s="54">
        <v>3.0287999999999999</v>
      </c>
      <c r="D172" s="54">
        <v>9.59</v>
      </c>
      <c r="E172" s="54">
        <v>9.5957000000000008</v>
      </c>
      <c r="F172" s="54">
        <v>11.9594</v>
      </c>
      <c r="G172" s="54">
        <v>11.891500000000001</v>
      </c>
      <c r="H172" s="54">
        <v>3.7711999999999999</v>
      </c>
      <c r="I172" s="54">
        <v>12.5047</v>
      </c>
      <c r="J172" s="54">
        <v>12.017300000000001</v>
      </c>
      <c r="K172" s="54">
        <v>11.983700000000001</v>
      </c>
      <c r="L172" s="54">
        <v>1.1443000000000001</v>
      </c>
      <c r="M172" s="54">
        <v>4.19E-2</v>
      </c>
      <c r="N172" s="54">
        <v>1.0712999999999999</v>
      </c>
      <c r="O172" s="54">
        <v>1.8143</v>
      </c>
      <c r="P172" s="54">
        <v>0.02</v>
      </c>
    </row>
    <row r="173" spans="1:16">
      <c r="A173" s="12">
        <v>45474</v>
      </c>
      <c r="B173" s="54">
        <v>9.4544999999999995</v>
      </c>
      <c r="C173" s="54">
        <v>2.7281</v>
      </c>
      <c r="D173" s="54">
        <v>9.7386999999999997</v>
      </c>
      <c r="E173" s="54">
        <v>10.957700000000001</v>
      </c>
      <c r="F173" s="54">
        <v>11.909599999999999</v>
      </c>
      <c r="G173" s="54">
        <v>11.6374</v>
      </c>
      <c r="H173" s="54">
        <v>3.3397999999999999</v>
      </c>
      <c r="I173" s="54">
        <v>12.2811</v>
      </c>
      <c r="J173" s="54">
        <v>12.150700000000001</v>
      </c>
      <c r="K173" s="54">
        <v>13.7799</v>
      </c>
      <c r="L173" s="54">
        <v>0.95530000000000004</v>
      </c>
      <c r="M173" s="54">
        <v>1.5599999999999999E-2</v>
      </c>
      <c r="N173" s="54">
        <v>0.9718</v>
      </c>
      <c r="O173" s="54">
        <v>1.4118999999999999</v>
      </c>
      <c r="P173" s="54">
        <v>3.7004999999999999</v>
      </c>
    </row>
    <row r="174" spans="1:16">
      <c r="A174" s="12">
        <v>45505</v>
      </c>
      <c r="B174" s="54">
        <v>9.6983999999999995</v>
      </c>
      <c r="C174" s="54">
        <v>3.3130999999999999</v>
      </c>
      <c r="D174" s="54">
        <v>10.4024</v>
      </c>
      <c r="E174" s="54">
        <v>9.1651000000000007</v>
      </c>
      <c r="F174" s="54">
        <v>12.736599999999999</v>
      </c>
      <c r="G174" s="54">
        <v>11.823600000000001</v>
      </c>
      <c r="H174" s="54">
        <v>3.8551000000000002</v>
      </c>
      <c r="I174" s="54">
        <v>12.640599999999999</v>
      </c>
      <c r="J174" s="54">
        <v>11.792299999999999</v>
      </c>
      <c r="K174" s="54">
        <v>14.087999999999999</v>
      </c>
      <c r="L174" s="54">
        <v>1.1231</v>
      </c>
      <c r="M174" s="54">
        <v>2.63E-2</v>
      </c>
      <c r="N174" s="54">
        <v>1.0812999999999999</v>
      </c>
      <c r="O174" s="54">
        <v>1.6208</v>
      </c>
      <c r="P174" s="54">
        <v>2.1118999999999999</v>
      </c>
    </row>
    <row r="175" spans="1:16">
      <c r="A175" s="12">
        <v>45536</v>
      </c>
      <c r="B175" s="54">
        <v>9.2645999999999997</v>
      </c>
      <c r="C175" s="54">
        <v>3.0411999999999999</v>
      </c>
      <c r="D175" s="54">
        <v>9.4962</v>
      </c>
      <c r="E175" s="54">
        <v>10.2277</v>
      </c>
      <c r="F175" s="54">
        <v>13.633900000000001</v>
      </c>
      <c r="G175" s="54">
        <v>11.8498</v>
      </c>
      <c r="H175" s="54">
        <v>3.7713999999999999</v>
      </c>
      <c r="I175" s="54">
        <v>12.428000000000001</v>
      </c>
      <c r="J175" s="54">
        <v>12.057700000000001</v>
      </c>
      <c r="K175" s="54">
        <v>14.0768</v>
      </c>
      <c r="L175" s="54">
        <v>1.1733</v>
      </c>
      <c r="M175" s="54">
        <v>2.1600000000000001E-2</v>
      </c>
      <c r="N175" s="54">
        <v>1.218</v>
      </c>
      <c r="O175" s="54">
        <v>1.2943</v>
      </c>
      <c r="P175" s="54">
        <v>0.48089999999999999</v>
      </c>
    </row>
    <row r="176" spans="1:16">
      <c r="A176" s="12">
        <v>45566</v>
      </c>
      <c r="B176" s="54">
        <v>9.0074000000000005</v>
      </c>
      <c r="C176" s="54">
        <v>3.0144000000000002</v>
      </c>
      <c r="D176" s="54">
        <v>9.2146000000000008</v>
      </c>
      <c r="E176" s="54">
        <v>10.1282</v>
      </c>
      <c r="F176" s="54">
        <v>11.3232</v>
      </c>
      <c r="G176" s="54">
        <v>11.8789</v>
      </c>
      <c r="H176" s="54">
        <v>3.7993999999999999</v>
      </c>
      <c r="I176" s="54">
        <v>12.6366</v>
      </c>
      <c r="J176" s="54">
        <v>11.757300000000001</v>
      </c>
      <c r="K176" s="54">
        <v>13.0092</v>
      </c>
      <c r="L176" s="54">
        <v>1.2569999999999999</v>
      </c>
      <c r="M176" s="54">
        <v>2.6700000000000002E-2</v>
      </c>
      <c r="N176" s="54">
        <v>1.3445</v>
      </c>
      <c r="O176" s="54">
        <v>1.0769</v>
      </c>
      <c r="P176" s="54">
        <v>1.8573</v>
      </c>
    </row>
    <row r="177" spans="1:16">
      <c r="A177" s="12">
        <v>45597</v>
      </c>
      <c r="B177" s="54">
        <v>9.7639999999999993</v>
      </c>
      <c r="C177" s="54">
        <v>3.0091999999999999</v>
      </c>
      <c r="D177" s="54">
        <v>9.9565000000000001</v>
      </c>
      <c r="E177" s="54">
        <v>9.8353999999999999</v>
      </c>
      <c r="F177" s="54">
        <v>10.379099999999999</v>
      </c>
      <c r="G177" s="54">
        <v>11.9238</v>
      </c>
      <c r="H177" s="54">
        <v>3.851</v>
      </c>
      <c r="I177" s="54">
        <v>12.144500000000001</v>
      </c>
      <c r="J177" s="54">
        <v>11.9498</v>
      </c>
      <c r="K177" s="54">
        <v>12.8546</v>
      </c>
      <c r="L177" s="54">
        <v>1.1368</v>
      </c>
      <c r="M177" s="54">
        <v>3.4599999999999999E-2</v>
      </c>
      <c r="N177" s="54">
        <v>1.1608000000000001</v>
      </c>
      <c r="O177" s="54">
        <v>1.2778</v>
      </c>
      <c r="P177" s="54">
        <v>1.1540999999999999</v>
      </c>
    </row>
    <row r="178" spans="1:16">
      <c r="A178" s="12">
        <v>45627</v>
      </c>
      <c r="B178" s="54">
        <v>9.3954000000000004</v>
      </c>
      <c r="C178" s="54">
        <v>3.2277</v>
      </c>
      <c r="D178" s="54">
        <v>9.6336999999999993</v>
      </c>
      <c r="E178" s="54">
        <v>9.7777999999999992</v>
      </c>
      <c r="F178" s="54">
        <v>10.8146</v>
      </c>
      <c r="G178" s="54">
        <v>11.6861</v>
      </c>
      <c r="H178" s="54">
        <v>4.1677999999999997</v>
      </c>
      <c r="I178" s="54">
        <v>12.155200000000001</v>
      </c>
      <c r="J178" s="54">
        <v>11.7049</v>
      </c>
      <c r="K178" s="54">
        <v>13.1526</v>
      </c>
      <c r="L178" s="54">
        <v>1.1518999999999999</v>
      </c>
      <c r="M178" s="54">
        <v>2.63E-2</v>
      </c>
      <c r="N178" s="54">
        <v>1.2257</v>
      </c>
      <c r="O178" s="54">
        <v>1.2471000000000001</v>
      </c>
      <c r="P178" s="54">
        <v>1.1778999999999999</v>
      </c>
    </row>
    <row r="179" spans="1:16">
      <c r="A179" s="12">
        <v>45658</v>
      </c>
      <c r="B179" s="54">
        <v>9.4080999999999992</v>
      </c>
      <c r="C179" s="54">
        <v>2.7972999999999999</v>
      </c>
      <c r="D179" s="54">
        <v>9.6783000000000001</v>
      </c>
      <c r="E179" s="54">
        <v>9.7737999999999996</v>
      </c>
      <c r="F179" s="54">
        <v>10.615500000000001</v>
      </c>
      <c r="G179" s="54">
        <v>11.9839</v>
      </c>
      <c r="H179" s="54">
        <v>3.7105999999999999</v>
      </c>
      <c r="I179" s="54">
        <v>12.5677</v>
      </c>
      <c r="J179" s="54">
        <v>12.099399999999999</v>
      </c>
      <c r="K179" s="54">
        <v>12.7476</v>
      </c>
      <c r="L179" s="54">
        <v>1.1649</v>
      </c>
      <c r="M179" s="54">
        <v>3.7699999999999997E-2</v>
      </c>
      <c r="N179" s="54">
        <v>1.2048000000000001</v>
      </c>
      <c r="O179" s="54">
        <v>1.3513999999999999</v>
      </c>
      <c r="P179" s="54">
        <v>1.2049000000000001</v>
      </c>
    </row>
    <row r="180" spans="1:16">
      <c r="A180" s="12">
        <v>45689</v>
      </c>
      <c r="B180" s="54">
        <v>9.8203999999999994</v>
      </c>
      <c r="C180" s="54">
        <v>3.3479000000000001</v>
      </c>
      <c r="D180" s="54">
        <v>10.5166</v>
      </c>
      <c r="E180" s="54">
        <v>9.9876000000000005</v>
      </c>
      <c r="F180" s="54">
        <v>10.6668</v>
      </c>
      <c r="G180" s="54">
        <v>11.625400000000001</v>
      </c>
      <c r="H180" s="54">
        <v>3.7389000000000001</v>
      </c>
      <c r="I180" s="54">
        <v>12.4217</v>
      </c>
      <c r="J180" s="54">
        <v>12.0969</v>
      </c>
      <c r="K180" s="54">
        <v>13.3217</v>
      </c>
      <c r="L180" s="54">
        <v>1.0889</v>
      </c>
      <c r="M180" s="54">
        <v>3.44E-2</v>
      </c>
      <c r="N180" s="54">
        <v>1.0943000000000001</v>
      </c>
      <c r="O180" s="54">
        <v>1.3606</v>
      </c>
      <c r="P180" s="54">
        <v>1.1212</v>
      </c>
    </row>
    <row r="181" spans="1:16">
      <c r="A181" s="12">
        <v>45717</v>
      </c>
      <c r="B181" s="54">
        <v>9.9107000000000003</v>
      </c>
      <c r="C181" s="54">
        <v>3.2521</v>
      </c>
      <c r="D181" s="54">
        <v>10.229100000000001</v>
      </c>
      <c r="E181" s="54">
        <v>10.4389</v>
      </c>
      <c r="F181" s="54">
        <v>10.2455</v>
      </c>
      <c r="G181" s="54">
        <v>12.326599999999999</v>
      </c>
      <c r="H181" s="54">
        <v>4.1172000000000004</v>
      </c>
      <c r="I181" s="54">
        <v>12.833600000000001</v>
      </c>
      <c r="J181" s="54">
        <v>12.348599999999999</v>
      </c>
      <c r="K181" s="54">
        <v>13.5131</v>
      </c>
      <c r="L181" s="54">
        <v>1.1449</v>
      </c>
      <c r="M181" s="54">
        <v>4.1300000000000003E-2</v>
      </c>
      <c r="N181" s="54">
        <v>1.1418999999999999</v>
      </c>
      <c r="O181" s="54">
        <v>1.4295</v>
      </c>
      <c r="P181" s="54">
        <v>1.2357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53" customWidth="1"/>
    <col min="2" max="3" width="16.44140625" style="25" customWidth="1"/>
    <col min="4" max="4" width="30.44140625" style="25" customWidth="1"/>
    <col min="5" max="16384" width="9.109375" style="25"/>
  </cols>
  <sheetData>
    <row r="1" spans="1:6">
      <c r="A1" s="36" t="s">
        <v>157</v>
      </c>
    </row>
    <row r="2" spans="1:6" ht="5.25" customHeight="1"/>
    <row r="3" spans="1:6">
      <c r="A3" s="118" t="s">
        <v>127</v>
      </c>
    </row>
    <row r="4" spans="1:6" ht="12.75" customHeight="1">
      <c r="A4" s="26" t="s">
        <v>130</v>
      </c>
    </row>
    <row r="5" spans="1:6" ht="12.75" customHeight="1">
      <c r="A5" s="27" t="s">
        <v>128</v>
      </c>
    </row>
    <row r="6" spans="1:6" s="28" customFormat="1" ht="15" customHeight="1">
      <c r="A6" s="203" t="s">
        <v>0</v>
      </c>
      <c r="B6" s="262" t="s">
        <v>216</v>
      </c>
      <c r="C6" s="263" t="s">
        <v>129</v>
      </c>
      <c r="D6" s="263" t="s">
        <v>188</v>
      </c>
    </row>
    <row r="7" spans="1:6" s="28" customFormat="1" ht="15" customHeight="1">
      <c r="A7" s="204"/>
      <c r="B7" s="262"/>
      <c r="C7" s="264"/>
      <c r="D7" s="264"/>
    </row>
    <row r="8" spans="1:6" s="28" customFormat="1" ht="25.5" customHeight="1">
      <c r="A8" s="205"/>
      <c r="B8" s="262"/>
      <c r="C8" s="265"/>
      <c r="D8" s="265"/>
    </row>
    <row r="9" spans="1:6" s="28" customFormat="1" hidden="1">
      <c r="A9" s="134"/>
      <c r="B9" s="145"/>
      <c r="C9" s="146"/>
      <c r="D9" s="146"/>
    </row>
    <row r="10" spans="1:6" s="28" customFormat="1">
      <c r="A10" s="23">
        <v>1</v>
      </c>
      <c r="B10" s="156">
        <v>2</v>
      </c>
      <c r="C10" s="156">
        <v>3</v>
      </c>
      <c r="D10" s="57">
        <v>4</v>
      </c>
    </row>
    <row r="11" spans="1:6" hidden="1" outlineLevel="1">
      <c r="A11" s="58">
        <v>40544</v>
      </c>
      <c r="B11" s="133">
        <v>1</v>
      </c>
      <c r="C11" s="133">
        <v>16</v>
      </c>
      <c r="D11" s="152" t="s">
        <v>189</v>
      </c>
      <c r="E11" s="52"/>
      <c r="F11" s="52"/>
    </row>
    <row r="12" spans="1:6" hidden="1" outlineLevel="1">
      <c r="A12" s="58">
        <v>40575</v>
      </c>
      <c r="B12" s="133">
        <v>1</v>
      </c>
      <c r="C12" s="133">
        <v>14</v>
      </c>
      <c r="D12" s="152" t="s">
        <v>189</v>
      </c>
      <c r="E12" s="52"/>
      <c r="F12" s="52"/>
    </row>
    <row r="13" spans="1:6" hidden="1" outlineLevel="1">
      <c r="A13" s="58">
        <v>40603</v>
      </c>
      <c r="B13" s="133">
        <v>1</v>
      </c>
      <c r="C13" s="133">
        <v>13</v>
      </c>
      <c r="D13" s="152" t="s">
        <v>189</v>
      </c>
      <c r="E13" s="52"/>
      <c r="F13" s="52"/>
    </row>
    <row r="14" spans="1:6" hidden="1" outlineLevel="1">
      <c r="A14" s="58">
        <v>40634</v>
      </c>
      <c r="B14" s="133">
        <v>1</v>
      </c>
      <c r="C14" s="133">
        <v>12</v>
      </c>
      <c r="D14" s="152" t="s">
        <v>189</v>
      </c>
      <c r="E14" s="52"/>
      <c r="F14" s="52"/>
    </row>
    <row r="15" spans="1:6" hidden="1" outlineLevel="1">
      <c r="A15" s="58">
        <v>40664</v>
      </c>
      <c r="B15" s="133">
        <v>1</v>
      </c>
      <c r="C15" s="133">
        <v>11</v>
      </c>
      <c r="D15" s="152" t="s">
        <v>189</v>
      </c>
      <c r="E15" s="52"/>
      <c r="F15" s="52"/>
    </row>
    <row r="16" spans="1:6" hidden="1" outlineLevel="1">
      <c r="A16" s="58">
        <v>40695</v>
      </c>
      <c r="B16" s="133">
        <v>1</v>
      </c>
      <c r="C16" s="133">
        <v>9</v>
      </c>
      <c r="D16" s="152" t="s">
        <v>189</v>
      </c>
      <c r="E16" s="52"/>
      <c r="F16" s="52"/>
    </row>
    <row r="17" spans="1:6" hidden="1" outlineLevel="1">
      <c r="A17" s="58">
        <v>40725</v>
      </c>
      <c r="B17" s="133">
        <v>1</v>
      </c>
      <c r="C17" s="133">
        <v>9</v>
      </c>
      <c r="D17" s="152" t="s">
        <v>189</v>
      </c>
      <c r="E17" s="52"/>
      <c r="F17" s="52"/>
    </row>
    <row r="18" spans="1:6" hidden="1" outlineLevel="1">
      <c r="A18" s="58">
        <v>40756</v>
      </c>
      <c r="B18" s="133">
        <v>1</v>
      </c>
      <c r="C18" s="133">
        <v>9</v>
      </c>
      <c r="D18" s="152" t="s">
        <v>189</v>
      </c>
      <c r="E18" s="52"/>
      <c r="F18" s="52"/>
    </row>
    <row r="19" spans="1:6" hidden="1" outlineLevel="1">
      <c r="A19" s="58">
        <v>40787</v>
      </c>
      <c r="B19" s="133">
        <v>1</v>
      </c>
      <c r="C19" s="133">
        <v>9</v>
      </c>
      <c r="D19" s="152" t="s">
        <v>189</v>
      </c>
      <c r="E19" s="52"/>
      <c r="F19" s="52"/>
    </row>
    <row r="20" spans="1:6" hidden="1" outlineLevel="1">
      <c r="A20" s="58">
        <v>40817</v>
      </c>
      <c r="B20" s="133">
        <v>1</v>
      </c>
      <c r="C20" s="133">
        <v>7</v>
      </c>
      <c r="D20" s="152" t="s">
        <v>189</v>
      </c>
      <c r="E20" s="52"/>
      <c r="F20" s="52"/>
    </row>
    <row r="21" spans="1:6" hidden="1" outlineLevel="1">
      <c r="A21" s="58">
        <v>40848</v>
      </c>
      <c r="B21" s="133">
        <v>1</v>
      </c>
      <c r="C21" s="133">
        <v>7</v>
      </c>
      <c r="D21" s="152" t="s">
        <v>189</v>
      </c>
      <c r="E21" s="52"/>
      <c r="F21" s="52"/>
    </row>
    <row r="22" spans="1:6" hidden="1" outlineLevel="1">
      <c r="A22" s="58">
        <v>40878</v>
      </c>
      <c r="B22" s="133">
        <v>1</v>
      </c>
      <c r="C22" s="133">
        <v>7</v>
      </c>
      <c r="D22" s="152" t="s">
        <v>189</v>
      </c>
      <c r="E22" s="52"/>
      <c r="F22" s="52"/>
    </row>
    <row r="23" spans="1:6" hidden="1" outlineLevel="1">
      <c r="A23" s="58">
        <v>40909</v>
      </c>
      <c r="B23" s="133">
        <v>1</v>
      </c>
      <c r="C23" s="133">
        <v>7</v>
      </c>
      <c r="D23" s="152" t="s">
        <v>189</v>
      </c>
      <c r="E23" s="52"/>
      <c r="F23" s="52"/>
    </row>
    <row r="24" spans="1:6" hidden="1" outlineLevel="1">
      <c r="A24" s="58">
        <v>40940</v>
      </c>
      <c r="B24" s="133">
        <v>1</v>
      </c>
      <c r="C24" s="133">
        <v>7</v>
      </c>
      <c r="D24" s="152" t="s">
        <v>189</v>
      </c>
      <c r="E24" s="52"/>
      <c r="F24" s="52"/>
    </row>
    <row r="25" spans="1:6" hidden="1" outlineLevel="1">
      <c r="A25" s="58">
        <v>40969</v>
      </c>
      <c r="B25" s="133">
        <v>1</v>
      </c>
      <c r="C25" s="133">
        <v>6</v>
      </c>
      <c r="D25" s="152" t="s">
        <v>189</v>
      </c>
      <c r="E25" s="52"/>
      <c r="F25" s="52"/>
    </row>
    <row r="26" spans="1:6" hidden="1" outlineLevel="1">
      <c r="A26" s="58">
        <v>41000</v>
      </c>
      <c r="B26" s="133">
        <v>1</v>
      </c>
      <c r="C26" s="133">
        <v>6</v>
      </c>
      <c r="D26" s="152" t="s">
        <v>189</v>
      </c>
      <c r="E26" s="52"/>
      <c r="F26" s="52"/>
    </row>
    <row r="27" spans="1:6" hidden="1" outlineLevel="1">
      <c r="A27" s="58">
        <v>41030</v>
      </c>
      <c r="B27" s="133">
        <v>1</v>
      </c>
      <c r="C27" s="133">
        <v>6</v>
      </c>
      <c r="D27" s="152" t="s">
        <v>189</v>
      </c>
      <c r="E27" s="52"/>
      <c r="F27" s="52"/>
    </row>
    <row r="28" spans="1:6" hidden="1" outlineLevel="1">
      <c r="A28" s="58">
        <v>41061</v>
      </c>
      <c r="B28" s="133">
        <v>1</v>
      </c>
      <c r="C28" s="133">
        <v>6</v>
      </c>
      <c r="D28" s="152" t="s">
        <v>189</v>
      </c>
      <c r="E28" s="52"/>
      <c r="F28" s="52"/>
    </row>
    <row r="29" spans="1:6" hidden="1" outlineLevel="1">
      <c r="A29" s="58">
        <v>41091</v>
      </c>
      <c r="B29" s="133">
        <v>1</v>
      </c>
      <c r="C29" s="133">
        <v>6</v>
      </c>
      <c r="D29" s="152" t="s">
        <v>189</v>
      </c>
      <c r="E29" s="52"/>
      <c r="F29" s="52"/>
    </row>
    <row r="30" spans="1:6" hidden="1" outlineLevel="1">
      <c r="A30" s="58">
        <v>41122</v>
      </c>
      <c r="B30" s="133">
        <v>1</v>
      </c>
      <c r="C30" s="133">
        <v>6</v>
      </c>
      <c r="D30" s="152" t="s">
        <v>189</v>
      </c>
      <c r="E30" s="52"/>
      <c r="F30" s="52"/>
    </row>
    <row r="31" spans="1:6" hidden="1" outlineLevel="1">
      <c r="A31" s="58">
        <v>41153</v>
      </c>
      <c r="B31" s="133">
        <v>1</v>
      </c>
      <c r="C31" s="133">
        <v>5</v>
      </c>
      <c r="D31" s="152" t="s">
        <v>189</v>
      </c>
      <c r="E31" s="52"/>
      <c r="F31" s="52"/>
    </row>
    <row r="32" spans="1:6" hidden="1" outlineLevel="1">
      <c r="A32" s="58">
        <v>41183</v>
      </c>
      <c r="B32" s="133">
        <v>1</v>
      </c>
      <c r="C32" s="133">
        <v>5</v>
      </c>
      <c r="D32" s="152" t="s">
        <v>189</v>
      </c>
      <c r="E32" s="52"/>
      <c r="F32" s="52"/>
    </row>
    <row r="33" spans="1:6" hidden="1" outlineLevel="1">
      <c r="A33" s="58">
        <v>41214</v>
      </c>
      <c r="B33" s="133">
        <v>1</v>
      </c>
      <c r="C33" s="133">
        <v>4</v>
      </c>
      <c r="D33" s="152" t="s">
        <v>189</v>
      </c>
      <c r="E33" s="52"/>
      <c r="F33" s="52"/>
    </row>
    <row r="34" spans="1:6" hidden="1" outlineLevel="1">
      <c r="A34" s="58">
        <v>41244</v>
      </c>
      <c r="B34" s="133">
        <v>1</v>
      </c>
      <c r="C34" s="133">
        <v>4</v>
      </c>
      <c r="D34" s="152" t="s">
        <v>189</v>
      </c>
      <c r="E34" s="52"/>
      <c r="F34" s="52"/>
    </row>
    <row r="35" spans="1:6" hidden="1" outlineLevel="1">
      <c r="A35" s="58">
        <v>41275</v>
      </c>
      <c r="B35" s="133">
        <v>1</v>
      </c>
      <c r="C35" s="133">
        <v>4</v>
      </c>
      <c r="D35" s="152" t="s">
        <v>189</v>
      </c>
      <c r="E35" s="52"/>
      <c r="F35" s="52"/>
    </row>
    <row r="36" spans="1:6" hidden="1" outlineLevel="1">
      <c r="A36" s="58">
        <v>41306</v>
      </c>
      <c r="B36" s="133">
        <v>1</v>
      </c>
      <c r="C36" s="133">
        <v>4</v>
      </c>
      <c r="D36" s="152" t="s">
        <v>189</v>
      </c>
      <c r="E36" s="52"/>
      <c r="F36" s="52"/>
    </row>
    <row r="37" spans="1:6" hidden="1" outlineLevel="1">
      <c r="A37" s="58">
        <v>41334</v>
      </c>
      <c r="B37" s="133">
        <v>1</v>
      </c>
      <c r="C37" s="133">
        <v>4</v>
      </c>
      <c r="D37" s="152" t="s">
        <v>189</v>
      </c>
      <c r="E37" s="52"/>
      <c r="F37" s="52"/>
    </row>
    <row r="38" spans="1:6" hidden="1" outlineLevel="1">
      <c r="A38" s="58">
        <v>41365</v>
      </c>
      <c r="B38" s="133">
        <v>1</v>
      </c>
      <c r="C38" s="133">
        <v>4</v>
      </c>
      <c r="D38" s="152" t="s">
        <v>189</v>
      </c>
      <c r="E38" s="52"/>
      <c r="F38" s="52"/>
    </row>
    <row r="39" spans="1:6" hidden="1" outlineLevel="1">
      <c r="A39" s="58">
        <v>41395</v>
      </c>
      <c r="B39" s="133">
        <v>1</v>
      </c>
      <c r="C39" s="133">
        <v>4</v>
      </c>
      <c r="D39" s="152" t="s">
        <v>189</v>
      </c>
      <c r="E39" s="52"/>
      <c r="F39" s="52"/>
    </row>
    <row r="40" spans="1:6" hidden="1" outlineLevel="1">
      <c r="A40" s="58">
        <v>41426</v>
      </c>
      <c r="B40" s="133">
        <v>1</v>
      </c>
      <c r="C40" s="133">
        <v>4</v>
      </c>
      <c r="D40" s="152" t="s">
        <v>189</v>
      </c>
      <c r="E40" s="52"/>
      <c r="F40" s="52"/>
    </row>
    <row r="41" spans="1:6" hidden="1" outlineLevel="1">
      <c r="A41" s="58">
        <v>41456</v>
      </c>
      <c r="B41" s="133">
        <v>1</v>
      </c>
      <c r="C41" s="133">
        <v>4</v>
      </c>
      <c r="D41" s="152" t="s">
        <v>189</v>
      </c>
      <c r="E41" s="52"/>
      <c r="F41" s="52"/>
    </row>
    <row r="42" spans="1:6" hidden="1" outlineLevel="1">
      <c r="A42" s="58">
        <v>41487</v>
      </c>
      <c r="B42" s="133">
        <v>1</v>
      </c>
      <c r="C42" s="133">
        <v>4</v>
      </c>
      <c r="D42" s="152" t="s">
        <v>189</v>
      </c>
      <c r="E42" s="52"/>
      <c r="F42" s="52"/>
    </row>
    <row r="43" spans="1:6" hidden="1" outlineLevel="1">
      <c r="A43" s="58">
        <v>41518</v>
      </c>
      <c r="B43" s="133">
        <v>1</v>
      </c>
      <c r="C43" s="133">
        <v>4</v>
      </c>
      <c r="D43" s="152" t="s">
        <v>189</v>
      </c>
      <c r="E43" s="52"/>
      <c r="F43" s="52"/>
    </row>
    <row r="44" spans="1:6" hidden="1" outlineLevel="1">
      <c r="A44" s="58">
        <v>41548</v>
      </c>
      <c r="B44" s="133">
        <v>1</v>
      </c>
      <c r="C44" s="133">
        <v>4</v>
      </c>
      <c r="D44" s="152" t="s">
        <v>189</v>
      </c>
      <c r="E44" s="52"/>
      <c r="F44" s="52"/>
    </row>
    <row r="45" spans="1:6" hidden="1" outlineLevel="1">
      <c r="A45" s="58">
        <v>41579</v>
      </c>
      <c r="B45" s="133">
        <v>1</v>
      </c>
      <c r="C45" s="133">
        <v>4</v>
      </c>
      <c r="D45" s="152" t="s">
        <v>189</v>
      </c>
      <c r="E45" s="52"/>
      <c r="F45" s="52"/>
    </row>
    <row r="46" spans="1:6" hidden="1" outlineLevel="1">
      <c r="A46" s="58">
        <v>41609</v>
      </c>
      <c r="B46" s="133">
        <v>1</v>
      </c>
      <c r="C46" s="133">
        <v>4</v>
      </c>
      <c r="D46" s="152" t="s">
        <v>189</v>
      </c>
      <c r="E46" s="52"/>
      <c r="F46" s="52"/>
    </row>
    <row r="47" spans="1:6" hidden="1" outlineLevel="1">
      <c r="A47" s="58">
        <v>41640</v>
      </c>
      <c r="B47" s="133">
        <v>1</v>
      </c>
      <c r="C47" s="133">
        <v>4</v>
      </c>
      <c r="D47" s="152" t="s">
        <v>189</v>
      </c>
      <c r="E47" s="52"/>
      <c r="F47" s="52"/>
    </row>
    <row r="48" spans="1:6" hidden="1" outlineLevel="1">
      <c r="A48" s="58">
        <v>41671</v>
      </c>
      <c r="B48" s="133">
        <v>1</v>
      </c>
      <c r="C48" s="133">
        <v>4</v>
      </c>
      <c r="D48" s="152" t="s">
        <v>189</v>
      </c>
      <c r="E48" s="52"/>
      <c r="F48" s="52"/>
    </row>
    <row r="49" spans="1:6" hidden="1" outlineLevel="1">
      <c r="A49" s="58">
        <v>41699</v>
      </c>
      <c r="B49" s="133">
        <v>1</v>
      </c>
      <c r="C49" s="133">
        <v>4</v>
      </c>
      <c r="D49" s="152" t="s">
        <v>189</v>
      </c>
      <c r="E49" s="52"/>
      <c r="F49" s="52"/>
    </row>
    <row r="50" spans="1:6" hidden="1" outlineLevel="1">
      <c r="A50" s="58">
        <v>41730</v>
      </c>
      <c r="B50" s="133">
        <v>1</v>
      </c>
      <c r="C50" s="133">
        <v>4</v>
      </c>
      <c r="D50" s="152" t="s">
        <v>189</v>
      </c>
      <c r="E50" s="52"/>
      <c r="F50" s="52"/>
    </row>
    <row r="51" spans="1:6" hidden="1" outlineLevel="1">
      <c r="A51" s="58">
        <v>41760</v>
      </c>
      <c r="B51" s="133">
        <v>1</v>
      </c>
      <c r="C51" s="133">
        <v>4</v>
      </c>
      <c r="D51" s="152" t="s">
        <v>189</v>
      </c>
      <c r="E51" s="52"/>
      <c r="F51" s="52"/>
    </row>
    <row r="52" spans="1:6" hidden="1" outlineLevel="1">
      <c r="A52" s="58">
        <v>41791</v>
      </c>
      <c r="B52" s="133">
        <v>1</v>
      </c>
      <c r="C52" s="133">
        <v>4</v>
      </c>
      <c r="D52" s="152" t="s">
        <v>189</v>
      </c>
      <c r="E52" s="52"/>
      <c r="F52" s="52"/>
    </row>
    <row r="53" spans="1:6" hidden="1" outlineLevel="1">
      <c r="A53" s="58">
        <v>41821</v>
      </c>
      <c r="B53" s="133">
        <v>1</v>
      </c>
      <c r="C53" s="133">
        <v>4</v>
      </c>
      <c r="D53" s="152" t="s">
        <v>189</v>
      </c>
      <c r="E53" s="52"/>
      <c r="F53" s="52"/>
    </row>
    <row r="54" spans="1:6" hidden="1" outlineLevel="1" collapsed="1">
      <c r="A54" s="58">
        <v>41852</v>
      </c>
      <c r="B54" s="133">
        <v>1</v>
      </c>
      <c r="C54" s="133">
        <v>4</v>
      </c>
      <c r="D54" s="152" t="s">
        <v>189</v>
      </c>
      <c r="E54" s="52"/>
      <c r="F54" s="52"/>
    </row>
    <row r="55" spans="1:6" hidden="1" outlineLevel="1" collapsed="1">
      <c r="A55" s="58">
        <v>41883</v>
      </c>
      <c r="B55" s="133">
        <v>1</v>
      </c>
      <c r="C55" s="133">
        <v>4</v>
      </c>
      <c r="D55" s="152" t="s">
        <v>189</v>
      </c>
      <c r="E55" s="52"/>
      <c r="F55" s="52"/>
    </row>
    <row r="56" spans="1:6" hidden="1" outlineLevel="1" collapsed="1">
      <c r="A56" s="58">
        <v>41913</v>
      </c>
      <c r="B56" s="133">
        <v>1</v>
      </c>
      <c r="C56" s="133">
        <v>4</v>
      </c>
      <c r="D56" s="152" t="s">
        <v>189</v>
      </c>
      <c r="E56" s="52"/>
      <c r="F56" s="52"/>
    </row>
    <row r="57" spans="1:6" hidden="1" outlineLevel="1" collapsed="1">
      <c r="A57" s="58">
        <v>41944</v>
      </c>
      <c r="B57" s="133">
        <v>1</v>
      </c>
      <c r="C57" s="133">
        <v>4</v>
      </c>
      <c r="D57" s="152" t="s">
        <v>189</v>
      </c>
      <c r="E57" s="52"/>
      <c r="F57" s="52"/>
    </row>
    <row r="58" spans="1:6" hidden="1" outlineLevel="1">
      <c r="A58" s="58">
        <v>41974</v>
      </c>
      <c r="B58" s="133">
        <v>1</v>
      </c>
      <c r="C58" s="133">
        <v>4</v>
      </c>
      <c r="D58" s="152" t="s">
        <v>189</v>
      </c>
      <c r="E58" s="52"/>
      <c r="F58" s="52"/>
    </row>
    <row r="59" spans="1:6" hidden="1" outlineLevel="1">
      <c r="A59" s="58">
        <v>42005</v>
      </c>
      <c r="B59" s="133">
        <v>1</v>
      </c>
      <c r="C59" s="133">
        <v>4</v>
      </c>
      <c r="D59" s="152" t="s">
        <v>189</v>
      </c>
      <c r="E59" s="52"/>
      <c r="F59" s="52"/>
    </row>
    <row r="60" spans="1:6" hidden="1" outlineLevel="1" collapsed="1">
      <c r="A60" s="58">
        <v>42036</v>
      </c>
      <c r="B60" s="133">
        <v>1</v>
      </c>
      <c r="C60" s="133">
        <v>4</v>
      </c>
      <c r="D60" s="152" t="s">
        <v>189</v>
      </c>
      <c r="E60" s="52"/>
      <c r="F60" s="52"/>
    </row>
    <row r="61" spans="1:6" hidden="1" outlineLevel="1" collapsed="1">
      <c r="A61" s="58">
        <v>42064</v>
      </c>
      <c r="B61" s="133">
        <v>1</v>
      </c>
      <c r="C61" s="133">
        <v>4</v>
      </c>
      <c r="D61" s="152" t="s">
        <v>189</v>
      </c>
      <c r="E61" s="52"/>
      <c r="F61" s="52"/>
    </row>
    <row r="62" spans="1:6" hidden="1" outlineLevel="1" collapsed="1">
      <c r="A62" s="58">
        <v>42095</v>
      </c>
      <c r="B62" s="133">
        <v>1</v>
      </c>
      <c r="C62" s="133">
        <v>4</v>
      </c>
      <c r="D62" s="152" t="s">
        <v>189</v>
      </c>
      <c r="E62" s="52"/>
      <c r="F62" s="52"/>
    </row>
    <row r="63" spans="1:6" hidden="1" outlineLevel="1" collapsed="1">
      <c r="A63" s="58">
        <v>42125</v>
      </c>
      <c r="B63" s="133">
        <v>1</v>
      </c>
      <c r="C63" s="133">
        <v>4</v>
      </c>
      <c r="D63" s="152" t="s">
        <v>189</v>
      </c>
      <c r="E63" s="52"/>
      <c r="F63" s="52"/>
    </row>
    <row r="64" spans="1:6" hidden="1" outlineLevel="1">
      <c r="A64" s="58">
        <v>42156</v>
      </c>
      <c r="B64" s="133">
        <v>1</v>
      </c>
      <c r="C64" s="133">
        <v>4</v>
      </c>
      <c r="D64" s="152" t="s">
        <v>189</v>
      </c>
      <c r="E64" s="52"/>
      <c r="F64" s="52"/>
    </row>
    <row r="65" spans="1:6" hidden="1" outlineLevel="1">
      <c r="A65" s="58">
        <v>42186</v>
      </c>
      <c r="B65" s="133">
        <v>1</v>
      </c>
      <c r="C65" s="133">
        <v>3</v>
      </c>
      <c r="D65" s="152" t="s">
        <v>189</v>
      </c>
      <c r="E65" s="52"/>
      <c r="F65" s="52"/>
    </row>
    <row r="66" spans="1:6" hidden="1" outlineLevel="1">
      <c r="A66" s="58">
        <v>42217</v>
      </c>
      <c r="B66" s="133">
        <v>1</v>
      </c>
      <c r="C66" s="133">
        <v>3</v>
      </c>
      <c r="D66" s="152" t="s">
        <v>189</v>
      </c>
      <c r="E66" s="52"/>
      <c r="F66" s="52"/>
    </row>
    <row r="67" spans="1:6" hidden="1" outlineLevel="1">
      <c r="A67" s="58">
        <v>42248</v>
      </c>
      <c r="B67" s="133">
        <v>1</v>
      </c>
      <c r="C67" s="133">
        <v>3</v>
      </c>
      <c r="D67" s="152" t="s">
        <v>189</v>
      </c>
      <c r="E67" s="52"/>
      <c r="F67" s="52"/>
    </row>
    <row r="68" spans="1:6" hidden="1" outlineLevel="1" collapsed="1">
      <c r="A68" s="58">
        <v>42278</v>
      </c>
      <c r="B68" s="133">
        <v>1</v>
      </c>
      <c r="C68" s="133">
        <v>3</v>
      </c>
      <c r="D68" s="152" t="s">
        <v>189</v>
      </c>
      <c r="E68" s="52"/>
      <c r="F68" s="52"/>
    </row>
    <row r="69" spans="1:6" hidden="1" outlineLevel="1" collapsed="1">
      <c r="A69" s="58">
        <v>42309</v>
      </c>
      <c r="B69" s="133">
        <v>1</v>
      </c>
      <c r="C69" s="133">
        <v>3</v>
      </c>
      <c r="D69" s="152" t="s">
        <v>189</v>
      </c>
      <c r="E69" s="52"/>
      <c r="F69" s="52"/>
    </row>
    <row r="70" spans="1:6" hidden="1" outlineLevel="1" collapsed="1">
      <c r="A70" s="58">
        <v>42339</v>
      </c>
      <c r="B70" s="133">
        <v>1</v>
      </c>
      <c r="C70" s="133">
        <v>3</v>
      </c>
      <c r="D70" s="52">
        <v>332</v>
      </c>
      <c r="E70" s="52"/>
      <c r="F70" s="52"/>
    </row>
    <row r="71" spans="1:6" hidden="1" outlineLevel="1" collapsed="1">
      <c r="A71" s="58">
        <v>42370</v>
      </c>
      <c r="B71" s="133">
        <v>1</v>
      </c>
      <c r="C71" s="133">
        <v>3</v>
      </c>
      <c r="D71" s="52">
        <v>332</v>
      </c>
      <c r="E71" s="52"/>
      <c r="F71" s="52"/>
    </row>
    <row r="72" spans="1:6" hidden="1" outlineLevel="1" collapsed="1">
      <c r="A72" s="58">
        <v>42401</v>
      </c>
      <c r="B72" s="133">
        <v>1</v>
      </c>
      <c r="C72" s="133">
        <v>3</v>
      </c>
      <c r="D72" s="52">
        <v>332</v>
      </c>
      <c r="E72" s="52"/>
      <c r="F72" s="52"/>
    </row>
    <row r="73" spans="1:6" hidden="1" outlineLevel="1" collapsed="1">
      <c r="A73" s="58">
        <v>42430</v>
      </c>
      <c r="B73" s="133">
        <v>1</v>
      </c>
      <c r="C73" s="133">
        <v>3</v>
      </c>
      <c r="D73" s="52">
        <v>321</v>
      </c>
      <c r="E73" s="52"/>
      <c r="F73" s="52"/>
    </row>
    <row r="74" spans="1:6" hidden="1" outlineLevel="1" collapsed="1">
      <c r="A74" s="58">
        <v>42461</v>
      </c>
      <c r="B74" s="133">
        <v>1</v>
      </c>
      <c r="C74" s="133">
        <v>3</v>
      </c>
      <c r="D74" s="52">
        <v>321</v>
      </c>
      <c r="E74" s="52"/>
      <c r="F74" s="52"/>
    </row>
    <row r="75" spans="1:6" hidden="1" outlineLevel="2">
      <c r="A75" s="58">
        <v>42491</v>
      </c>
      <c r="B75" s="133">
        <v>1</v>
      </c>
      <c r="C75" s="133">
        <v>3</v>
      </c>
      <c r="D75" s="52">
        <v>321</v>
      </c>
      <c r="E75" s="52"/>
      <c r="F75" s="52"/>
    </row>
    <row r="76" spans="1:6" hidden="1" outlineLevel="1" collapsed="1">
      <c r="A76" s="58">
        <v>42522</v>
      </c>
      <c r="B76" s="133">
        <v>1</v>
      </c>
      <c r="C76" s="133">
        <v>3</v>
      </c>
      <c r="D76" s="52">
        <v>308</v>
      </c>
      <c r="E76" s="52"/>
      <c r="F76" s="52"/>
    </row>
    <row r="77" spans="1:6" hidden="1" outlineLevel="1" collapsed="1">
      <c r="A77" s="58">
        <v>42552</v>
      </c>
      <c r="B77" s="133">
        <v>1</v>
      </c>
      <c r="C77" s="133">
        <v>3</v>
      </c>
      <c r="D77" s="52">
        <v>308</v>
      </c>
    </row>
    <row r="78" spans="1:6" hidden="1" outlineLevel="1" collapsed="1">
      <c r="A78" s="58">
        <v>42583</v>
      </c>
      <c r="B78" s="133">
        <v>1</v>
      </c>
      <c r="C78" s="133">
        <v>3</v>
      </c>
      <c r="D78" s="52">
        <v>308</v>
      </c>
    </row>
    <row r="79" spans="1:6" ht="14.4" hidden="1" outlineLevel="1" collapsed="1">
      <c r="A79" s="58">
        <v>42614</v>
      </c>
      <c r="B79" s="133">
        <v>1</v>
      </c>
      <c r="C79" s="133">
        <v>3</v>
      </c>
      <c r="D79" s="166">
        <v>303</v>
      </c>
    </row>
    <row r="80" spans="1:6" ht="14.4" hidden="1" outlineLevel="1" collapsed="1">
      <c r="A80" s="58">
        <v>42644</v>
      </c>
      <c r="B80" s="133">
        <v>1</v>
      </c>
      <c r="C80" s="133">
        <v>3</v>
      </c>
      <c r="D80" s="166">
        <v>303</v>
      </c>
    </row>
    <row r="81" spans="1:4" ht="14.4" hidden="1" outlineLevel="1" collapsed="1">
      <c r="A81" s="58">
        <v>42675</v>
      </c>
      <c r="B81" s="133">
        <v>1</v>
      </c>
      <c r="C81" s="133">
        <v>3</v>
      </c>
      <c r="D81" s="166">
        <v>303</v>
      </c>
    </row>
    <row r="82" spans="1:4" ht="14.4" hidden="1" outlineLevel="1" collapsed="1">
      <c r="A82" s="58">
        <v>42705</v>
      </c>
      <c r="B82" s="133">
        <v>1</v>
      </c>
      <c r="C82" s="133">
        <v>3</v>
      </c>
      <c r="D82" s="166">
        <v>298</v>
      </c>
    </row>
    <row r="83" spans="1:4" ht="14.4" hidden="1" outlineLevel="1" collapsed="1">
      <c r="A83" s="58">
        <v>42736</v>
      </c>
      <c r="B83" s="133">
        <v>1</v>
      </c>
      <c r="C83" s="133">
        <v>3</v>
      </c>
      <c r="D83" s="166">
        <v>298</v>
      </c>
    </row>
    <row r="84" spans="1:4" ht="14.4" hidden="1" outlineLevel="1" collapsed="1">
      <c r="A84" s="58">
        <v>42767</v>
      </c>
      <c r="B84" s="133">
        <v>1</v>
      </c>
      <c r="C84" s="133">
        <v>3</v>
      </c>
      <c r="D84" s="166">
        <v>298</v>
      </c>
    </row>
    <row r="85" spans="1:4" ht="14.4" hidden="1" outlineLevel="1" collapsed="1">
      <c r="A85" s="58">
        <v>42795</v>
      </c>
      <c r="B85" s="133">
        <v>1</v>
      </c>
      <c r="C85" s="133">
        <v>3</v>
      </c>
      <c r="D85" s="166">
        <v>281</v>
      </c>
    </row>
    <row r="86" spans="1:4" ht="14.4" hidden="1" outlineLevel="1" collapsed="1">
      <c r="A86" s="58">
        <v>42826</v>
      </c>
      <c r="B86" s="133">
        <v>1</v>
      </c>
      <c r="C86" s="133">
        <v>3</v>
      </c>
      <c r="D86" s="166">
        <v>281</v>
      </c>
    </row>
    <row r="87" spans="1:4" ht="14.4" hidden="1" outlineLevel="1" collapsed="1">
      <c r="A87" s="58">
        <v>42856</v>
      </c>
      <c r="B87" s="133">
        <v>1</v>
      </c>
      <c r="C87" s="133">
        <v>3</v>
      </c>
      <c r="D87" s="166">
        <v>281</v>
      </c>
    </row>
    <row r="88" spans="1:4" ht="14.4" hidden="1" outlineLevel="1" collapsed="1">
      <c r="A88" s="58">
        <v>42887</v>
      </c>
      <c r="B88" s="133">
        <v>1</v>
      </c>
      <c r="C88" s="133">
        <v>3</v>
      </c>
      <c r="D88" s="166">
        <v>279</v>
      </c>
    </row>
    <row r="89" spans="1:4" ht="14.4" hidden="1" outlineLevel="1" collapsed="1">
      <c r="A89" s="58">
        <v>42917</v>
      </c>
      <c r="B89" s="133">
        <v>1</v>
      </c>
      <c r="C89" s="133">
        <v>3</v>
      </c>
      <c r="D89" s="166">
        <v>279</v>
      </c>
    </row>
    <row r="90" spans="1:4" ht="14.4" hidden="1" outlineLevel="1" collapsed="1">
      <c r="A90" s="58">
        <v>42948</v>
      </c>
      <c r="B90" s="133">
        <v>1</v>
      </c>
      <c r="C90" s="133">
        <v>3</v>
      </c>
      <c r="D90" s="166">
        <v>279</v>
      </c>
    </row>
    <row r="91" spans="1:4" ht="14.4" hidden="1" outlineLevel="1" collapsed="1">
      <c r="A91" s="58">
        <v>42979</v>
      </c>
      <c r="B91" s="133">
        <v>1</v>
      </c>
      <c r="C91" s="133">
        <v>3</v>
      </c>
      <c r="D91" s="166">
        <v>277</v>
      </c>
    </row>
    <row r="92" spans="1:4" ht="14.4" hidden="1" outlineLevel="1" collapsed="1">
      <c r="A92" s="58">
        <v>43009</v>
      </c>
      <c r="B92" s="133">
        <v>1</v>
      </c>
      <c r="C92" s="133">
        <v>3</v>
      </c>
      <c r="D92" s="166">
        <v>277</v>
      </c>
    </row>
    <row r="93" spans="1:4" ht="14.4" hidden="1" outlineLevel="1" collapsed="1">
      <c r="A93" s="58">
        <v>43040</v>
      </c>
      <c r="B93" s="133">
        <v>1</v>
      </c>
      <c r="C93" s="133">
        <v>3</v>
      </c>
      <c r="D93" s="166">
        <v>277</v>
      </c>
    </row>
    <row r="94" spans="1:4" ht="14.4" hidden="1" outlineLevel="1" collapsed="1">
      <c r="A94" s="58">
        <v>43070</v>
      </c>
      <c r="B94" s="133">
        <v>1</v>
      </c>
      <c r="C94" s="133">
        <v>3</v>
      </c>
      <c r="D94" s="166">
        <v>272</v>
      </c>
    </row>
    <row r="95" spans="1:4" ht="14.4" hidden="1" outlineLevel="1" collapsed="1">
      <c r="A95" s="58">
        <v>43101</v>
      </c>
      <c r="B95" s="133">
        <v>1</v>
      </c>
      <c r="C95" s="133">
        <v>3</v>
      </c>
      <c r="D95" s="166">
        <v>272</v>
      </c>
    </row>
    <row r="96" spans="1:4" ht="14.4" hidden="1" outlineLevel="1" collapsed="1">
      <c r="A96" s="58">
        <v>43132</v>
      </c>
      <c r="B96" s="133">
        <v>1</v>
      </c>
      <c r="C96" s="133">
        <v>3</v>
      </c>
      <c r="D96" s="166">
        <v>272</v>
      </c>
    </row>
    <row r="97" spans="1:4" ht="14.4" hidden="1" outlineLevel="1" collapsed="1">
      <c r="A97" s="58">
        <v>43160</v>
      </c>
      <c r="B97" s="133">
        <v>1</v>
      </c>
      <c r="C97" s="133">
        <v>3</v>
      </c>
      <c r="D97" s="166">
        <v>270</v>
      </c>
    </row>
    <row r="98" spans="1:4" ht="14.4" hidden="1" outlineLevel="1" collapsed="1">
      <c r="A98" s="58">
        <v>43191</v>
      </c>
      <c r="B98" s="133">
        <v>1</v>
      </c>
      <c r="C98" s="133">
        <v>3</v>
      </c>
      <c r="D98" s="166">
        <v>270</v>
      </c>
    </row>
    <row r="99" spans="1:4" ht="14.4" hidden="1" outlineLevel="1" collapsed="1">
      <c r="A99" s="58">
        <v>43221</v>
      </c>
      <c r="B99" s="133">
        <v>1</v>
      </c>
      <c r="C99" s="133">
        <v>3</v>
      </c>
      <c r="D99" s="166">
        <v>270</v>
      </c>
    </row>
    <row r="100" spans="1:4" ht="14.4" hidden="1" outlineLevel="1" collapsed="1">
      <c r="A100" s="58">
        <v>43252</v>
      </c>
      <c r="B100" s="133">
        <v>1</v>
      </c>
      <c r="C100" s="133">
        <v>3</v>
      </c>
      <c r="D100" s="166">
        <v>243</v>
      </c>
    </row>
    <row r="101" spans="1:4" ht="14.4" hidden="1" outlineLevel="1" collapsed="1">
      <c r="A101" s="58">
        <v>43282</v>
      </c>
      <c r="B101" s="133">
        <v>1</v>
      </c>
      <c r="C101" s="133">
        <v>3</v>
      </c>
      <c r="D101" s="166">
        <v>243</v>
      </c>
    </row>
    <row r="102" spans="1:4" ht="14.4" hidden="1" outlineLevel="1" collapsed="1">
      <c r="A102" s="58">
        <v>43313</v>
      </c>
      <c r="B102" s="133">
        <v>1</v>
      </c>
      <c r="C102" s="133">
        <v>3</v>
      </c>
      <c r="D102" s="166">
        <v>243</v>
      </c>
    </row>
    <row r="103" spans="1:4" ht="14.4" hidden="1" outlineLevel="1" collapsed="1">
      <c r="A103" s="58">
        <v>43344</v>
      </c>
      <c r="B103" s="133">
        <v>1</v>
      </c>
      <c r="C103" s="133">
        <v>3</v>
      </c>
      <c r="D103" s="166">
        <v>221</v>
      </c>
    </row>
    <row r="104" spans="1:4" ht="14.4" hidden="1" outlineLevel="1" collapsed="1">
      <c r="A104" s="58">
        <v>43374</v>
      </c>
      <c r="B104" s="133">
        <v>1</v>
      </c>
      <c r="C104" s="133">
        <v>3</v>
      </c>
      <c r="D104" s="166">
        <v>221</v>
      </c>
    </row>
    <row r="105" spans="1:4" ht="14.4" hidden="1" outlineLevel="1" collapsed="1">
      <c r="A105" s="58">
        <v>43405</v>
      </c>
      <c r="B105" s="133">
        <v>1</v>
      </c>
      <c r="C105" s="133">
        <v>3</v>
      </c>
      <c r="D105" s="166">
        <v>221</v>
      </c>
    </row>
    <row r="106" spans="1:4" ht="14.4" hidden="1" outlineLevel="1" collapsed="1">
      <c r="A106" s="58">
        <v>43435</v>
      </c>
      <c r="B106" s="133">
        <v>1</v>
      </c>
      <c r="C106" s="133">
        <v>3</v>
      </c>
      <c r="D106" s="166">
        <v>210</v>
      </c>
    </row>
    <row r="107" spans="1:4" ht="14.4" hidden="1" outlineLevel="1" collapsed="1">
      <c r="A107" s="58">
        <v>43466</v>
      </c>
      <c r="B107" s="133">
        <v>1</v>
      </c>
      <c r="C107" s="133">
        <v>3</v>
      </c>
      <c r="D107" s="166">
        <v>210</v>
      </c>
    </row>
    <row r="108" spans="1:4" ht="14.4" hidden="1" outlineLevel="1" collapsed="1">
      <c r="A108" s="58">
        <v>43497</v>
      </c>
      <c r="B108" s="133">
        <v>1</v>
      </c>
      <c r="C108" s="133">
        <v>3</v>
      </c>
      <c r="D108" s="166">
        <v>210</v>
      </c>
    </row>
    <row r="109" spans="1:4" ht="14.4" hidden="1" outlineLevel="1" collapsed="1">
      <c r="A109" s="58">
        <v>43525</v>
      </c>
      <c r="B109" s="133">
        <v>1</v>
      </c>
      <c r="C109" s="133">
        <v>3</v>
      </c>
      <c r="D109" s="166">
        <v>206</v>
      </c>
    </row>
    <row r="110" spans="1:4" ht="14.4" hidden="1" outlineLevel="1" collapsed="1">
      <c r="A110" s="58">
        <v>43556</v>
      </c>
      <c r="B110" s="133">
        <v>1</v>
      </c>
      <c r="C110" s="133">
        <v>3</v>
      </c>
      <c r="D110" s="166">
        <v>206</v>
      </c>
    </row>
    <row r="111" spans="1:4" ht="14.4" hidden="1" outlineLevel="1" collapsed="1">
      <c r="A111" s="58">
        <v>43586</v>
      </c>
      <c r="B111" s="133">
        <v>1</v>
      </c>
      <c r="C111" s="133">
        <v>3</v>
      </c>
      <c r="D111" s="166">
        <v>206</v>
      </c>
    </row>
    <row r="112" spans="1:4" ht="14.4" hidden="1" outlineLevel="1" collapsed="1">
      <c r="A112" s="58">
        <v>43617</v>
      </c>
      <c r="B112" s="133">
        <v>1</v>
      </c>
      <c r="C112" s="133">
        <v>3</v>
      </c>
      <c r="D112" s="166">
        <v>206</v>
      </c>
    </row>
    <row r="113" spans="1:4" ht="14.4" hidden="1" outlineLevel="1" collapsed="1">
      <c r="A113" s="58">
        <v>43647</v>
      </c>
      <c r="B113" s="133">
        <v>1</v>
      </c>
      <c r="C113" s="133">
        <v>3</v>
      </c>
      <c r="D113" s="166">
        <v>206</v>
      </c>
    </row>
    <row r="114" spans="1:4" ht="14.4" hidden="1" outlineLevel="1" collapsed="1">
      <c r="A114" s="58">
        <v>43678</v>
      </c>
      <c r="B114" s="133">
        <v>1</v>
      </c>
      <c r="C114" s="133">
        <v>3</v>
      </c>
      <c r="D114" s="166">
        <v>206</v>
      </c>
    </row>
    <row r="115" spans="1:4" ht="14.4" hidden="1" outlineLevel="1" collapsed="1">
      <c r="A115" s="58">
        <v>43709</v>
      </c>
      <c r="B115" s="133">
        <v>1</v>
      </c>
      <c r="C115" s="133">
        <v>3</v>
      </c>
      <c r="D115" s="166">
        <v>198</v>
      </c>
    </row>
    <row r="116" spans="1:4" ht="14.4" hidden="1" outlineLevel="1" collapsed="1">
      <c r="A116" s="58">
        <v>43739</v>
      </c>
      <c r="B116" s="133">
        <v>1</v>
      </c>
      <c r="C116" s="133">
        <v>3</v>
      </c>
      <c r="D116" s="166">
        <v>198</v>
      </c>
    </row>
    <row r="117" spans="1:4" ht="14.4" hidden="1" outlineLevel="1" collapsed="1">
      <c r="A117" s="58">
        <v>43770</v>
      </c>
      <c r="B117" s="133">
        <v>1</v>
      </c>
      <c r="C117" s="133">
        <v>3</v>
      </c>
      <c r="D117" s="166">
        <v>198</v>
      </c>
    </row>
    <row r="118" spans="1:4" ht="14.4" hidden="1" outlineLevel="1" collapsed="1">
      <c r="A118" s="58">
        <v>43800</v>
      </c>
      <c r="B118" s="133">
        <v>1</v>
      </c>
      <c r="C118" s="133">
        <v>3</v>
      </c>
      <c r="D118" s="166">
        <v>188</v>
      </c>
    </row>
    <row r="119" spans="1:4" ht="14.4" hidden="1" outlineLevel="1" collapsed="1">
      <c r="A119" s="58">
        <v>43831</v>
      </c>
      <c r="B119" s="133">
        <v>1</v>
      </c>
      <c r="C119" s="133">
        <v>3</v>
      </c>
      <c r="D119" s="166">
        <v>188</v>
      </c>
    </row>
    <row r="120" spans="1:4" ht="14.4" hidden="1" outlineLevel="1" collapsed="1">
      <c r="A120" s="58">
        <v>43862</v>
      </c>
      <c r="B120" s="133">
        <v>1</v>
      </c>
      <c r="C120" s="133">
        <v>3</v>
      </c>
      <c r="D120" s="166">
        <v>188</v>
      </c>
    </row>
    <row r="121" spans="1:4" ht="14.4" hidden="1" outlineLevel="1" collapsed="1">
      <c r="A121" s="58">
        <v>43891</v>
      </c>
      <c r="B121" s="133">
        <v>1</v>
      </c>
      <c r="C121" s="133">
        <v>3</v>
      </c>
      <c r="D121" s="166">
        <v>188</v>
      </c>
    </row>
    <row r="122" spans="1:4" ht="14.4" hidden="1" outlineLevel="1" collapsed="1">
      <c r="A122" s="58">
        <v>43922</v>
      </c>
      <c r="B122" s="133">
        <v>1</v>
      </c>
      <c r="C122" s="133">
        <v>3</v>
      </c>
      <c r="D122" s="166">
        <v>188</v>
      </c>
    </row>
    <row r="123" spans="1:4" ht="14.4" hidden="1" outlineLevel="1" collapsed="1">
      <c r="A123" s="58">
        <v>43952</v>
      </c>
      <c r="B123" s="133">
        <v>1</v>
      </c>
      <c r="C123" s="133">
        <v>3</v>
      </c>
      <c r="D123" s="166">
        <v>188</v>
      </c>
    </row>
    <row r="124" spans="1:4" ht="14.4" hidden="1" outlineLevel="1" collapsed="1">
      <c r="A124" s="58">
        <v>43983</v>
      </c>
      <c r="B124" s="133">
        <v>1</v>
      </c>
      <c r="C124" s="133">
        <v>3</v>
      </c>
      <c r="D124" s="166">
        <v>174</v>
      </c>
    </row>
    <row r="125" spans="1:4" ht="14.4" hidden="1" outlineLevel="1" collapsed="1">
      <c r="A125" s="58">
        <v>44013</v>
      </c>
      <c r="B125" s="133">
        <v>1</v>
      </c>
      <c r="C125" s="133">
        <v>3</v>
      </c>
      <c r="D125" s="166">
        <v>174</v>
      </c>
    </row>
    <row r="126" spans="1:4" ht="14.4" hidden="1" outlineLevel="1" collapsed="1">
      <c r="A126" s="58">
        <v>44044</v>
      </c>
      <c r="B126" s="133">
        <v>1</v>
      </c>
      <c r="C126" s="133">
        <v>3</v>
      </c>
      <c r="D126" s="166">
        <v>174</v>
      </c>
    </row>
    <row r="127" spans="1:4" ht="14.4" hidden="1" outlineLevel="1" collapsed="1">
      <c r="A127" s="58">
        <v>44075</v>
      </c>
      <c r="B127" s="133">
        <v>1</v>
      </c>
      <c r="C127" s="133">
        <v>3</v>
      </c>
      <c r="D127" s="166">
        <v>165</v>
      </c>
    </row>
    <row r="128" spans="1:4" ht="14.4" hidden="1" outlineLevel="1" collapsed="1">
      <c r="A128" s="58">
        <v>44105</v>
      </c>
      <c r="B128" s="133">
        <v>1</v>
      </c>
      <c r="C128" s="133">
        <v>3</v>
      </c>
      <c r="D128" s="166">
        <v>165</v>
      </c>
    </row>
    <row r="129" spans="1:4" ht="14.4" hidden="1" outlineLevel="1" collapsed="1">
      <c r="A129" s="58">
        <v>44136</v>
      </c>
      <c r="B129" s="133">
        <v>1</v>
      </c>
      <c r="C129" s="133">
        <v>3</v>
      </c>
      <c r="D129" s="166">
        <v>165</v>
      </c>
    </row>
    <row r="130" spans="1:4" ht="14.4" hidden="1" outlineLevel="1" collapsed="1">
      <c r="A130" s="58">
        <v>44166</v>
      </c>
      <c r="B130" s="133">
        <v>1</v>
      </c>
      <c r="C130" s="133">
        <v>3</v>
      </c>
      <c r="D130" s="166">
        <v>164</v>
      </c>
    </row>
    <row r="131" spans="1:4" ht="14.4" hidden="1" outlineLevel="1" collapsed="1">
      <c r="A131" s="58">
        <v>44197</v>
      </c>
      <c r="B131" s="133">
        <v>1</v>
      </c>
      <c r="C131" s="133">
        <v>3</v>
      </c>
      <c r="D131" s="166">
        <v>164</v>
      </c>
    </row>
    <row r="132" spans="1:4" ht="14.4" hidden="1" outlineLevel="1" collapsed="1">
      <c r="A132" s="58">
        <v>44228</v>
      </c>
      <c r="B132" s="133">
        <v>1</v>
      </c>
      <c r="C132" s="133">
        <v>2</v>
      </c>
      <c r="D132" s="166">
        <v>164</v>
      </c>
    </row>
    <row r="133" spans="1:4" ht="14.4" hidden="1" outlineLevel="1" collapsed="1">
      <c r="A133" s="58">
        <v>44256</v>
      </c>
      <c r="B133" s="133">
        <v>1</v>
      </c>
      <c r="C133" s="133">
        <v>2</v>
      </c>
      <c r="D133" s="166">
        <v>162</v>
      </c>
    </row>
    <row r="134" spans="1:4" ht="14.4" hidden="1" outlineLevel="1" collapsed="1">
      <c r="A134" s="58">
        <v>44287</v>
      </c>
      <c r="B134" s="133">
        <v>1</v>
      </c>
      <c r="C134" s="133">
        <v>2</v>
      </c>
      <c r="D134" s="166">
        <v>162</v>
      </c>
    </row>
    <row r="135" spans="1:4" ht="14.4" hidden="1" outlineLevel="1" collapsed="1">
      <c r="A135" s="58">
        <v>44317</v>
      </c>
      <c r="B135" s="133">
        <v>1</v>
      </c>
      <c r="C135" s="133">
        <v>2</v>
      </c>
      <c r="D135" s="166">
        <v>162</v>
      </c>
    </row>
    <row r="136" spans="1:4" ht="14.4" hidden="1" outlineLevel="1" collapsed="1">
      <c r="A136" s="58">
        <v>44348</v>
      </c>
      <c r="B136" s="133">
        <v>1</v>
      </c>
      <c r="C136" s="133">
        <v>2</v>
      </c>
      <c r="D136" s="166">
        <v>158</v>
      </c>
    </row>
    <row r="137" spans="1:4" ht="14.4" hidden="1" outlineLevel="1" collapsed="1">
      <c r="A137" s="58">
        <v>44378</v>
      </c>
      <c r="B137" s="133">
        <v>1</v>
      </c>
      <c r="C137" s="133">
        <v>2</v>
      </c>
      <c r="D137" s="166">
        <v>158</v>
      </c>
    </row>
    <row r="138" spans="1:4" ht="14.4" hidden="1" outlineLevel="1" collapsed="1">
      <c r="A138" s="58">
        <v>44409</v>
      </c>
      <c r="B138" s="133">
        <v>1</v>
      </c>
      <c r="C138" s="133">
        <v>2</v>
      </c>
      <c r="D138" s="166">
        <v>158</v>
      </c>
    </row>
    <row r="139" spans="1:4" ht="14.4" hidden="1" outlineLevel="1" collapsed="1">
      <c r="A139" s="58">
        <v>44440</v>
      </c>
      <c r="B139" s="133">
        <v>1</v>
      </c>
      <c r="C139" s="133">
        <v>2</v>
      </c>
      <c r="D139" s="166">
        <v>156</v>
      </c>
    </row>
    <row r="140" spans="1:4" ht="14.4" hidden="1" outlineLevel="1" collapsed="1">
      <c r="A140" s="58">
        <v>44470</v>
      </c>
      <c r="B140" s="133">
        <v>1</v>
      </c>
      <c r="C140" s="133">
        <v>2</v>
      </c>
      <c r="D140" s="166">
        <v>156</v>
      </c>
    </row>
    <row r="141" spans="1:4" ht="14.4" hidden="1" outlineLevel="1" collapsed="1">
      <c r="A141" s="58">
        <v>44501</v>
      </c>
      <c r="B141" s="133">
        <v>1</v>
      </c>
      <c r="C141" s="133">
        <v>2</v>
      </c>
      <c r="D141" s="166">
        <v>156</v>
      </c>
    </row>
    <row r="142" spans="1:4" ht="14.4" hidden="1" outlineLevel="1" collapsed="1">
      <c r="A142" s="58">
        <v>44531</v>
      </c>
      <c r="B142" s="133">
        <v>1</v>
      </c>
      <c r="C142" s="133">
        <v>2</v>
      </c>
      <c r="D142" s="166">
        <v>157</v>
      </c>
    </row>
    <row r="143" spans="1:4" ht="14.4" hidden="1" outlineLevel="1" collapsed="1">
      <c r="A143" s="58">
        <v>44562</v>
      </c>
      <c r="B143" s="133">
        <v>1</v>
      </c>
      <c r="C143" s="133">
        <v>2</v>
      </c>
      <c r="D143" s="166">
        <v>157</v>
      </c>
    </row>
    <row r="144" spans="1:4" ht="14.4" hidden="1" outlineLevel="1" collapsed="1">
      <c r="A144" s="58">
        <v>44593</v>
      </c>
      <c r="B144" s="133">
        <v>1</v>
      </c>
      <c r="C144" s="133">
        <v>2</v>
      </c>
      <c r="D144" s="166">
        <v>157</v>
      </c>
    </row>
    <row r="145" spans="1:4" ht="14.4" hidden="1" outlineLevel="1" collapsed="1">
      <c r="A145" s="58">
        <v>44621</v>
      </c>
      <c r="B145" s="133">
        <v>1</v>
      </c>
      <c r="C145" s="133">
        <v>2</v>
      </c>
      <c r="D145" s="166">
        <v>157</v>
      </c>
    </row>
    <row r="146" spans="1:4" ht="14.4" hidden="1" outlineLevel="1" collapsed="1">
      <c r="A146" s="58">
        <v>44652</v>
      </c>
      <c r="B146" s="133">
        <v>1</v>
      </c>
      <c r="C146" s="133">
        <v>2</v>
      </c>
      <c r="D146" s="166">
        <v>157</v>
      </c>
    </row>
    <row r="147" spans="1:4" ht="14.4" hidden="1" outlineLevel="1" collapsed="1">
      <c r="A147" s="58">
        <v>44682</v>
      </c>
      <c r="B147" s="133">
        <v>1</v>
      </c>
      <c r="C147" s="133">
        <v>2</v>
      </c>
      <c r="D147" s="166">
        <v>157</v>
      </c>
    </row>
    <row r="148" spans="1:4" ht="14.4" hidden="1" outlineLevel="1" collapsed="1">
      <c r="A148" s="58">
        <v>44713</v>
      </c>
      <c r="B148" s="133">
        <v>1</v>
      </c>
      <c r="C148" s="133">
        <v>2</v>
      </c>
      <c r="D148" s="166">
        <v>155</v>
      </c>
    </row>
    <row r="149" spans="1:4" ht="14.4" hidden="1" outlineLevel="1" collapsed="1">
      <c r="A149" s="58">
        <v>44743</v>
      </c>
      <c r="B149" s="133">
        <v>1</v>
      </c>
      <c r="C149" s="133">
        <v>2</v>
      </c>
      <c r="D149" s="166">
        <v>155</v>
      </c>
    </row>
    <row r="150" spans="1:4" ht="14.4" hidden="1" outlineLevel="1" collapsed="1">
      <c r="A150" s="58">
        <v>44774</v>
      </c>
      <c r="B150" s="133">
        <v>1</v>
      </c>
      <c r="C150" s="133">
        <v>2</v>
      </c>
      <c r="D150" s="166">
        <v>155</v>
      </c>
    </row>
    <row r="151" spans="1:4" ht="14.4" hidden="1" outlineLevel="1" collapsed="1">
      <c r="A151" s="58">
        <v>44805</v>
      </c>
      <c r="B151" s="133">
        <v>1</v>
      </c>
      <c r="C151" s="133">
        <v>2</v>
      </c>
      <c r="D151" s="166">
        <v>152</v>
      </c>
    </row>
    <row r="152" spans="1:4" ht="14.4" hidden="1" outlineLevel="1" collapsed="1">
      <c r="A152" s="58">
        <v>44835</v>
      </c>
      <c r="B152" s="133">
        <v>1</v>
      </c>
      <c r="C152" s="133">
        <v>2</v>
      </c>
      <c r="D152" s="166">
        <v>152</v>
      </c>
    </row>
    <row r="153" spans="1:4" ht="14.4" hidden="1" outlineLevel="1" collapsed="1">
      <c r="A153" s="58">
        <v>44866</v>
      </c>
      <c r="B153" s="133">
        <v>1</v>
      </c>
      <c r="C153" s="133">
        <v>2</v>
      </c>
      <c r="D153" s="166">
        <v>152</v>
      </c>
    </row>
    <row r="154" spans="1:4" ht="14.4" hidden="1" outlineLevel="1" collapsed="1">
      <c r="A154" s="58">
        <v>44896</v>
      </c>
      <c r="B154" s="133">
        <v>1</v>
      </c>
      <c r="C154" s="133">
        <v>2</v>
      </c>
      <c r="D154" s="166">
        <v>150</v>
      </c>
    </row>
    <row r="155" spans="1:4" ht="14.4" hidden="1" outlineLevel="1" collapsed="1">
      <c r="A155" s="58">
        <v>44927</v>
      </c>
      <c r="B155" s="133">
        <v>1</v>
      </c>
      <c r="C155" s="133">
        <v>2</v>
      </c>
      <c r="D155" s="166">
        <v>150</v>
      </c>
    </row>
    <row r="156" spans="1:4" ht="14.4" hidden="1" outlineLevel="1" collapsed="1">
      <c r="A156" s="58">
        <v>44958</v>
      </c>
      <c r="B156" s="133">
        <v>1</v>
      </c>
      <c r="C156" s="133">
        <v>2</v>
      </c>
      <c r="D156" s="166">
        <v>150</v>
      </c>
    </row>
    <row r="157" spans="1:4" ht="14.4" hidden="1" outlineLevel="1" collapsed="1">
      <c r="A157" s="58">
        <v>44986</v>
      </c>
      <c r="B157" s="133">
        <v>1</v>
      </c>
      <c r="C157" s="133">
        <v>2</v>
      </c>
      <c r="D157" s="166">
        <v>146</v>
      </c>
    </row>
    <row r="158" spans="1:4" ht="14.4" hidden="1" outlineLevel="1" collapsed="1">
      <c r="A158" s="58">
        <v>45017</v>
      </c>
      <c r="B158" s="133">
        <v>1</v>
      </c>
      <c r="C158" s="133">
        <v>2</v>
      </c>
      <c r="D158" s="166">
        <v>146</v>
      </c>
    </row>
    <row r="159" spans="1:4" ht="14.4" hidden="1" outlineLevel="1" collapsed="1">
      <c r="A159" s="58">
        <v>45047</v>
      </c>
      <c r="B159" s="133">
        <v>1</v>
      </c>
      <c r="C159" s="133">
        <v>2</v>
      </c>
      <c r="D159" s="166">
        <v>146</v>
      </c>
    </row>
    <row r="160" spans="1:4" ht="14.4" hidden="1" outlineLevel="1" collapsed="1">
      <c r="A160" s="58">
        <v>45078</v>
      </c>
      <c r="B160" s="133">
        <v>1</v>
      </c>
      <c r="C160" s="133">
        <v>2</v>
      </c>
      <c r="D160" s="166">
        <v>150</v>
      </c>
    </row>
    <row r="161" spans="1:4" ht="14.4" hidden="1" outlineLevel="1" collapsed="1">
      <c r="A161" s="58">
        <v>45108</v>
      </c>
      <c r="B161" s="133">
        <v>1</v>
      </c>
      <c r="C161" s="133">
        <v>2</v>
      </c>
      <c r="D161" s="166">
        <v>150</v>
      </c>
    </row>
    <row r="162" spans="1:4" ht="14.4" hidden="1" outlineLevel="1" collapsed="1">
      <c r="A162" s="58">
        <v>45139</v>
      </c>
      <c r="B162" s="133">
        <v>1</v>
      </c>
      <c r="C162" s="133">
        <v>2</v>
      </c>
      <c r="D162" s="166">
        <v>150</v>
      </c>
    </row>
    <row r="163" spans="1:4" ht="14.4" hidden="1" outlineLevel="1" collapsed="1">
      <c r="A163" s="58">
        <v>45170</v>
      </c>
      <c r="B163" s="133">
        <v>1</v>
      </c>
      <c r="C163" s="133">
        <v>2</v>
      </c>
      <c r="D163" s="166">
        <v>152</v>
      </c>
    </row>
    <row r="164" spans="1:4" ht="14.4" hidden="1" outlineLevel="1" collapsed="1">
      <c r="A164" s="58">
        <v>45200</v>
      </c>
      <c r="B164" s="133">
        <v>1</v>
      </c>
      <c r="C164" s="133">
        <v>2</v>
      </c>
      <c r="D164" s="166">
        <v>152</v>
      </c>
    </row>
    <row r="165" spans="1:4" ht="14.4" hidden="1" outlineLevel="1" collapsed="1">
      <c r="A165" s="58">
        <v>45231</v>
      </c>
      <c r="B165" s="133">
        <v>1</v>
      </c>
      <c r="C165" s="133">
        <v>2</v>
      </c>
      <c r="D165" s="166">
        <v>152</v>
      </c>
    </row>
    <row r="166" spans="1:4" ht="14.4" hidden="1" outlineLevel="1" collapsed="1">
      <c r="A166" s="58">
        <v>45261</v>
      </c>
      <c r="B166" s="133">
        <v>1</v>
      </c>
      <c r="C166" s="133">
        <v>2</v>
      </c>
      <c r="D166" s="166">
        <v>152</v>
      </c>
    </row>
    <row r="167" spans="1:4" ht="14.4" hidden="1" outlineLevel="1" collapsed="1">
      <c r="A167" s="58">
        <v>45292</v>
      </c>
      <c r="B167" s="133">
        <v>1</v>
      </c>
      <c r="C167" s="133">
        <v>2</v>
      </c>
      <c r="D167" s="166">
        <v>152</v>
      </c>
    </row>
    <row r="168" spans="1:4" ht="14.4" hidden="1" outlineLevel="1" collapsed="1">
      <c r="A168" s="58">
        <v>45323</v>
      </c>
      <c r="B168" s="133">
        <v>1</v>
      </c>
      <c r="C168" s="133">
        <v>2</v>
      </c>
      <c r="D168" s="166">
        <v>152</v>
      </c>
    </row>
    <row r="169" spans="1:4" ht="14.4" collapsed="1">
      <c r="A169" s="58">
        <v>45352</v>
      </c>
      <c r="B169" s="133">
        <v>1</v>
      </c>
      <c r="C169" s="133">
        <v>2</v>
      </c>
      <c r="D169" s="166">
        <v>151</v>
      </c>
    </row>
    <row r="170" spans="1:4" ht="14.4">
      <c r="A170" s="58">
        <v>45383</v>
      </c>
      <c r="B170" s="133">
        <v>1</v>
      </c>
      <c r="C170" s="133">
        <v>2</v>
      </c>
      <c r="D170" s="166">
        <v>151</v>
      </c>
    </row>
    <row r="171" spans="1:4" ht="14.4">
      <c r="A171" s="58">
        <v>45413</v>
      </c>
      <c r="B171" s="133">
        <v>1</v>
      </c>
      <c r="C171" s="133">
        <v>2</v>
      </c>
      <c r="D171" s="166">
        <v>151</v>
      </c>
    </row>
    <row r="172" spans="1:4" ht="14.4">
      <c r="A172" s="58">
        <v>45444</v>
      </c>
      <c r="B172" s="133">
        <v>1</v>
      </c>
      <c r="C172" s="133">
        <v>2</v>
      </c>
      <c r="D172" s="166">
        <v>150</v>
      </c>
    </row>
    <row r="173" spans="1:4" ht="14.4">
      <c r="A173" s="58">
        <v>45474</v>
      </c>
      <c r="B173" s="133">
        <v>1</v>
      </c>
      <c r="C173" s="133">
        <v>2</v>
      </c>
      <c r="D173" s="166">
        <v>150</v>
      </c>
    </row>
    <row r="174" spans="1:4" ht="14.4">
      <c r="A174" s="58">
        <v>45505</v>
      </c>
      <c r="B174" s="133">
        <v>1</v>
      </c>
      <c r="C174" s="133">
        <v>2</v>
      </c>
      <c r="D174" s="166">
        <v>150</v>
      </c>
    </row>
    <row r="175" spans="1:4" ht="14.4">
      <c r="A175" s="58">
        <v>45536</v>
      </c>
      <c r="B175" s="133">
        <v>1</v>
      </c>
      <c r="C175" s="133">
        <v>2</v>
      </c>
      <c r="D175" s="166">
        <v>151</v>
      </c>
    </row>
    <row r="176" spans="1:4" ht="14.4">
      <c r="A176" s="58">
        <v>45566</v>
      </c>
      <c r="B176" s="133">
        <v>1</v>
      </c>
      <c r="C176" s="133">
        <v>2</v>
      </c>
      <c r="D176" s="166">
        <v>151</v>
      </c>
    </row>
    <row r="177" spans="1:4" ht="14.4">
      <c r="A177" s="58">
        <v>45597</v>
      </c>
      <c r="B177" s="133">
        <v>1</v>
      </c>
      <c r="C177" s="133">
        <v>2</v>
      </c>
      <c r="D177" s="166">
        <v>151</v>
      </c>
    </row>
    <row r="178" spans="1:4" ht="14.4">
      <c r="A178" s="58">
        <v>45627</v>
      </c>
      <c r="B178" s="133">
        <v>1</v>
      </c>
      <c r="C178" s="133">
        <v>2</v>
      </c>
      <c r="D178" s="166">
        <v>147</v>
      </c>
    </row>
    <row r="179" spans="1:4" ht="14.4">
      <c r="A179" s="58">
        <v>45658</v>
      </c>
      <c r="B179" s="133">
        <v>1</v>
      </c>
      <c r="C179" s="133">
        <v>2</v>
      </c>
      <c r="D179" s="166">
        <v>147</v>
      </c>
    </row>
    <row r="180" spans="1:4" ht="14.4">
      <c r="A180" s="58">
        <v>45689</v>
      </c>
      <c r="B180" s="133">
        <v>0</v>
      </c>
      <c r="C180" s="133">
        <v>2</v>
      </c>
      <c r="D180" s="166">
        <v>147</v>
      </c>
    </row>
    <row r="181" spans="1:4" ht="14.4">
      <c r="A181" s="58">
        <v>45717</v>
      </c>
      <c r="B181" s="133">
        <v>0</v>
      </c>
      <c r="C181" s="133">
        <v>2</v>
      </c>
      <c r="D181" s="166">
        <v>119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3" t="s">
        <v>157</v>
      </c>
    </row>
    <row r="2" spans="1:16" ht="6" customHeight="1"/>
    <row r="3" spans="1:16">
      <c r="A3" s="118" t="s">
        <v>191</v>
      </c>
      <c r="B3" s="150"/>
      <c r="C3" s="150"/>
      <c r="D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>
      <c r="A4" s="149" t="s">
        <v>130</v>
      </c>
    </row>
    <row r="5" spans="1:16">
      <c r="A5" s="27" t="s">
        <v>128</v>
      </c>
    </row>
    <row r="6" spans="1:16">
      <c r="A6" s="266" t="s">
        <v>192</v>
      </c>
      <c r="B6" s="266" t="s">
        <v>193</v>
      </c>
      <c r="C6" s="266" t="s">
        <v>194</v>
      </c>
      <c r="D6" s="267" t="s">
        <v>267</v>
      </c>
      <c r="E6" s="267"/>
    </row>
    <row r="7" spans="1:16" ht="18.75" customHeight="1">
      <c r="A7" s="266"/>
      <c r="B7" s="266"/>
      <c r="C7" s="266"/>
      <c r="D7" s="266" t="s">
        <v>195</v>
      </c>
      <c r="E7" s="268" t="s">
        <v>173</v>
      </c>
    </row>
    <row r="8" spans="1:16">
      <c r="A8" s="266"/>
      <c r="B8" s="266"/>
      <c r="C8" s="266"/>
      <c r="D8" s="266"/>
      <c r="E8" s="266"/>
    </row>
    <row r="9" spans="1:16" s="2" customFormat="1" ht="13.8">
      <c r="A9" s="23">
        <v>1</v>
      </c>
      <c r="B9" s="148">
        <v>2</v>
      </c>
      <c r="C9" s="23">
        <v>3</v>
      </c>
      <c r="D9" s="148">
        <v>4</v>
      </c>
      <c r="E9" s="148">
        <v>5</v>
      </c>
    </row>
    <row r="10" spans="1:16" s="2" customFormat="1">
      <c r="A10" s="165">
        <v>2</v>
      </c>
      <c r="B10" s="167" t="s">
        <v>201</v>
      </c>
      <c r="C10" s="166">
        <v>322313</v>
      </c>
      <c r="D10" s="166">
        <v>43</v>
      </c>
      <c r="E10" s="166">
        <v>3</v>
      </c>
    </row>
    <row r="11" spans="1:16" s="2" customFormat="1">
      <c r="A11" s="165">
        <v>6</v>
      </c>
      <c r="B11" s="167" t="s">
        <v>202</v>
      </c>
      <c r="C11" s="166">
        <v>300465</v>
      </c>
      <c r="D11" s="166">
        <v>1152</v>
      </c>
      <c r="E11" s="166">
        <v>25</v>
      </c>
    </row>
    <row r="12" spans="1:16" s="2" customFormat="1">
      <c r="A12" s="165">
        <v>29</v>
      </c>
      <c r="B12" s="167" t="s">
        <v>219</v>
      </c>
      <c r="C12" s="166">
        <v>300119</v>
      </c>
      <c r="D12" s="166">
        <v>32</v>
      </c>
      <c r="E12" s="166">
        <v>1</v>
      </c>
    </row>
    <row r="13" spans="1:16" s="2" customFormat="1">
      <c r="A13" s="165">
        <v>36</v>
      </c>
      <c r="B13" s="167" t="s">
        <v>265</v>
      </c>
      <c r="C13" s="166">
        <v>300335</v>
      </c>
      <c r="D13" s="166">
        <v>325</v>
      </c>
      <c r="E13" s="166">
        <v>4</v>
      </c>
    </row>
    <row r="14" spans="1:16" s="2" customFormat="1">
      <c r="A14" s="165">
        <v>43</v>
      </c>
      <c r="B14" s="167" t="s">
        <v>203</v>
      </c>
      <c r="C14" s="166">
        <v>320940</v>
      </c>
      <c r="D14" s="166">
        <v>3</v>
      </c>
      <c r="E14" s="166">
        <v>0</v>
      </c>
    </row>
    <row r="15" spans="1:16" s="2" customFormat="1">
      <c r="A15" s="165">
        <v>46</v>
      </c>
      <c r="B15" s="167" t="s">
        <v>257</v>
      </c>
      <c r="C15" s="166">
        <v>305299</v>
      </c>
      <c r="D15" s="166">
        <v>1105</v>
      </c>
      <c r="E15" s="166">
        <v>20</v>
      </c>
    </row>
    <row r="16" spans="1:16" s="2" customFormat="1">
      <c r="A16" s="165">
        <v>49</v>
      </c>
      <c r="B16" s="167" t="s">
        <v>204</v>
      </c>
      <c r="C16" s="166">
        <v>353100</v>
      </c>
      <c r="D16" s="166">
        <v>15</v>
      </c>
      <c r="E16" s="166">
        <v>0</v>
      </c>
    </row>
    <row r="17" spans="1:5" s="2" customFormat="1">
      <c r="A17" s="165">
        <v>62</v>
      </c>
      <c r="B17" s="167" t="s">
        <v>205</v>
      </c>
      <c r="C17" s="166">
        <v>339500</v>
      </c>
      <c r="D17" s="166">
        <v>94</v>
      </c>
      <c r="E17" s="166">
        <v>4</v>
      </c>
    </row>
    <row r="18" spans="1:5" s="2" customFormat="1">
      <c r="A18" s="165">
        <v>72</v>
      </c>
      <c r="B18" s="167" t="s">
        <v>231</v>
      </c>
      <c r="C18" s="166">
        <v>334840</v>
      </c>
      <c r="D18" s="166">
        <v>1</v>
      </c>
      <c r="E18" s="166">
        <v>0</v>
      </c>
    </row>
    <row r="19" spans="1:5" s="2" customFormat="1">
      <c r="A19" s="165">
        <v>88</v>
      </c>
      <c r="B19" s="167" t="s">
        <v>251</v>
      </c>
      <c r="C19" s="166">
        <v>325365</v>
      </c>
      <c r="D19" s="166">
        <v>65</v>
      </c>
      <c r="E19" s="166">
        <v>2</v>
      </c>
    </row>
    <row r="20" spans="1:5" s="2" customFormat="1">
      <c r="A20" s="165">
        <v>91</v>
      </c>
      <c r="B20" s="167" t="s">
        <v>256</v>
      </c>
      <c r="C20" s="166">
        <v>325268</v>
      </c>
      <c r="D20" s="166">
        <v>20</v>
      </c>
      <c r="E20" s="166">
        <v>1</v>
      </c>
    </row>
    <row r="21" spans="1:5" s="2" customFormat="1">
      <c r="A21" s="165">
        <v>95</v>
      </c>
      <c r="B21" s="167" t="s">
        <v>252</v>
      </c>
      <c r="C21" s="166">
        <v>325990</v>
      </c>
      <c r="D21" s="166">
        <v>9</v>
      </c>
      <c r="E21" s="166">
        <v>1</v>
      </c>
    </row>
    <row r="22" spans="1:5" s="2" customFormat="1">
      <c r="A22" s="165">
        <v>96</v>
      </c>
      <c r="B22" s="167" t="s">
        <v>232</v>
      </c>
      <c r="C22" s="166">
        <v>307770</v>
      </c>
      <c r="D22" s="166">
        <v>199</v>
      </c>
      <c r="E22" s="166">
        <v>9</v>
      </c>
    </row>
    <row r="23" spans="1:5" s="2" customFormat="1">
      <c r="A23" s="165">
        <v>101</v>
      </c>
      <c r="B23" s="167" t="s">
        <v>206</v>
      </c>
      <c r="C23" s="166">
        <v>313849</v>
      </c>
      <c r="D23" s="166">
        <v>25</v>
      </c>
      <c r="E23" s="166">
        <v>0</v>
      </c>
    </row>
    <row r="24" spans="1:5" s="2" customFormat="1">
      <c r="A24" s="165">
        <v>105</v>
      </c>
      <c r="B24" s="167" t="s">
        <v>217</v>
      </c>
      <c r="C24" s="166">
        <v>328168</v>
      </c>
      <c r="D24" s="166">
        <v>45</v>
      </c>
      <c r="E24" s="166">
        <v>1</v>
      </c>
    </row>
    <row r="25" spans="1:5" s="2" customFormat="1" ht="15" customHeight="1">
      <c r="A25" s="165">
        <v>106</v>
      </c>
      <c r="B25" s="167" t="s">
        <v>207</v>
      </c>
      <c r="C25" s="166">
        <v>328209</v>
      </c>
      <c r="D25" s="166">
        <v>46</v>
      </c>
      <c r="E25" s="166">
        <v>1</v>
      </c>
    </row>
    <row r="26" spans="1:5" s="2" customFormat="1">
      <c r="A26" s="165">
        <v>113</v>
      </c>
      <c r="B26" s="167" t="s">
        <v>220</v>
      </c>
      <c r="C26" s="166">
        <v>331489</v>
      </c>
      <c r="D26" s="166">
        <v>73</v>
      </c>
      <c r="E26" s="166">
        <v>0</v>
      </c>
    </row>
    <row r="27" spans="1:5" s="2" customFormat="1">
      <c r="A27" s="165">
        <v>115</v>
      </c>
      <c r="B27" s="167" t="s">
        <v>238</v>
      </c>
      <c r="C27" s="166">
        <v>334851</v>
      </c>
      <c r="D27" s="166">
        <v>223</v>
      </c>
      <c r="E27" s="166">
        <v>2</v>
      </c>
    </row>
    <row r="28" spans="1:5" s="2" customFormat="1">
      <c r="A28" s="165">
        <v>123</v>
      </c>
      <c r="B28" s="167" t="s">
        <v>233</v>
      </c>
      <c r="C28" s="166">
        <v>351607</v>
      </c>
      <c r="D28" s="166">
        <v>16</v>
      </c>
      <c r="E28" s="166">
        <v>0</v>
      </c>
    </row>
    <row r="29" spans="1:5" s="2" customFormat="1">
      <c r="A29" s="165">
        <v>128</v>
      </c>
      <c r="B29" s="167" t="s">
        <v>221</v>
      </c>
      <c r="C29" s="166">
        <v>351254</v>
      </c>
      <c r="D29" s="166">
        <v>3</v>
      </c>
      <c r="E29" s="166">
        <v>0</v>
      </c>
    </row>
    <row r="30" spans="1:5" s="2" customFormat="1">
      <c r="A30" s="165">
        <v>129</v>
      </c>
      <c r="B30" s="167" t="s">
        <v>234</v>
      </c>
      <c r="C30" s="166">
        <v>321723</v>
      </c>
      <c r="D30" s="166">
        <v>1</v>
      </c>
      <c r="E30" s="166">
        <v>0</v>
      </c>
    </row>
    <row r="31" spans="1:5" s="2" customFormat="1">
      <c r="A31" s="165">
        <v>133</v>
      </c>
      <c r="B31" s="167" t="s">
        <v>222</v>
      </c>
      <c r="C31" s="166">
        <v>353489</v>
      </c>
      <c r="D31" s="166">
        <v>49</v>
      </c>
      <c r="E31" s="166">
        <v>4</v>
      </c>
    </row>
    <row r="32" spans="1:5" s="2" customFormat="1">
      <c r="A32" s="165">
        <v>136</v>
      </c>
      <c r="B32" s="167" t="s">
        <v>239</v>
      </c>
      <c r="C32" s="166">
        <v>351005</v>
      </c>
      <c r="D32" s="166">
        <v>218</v>
      </c>
      <c r="E32" s="166">
        <v>7</v>
      </c>
    </row>
    <row r="33" spans="1:5" s="2" customFormat="1">
      <c r="A33" s="165">
        <v>142</v>
      </c>
      <c r="B33" s="167" t="s">
        <v>240</v>
      </c>
      <c r="C33" s="166">
        <v>336310</v>
      </c>
      <c r="D33" s="166">
        <v>72</v>
      </c>
      <c r="E33" s="166">
        <v>2</v>
      </c>
    </row>
    <row r="34" spans="1:5" s="2" customFormat="1">
      <c r="A34" s="165">
        <v>146</v>
      </c>
      <c r="B34" s="167" t="s">
        <v>262</v>
      </c>
      <c r="C34" s="166">
        <v>320371</v>
      </c>
      <c r="D34" s="166">
        <v>13</v>
      </c>
      <c r="E34" s="166">
        <v>0</v>
      </c>
    </row>
    <row r="35" spans="1:5" s="2" customFormat="1">
      <c r="A35" s="165">
        <v>153</v>
      </c>
      <c r="B35" s="167" t="s">
        <v>223</v>
      </c>
      <c r="C35" s="166">
        <v>380838</v>
      </c>
      <c r="D35" s="166">
        <v>39</v>
      </c>
      <c r="E35" s="166">
        <v>1</v>
      </c>
    </row>
    <row r="36" spans="1:5" s="2" customFormat="1">
      <c r="A36" s="165">
        <v>171</v>
      </c>
      <c r="B36" s="167" t="s">
        <v>253</v>
      </c>
      <c r="C36" s="166">
        <v>300614</v>
      </c>
      <c r="D36" s="166">
        <v>125</v>
      </c>
      <c r="E36" s="166">
        <v>2</v>
      </c>
    </row>
    <row r="37" spans="1:5" s="2" customFormat="1">
      <c r="A37" s="165">
        <v>205</v>
      </c>
      <c r="B37" s="167" t="s">
        <v>208</v>
      </c>
      <c r="C37" s="166">
        <v>313582</v>
      </c>
      <c r="D37" s="166">
        <v>22</v>
      </c>
      <c r="E37" s="166">
        <v>0</v>
      </c>
    </row>
    <row r="38" spans="1:5" s="2" customFormat="1">
      <c r="A38" s="165">
        <v>231</v>
      </c>
      <c r="B38" s="167" t="s">
        <v>235</v>
      </c>
      <c r="C38" s="166">
        <v>322539</v>
      </c>
      <c r="D38" s="166">
        <v>19</v>
      </c>
      <c r="E38" s="166">
        <v>0</v>
      </c>
    </row>
    <row r="39" spans="1:5" s="2" customFormat="1">
      <c r="A39" s="165">
        <v>240</v>
      </c>
      <c r="B39" s="167" t="s">
        <v>263</v>
      </c>
      <c r="C39" s="166">
        <v>322540</v>
      </c>
      <c r="D39" s="166">
        <v>44</v>
      </c>
      <c r="E39" s="166">
        <v>1</v>
      </c>
    </row>
    <row r="40" spans="1:5" s="2" customFormat="1">
      <c r="A40" s="165">
        <v>242</v>
      </c>
      <c r="B40" s="167" t="s">
        <v>254</v>
      </c>
      <c r="C40" s="166">
        <v>322001</v>
      </c>
      <c r="D40" s="166">
        <v>13</v>
      </c>
      <c r="E40" s="166">
        <v>0</v>
      </c>
    </row>
    <row r="41" spans="1:5" s="2" customFormat="1">
      <c r="A41" s="165">
        <v>251</v>
      </c>
      <c r="B41" s="167" t="s">
        <v>209</v>
      </c>
      <c r="C41" s="166">
        <v>300658</v>
      </c>
      <c r="D41" s="166">
        <v>14</v>
      </c>
      <c r="E41" s="166">
        <v>0</v>
      </c>
    </row>
    <row r="42" spans="1:5" s="2" customFormat="1">
      <c r="A42" s="165">
        <v>270</v>
      </c>
      <c r="B42" s="167" t="s">
        <v>236</v>
      </c>
      <c r="C42" s="166">
        <v>305749</v>
      </c>
      <c r="D42" s="166">
        <v>34</v>
      </c>
      <c r="E42" s="166">
        <v>1</v>
      </c>
    </row>
    <row r="43" spans="1:5" s="2" customFormat="1">
      <c r="A43" s="165">
        <v>272</v>
      </c>
      <c r="B43" s="167" t="s">
        <v>264</v>
      </c>
      <c r="C43" s="166">
        <v>300346</v>
      </c>
      <c r="D43" s="166">
        <v>137</v>
      </c>
      <c r="E43" s="166">
        <v>7</v>
      </c>
    </row>
    <row r="44" spans="1:5" s="2" customFormat="1">
      <c r="A44" s="165">
        <v>274</v>
      </c>
      <c r="B44" s="167" t="s">
        <v>210</v>
      </c>
      <c r="C44" s="166">
        <v>320478</v>
      </c>
      <c r="D44" s="166">
        <v>212</v>
      </c>
      <c r="E44" s="166">
        <v>9</v>
      </c>
    </row>
    <row r="45" spans="1:5" s="2" customFormat="1">
      <c r="A45" s="165">
        <v>286</v>
      </c>
      <c r="B45" s="167" t="s">
        <v>241</v>
      </c>
      <c r="C45" s="166">
        <v>306500</v>
      </c>
      <c r="D45" s="166">
        <v>32</v>
      </c>
      <c r="E45" s="166">
        <v>0</v>
      </c>
    </row>
    <row r="46" spans="1:5" s="2" customFormat="1">
      <c r="A46" s="165">
        <v>288</v>
      </c>
      <c r="B46" s="167" t="s">
        <v>211</v>
      </c>
      <c r="C46" s="166">
        <v>300647</v>
      </c>
      <c r="D46" s="166">
        <v>4</v>
      </c>
      <c r="E46" s="166">
        <v>0</v>
      </c>
    </row>
    <row r="47" spans="1:5" s="2" customFormat="1">
      <c r="A47" s="165">
        <v>290</v>
      </c>
      <c r="B47" s="167" t="s">
        <v>224</v>
      </c>
      <c r="C47" s="166">
        <v>300506</v>
      </c>
      <c r="D47" s="166">
        <v>11</v>
      </c>
      <c r="E47" s="166">
        <v>0</v>
      </c>
    </row>
    <row r="48" spans="1:5" s="2" customFormat="1">
      <c r="A48" s="165">
        <v>295</v>
      </c>
      <c r="B48" s="167" t="s">
        <v>242</v>
      </c>
      <c r="C48" s="166">
        <v>300539</v>
      </c>
      <c r="D48" s="166">
        <v>0</v>
      </c>
      <c r="E48" s="166">
        <v>0</v>
      </c>
    </row>
    <row r="49" spans="1:5" s="2" customFormat="1">
      <c r="A49" s="165">
        <v>296</v>
      </c>
      <c r="B49" s="167" t="s">
        <v>212</v>
      </c>
      <c r="C49" s="166">
        <v>300528</v>
      </c>
      <c r="D49" s="166">
        <v>69</v>
      </c>
      <c r="E49" s="166">
        <v>4</v>
      </c>
    </row>
    <row r="50" spans="1:5" s="2" customFormat="1">
      <c r="A50" s="165">
        <v>297</v>
      </c>
      <c r="B50" s="167" t="s">
        <v>225</v>
      </c>
      <c r="C50" s="166">
        <v>300584</v>
      </c>
      <c r="D50" s="166">
        <v>0</v>
      </c>
      <c r="E50" s="166">
        <v>0</v>
      </c>
    </row>
    <row r="51" spans="1:5" s="2" customFormat="1">
      <c r="A51" s="165">
        <v>298</v>
      </c>
      <c r="B51" s="167" t="s">
        <v>213</v>
      </c>
      <c r="C51" s="166">
        <v>320984</v>
      </c>
      <c r="D51" s="166">
        <v>4</v>
      </c>
      <c r="E51" s="166">
        <v>0</v>
      </c>
    </row>
    <row r="52" spans="1:5" s="2" customFormat="1">
      <c r="A52" s="165">
        <v>305</v>
      </c>
      <c r="B52" s="167" t="s">
        <v>214</v>
      </c>
      <c r="C52" s="166">
        <v>307123</v>
      </c>
      <c r="D52" s="166">
        <v>34</v>
      </c>
      <c r="E52" s="166">
        <v>0</v>
      </c>
    </row>
    <row r="53" spans="1:5" s="2" customFormat="1">
      <c r="A53" s="165">
        <v>311</v>
      </c>
      <c r="B53" s="167" t="s">
        <v>243</v>
      </c>
      <c r="C53" s="166">
        <v>380106</v>
      </c>
      <c r="D53" s="166">
        <v>0</v>
      </c>
      <c r="E53" s="166">
        <v>0</v>
      </c>
    </row>
    <row r="54" spans="1:5" s="2" customFormat="1" ht="28.8">
      <c r="A54" s="165">
        <v>313</v>
      </c>
      <c r="B54" s="167" t="s">
        <v>244</v>
      </c>
      <c r="C54" s="166">
        <v>380883</v>
      </c>
      <c r="D54" s="166">
        <v>0</v>
      </c>
      <c r="E54" s="166">
        <v>0</v>
      </c>
    </row>
    <row r="55" spans="1:5" s="2" customFormat="1" ht="28.8">
      <c r="A55" s="165">
        <v>320</v>
      </c>
      <c r="B55" s="167" t="s">
        <v>258</v>
      </c>
      <c r="C55" s="166">
        <v>380281</v>
      </c>
      <c r="D55" s="166">
        <v>29</v>
      </c>
      <c r="E55" s="166">
        <v>1</v>
      </c>
    </row>
    <row r="56" spans="1:5" s="2" customFormat="1">
      <c r="A56" s="165">
        <v>329</v>
      </c>
      <c r="B56" s="167" t="s">
        <v>245</v>
      </c>
      <c r="C56" s="166">
        <v>380366</v>
      </c>
      <c r="D56" s="166">
        <v>1</v>
      </c>
      <c r="E56" s="166">
        <v>0</v>
      </c>
    </row>
    <row r="57" spans="1:5" s="2" customFormat="1">
      <c r="A57" s="165">
        <v>331</v>
      </c>
      <c r="B57" s="167" t="s">
        <v>246</v>
      </c>
      <c r="C57" s="166">
        <v>380441</v>
      </c>
      <c r="D57" s="166">
        <v>0</v>
      </c>
      <c r="E57" s="166">
        <v>0</v>
      </c>
    </row>
    <row r="58" spans="1:5" s="2" customFormat="1">
      <c r="A58" s="165">
        <v>381</v>
      </c>
      <c r="B58" s="167" t="s">
        <v>226</v>
      </c>
      <c r="C58" s="166">
        <v>313009</v>
      </c>
      <c r="D58" s="166">
        <v>8</v>
      </c>
      <c r="E58" s="166">
        <v>0</v>
      </c>
    </row>
    <row r="59" spans="1:5" s="2" customFormat="1">
      <c r="A59" s="165">
        <v>386</v>
      </c>
      <c r="B59" s="167" t="s">
        <v>255</v>
      </c>
      <c r="C59" s="166">
        <v>380526</v>
      </c>
      <c r="D59" s="166">
        <v>32</v>
      </c>
      <c r="E59" s="166">
        <v>1</v>
      </c>
    </row>
    <row r="60" spans="1:5" s="2" customFormat="1">
      <c r="A60" s="165">
        <v>387</v>
      </c>
      <c r="B60" s="167" t="s">
        <v>266</v>
      </c>
      <c r="C60" s="166">
        <v>380548</v>
      </c>
      <c r="D60" s="166">
        <v>6</v>
      </c>
      <c r="E60" s="166">
        <v>0</v>
      </c>
    </row>
    <row r="61" spans="1:5" s="2" customFormat="1">
      <c r="A61" s="165">
        <v>389</v>
      </c>
      <c r="B61" s="167" t="s">
        <v>227</v>
      </c>
      <c r="C61" s="166">
        <v>380582</v>
      </c>
      <c r="D61" s="166">
        <v>14</v>
      </c>
      <c r="E61" s="166">
        <v>0</v>
      </c>
    </row>
    <row r="62" spans="1:5" s="2" customFormat="1">
      <c r="A62" s="165">
        <v>392</v>
      </c>
      <c r="B62" s="167" t="s">
        <v>215</v>
      </c>
      <c r="C62" s="166">
        <v>380634</v>
      </c>
      <c r="D62" s="166">
        <v>153</v>
      </c>
      <c r="E62" s="166">
        <v>3</v>
      </c>
    </row>
    <row r="63" spans="1:5" s="2" customFormat="1">
      <c r="A63" s="165">
        <v>394</v>
      </c>
      <c r="B63" s="167" t="s">
        <v>247</v>
      </c>
      <c r="C63" s="166">
        <v>380645</v>
      </c>
      <c r="D63" s="166">
        <v>5</v>
      </c>
      <c r="E63" s="166">
        <v>0</v>
      </c>
    </row>
    <row r="64" spans="1:5" s="2" customFormat="1">
      <c r="A64" s="165">
        <v>395</v>
      </c>
      <c r="B64" s="167" t="s">
        <v>237</v>
      </c>
      <c r="C64" s="166">
        <v>377090</v>
      </c>
      <c r="D64" s="166">
        <v>5</v>
      </c>
      <c r="E64" s="166">
        <v>0</v>
      </c>
    </row>
    <row r="65" spans="1:5" s="2" customFormat="1">
      <c r="A65" s="165">
        <v>407</v>
      </c>
      <c r="B65" s="167" t="s">
        <v>248</v>
      </c>
      <c r="C65" s="166">
        <v>380731</v>
      </c>
      <c r="D65" s="166">
        <v>0</v>
      </c>
      <c r="E65" s="166">
        <v>0</v>
      </c>
    </row>
    <row r="66" spans="1:5" s="2" customFormat="1">
      <c r="A66" s="165">
        <v>455</v>
      </c>
      <c r="B66" s="167" t="s">
        <v>249</v>
      </c>
      <c r="C66" s="166">
        <v>380797</v>
      </c>
      <c r="D66" s="166">
        <v>0</v>
      </c>
      <c r="E66" s="166">
        <v>0</v>
      </c>
    </row>
    <row r="67" spans="1:5" s="2" customFormat="1">
      <c r="A67" s="165">
        <v>553</v>
      </c>
      <c r="B67" s="167" t="s">
        <v>218</v>
      </c>
      <c r="C67" s="166">
        <v>380946</v>
      </c>
      <c r="D67" s="166">
        <v>0</v>
      </c>
      <c r="E67" s="166">
        <v>0</v>
      </c>
    </row>
    <row r="68" spans="1:5" s="2" customFormat="1">
      <c r="A68" s="165">
        <v>694</v>
      </c>
      <c r="B68" s="167" t="s">
        <v>228</v>
      </c>
      <c r="C68" s="166">
        <v>339050</v>
      </c>
      <c r="D68" s="166">
        <v>40</v>
      </c>
      <c r="E68" s="166">
        <v>1</v>
      </c>
    </row>
    <row r="69" spans="1:5" s="2" customFormat="1">
      <c r="A69" s="165">
        <v>774</v>
      </c>
      <c r="B69" s="167" t="s">
        <v>250</v>
      </c>
      <c r="C69" s="166">
        <v>339072</v>
      </c>
      <c r="D69" s="166">
        <v>13</v>
      </c>
      <c r="E69" s="166">
        <v>1</v>
      </c>
    </row>
    <row r="70" spans="1:5" s="2" customFormat="1">
      <c r="A70" s="165"/>
      <c r="B70" s="173" t="s">
        <v>268</v>
      </c>
      <c r="C70" s="174"/>
      <c r="D70" s="174">
        <v>4966</v>
      </c>
      <c r="E70" s="174">
        <v>119</v>
      </c>
    </row>
    <row r="71" spans="1:5" s="2" customFormat="1">
      <c r="A71" s="165"/>
      <c r="B71" s="173"/>
      <c r="C71" s="174"/>
      <c r="D71" s="174"/>
      <c r="E71" s="174"/>
    </row>
    <row r="72" spans="1:5" s="2" customFormat="1">
      <c r="A72" s="165"/>
      <c r="B72" s="167"/>
      <c r="C72" s="166"/>
      <c r="D72" s="166"/>
      <c r="E72" s="166"/>
    </row>
    <row r="73" spans="1:5" s="2" customFormat="1">
      <c r="A73" s="165"/>
      <c r="B73" s="167"/>
      <c r="C73" s="166"/>
      <c r="D73" s="166"/>
      <c r="E73" s="166"/>
    </row>
    <row r="74" spans="1:5" s="2" customFormat="1">
      <c r="A74" s="165"/>
      <c r="B74" s="167"/>
      <c r="C74" s="166"/>
      <c r="D74" s="166"/>
      <c r="E74" s="166"/>
    </row>
    <row r="75" spans="1:5" s="2" customFormat="1">
      <c r="A75" s="165"/>
      <c r="B75" s="167"/>
      <c r="C75" s="166"/>
      <c r="D75" s="166"/>
      <c r="E75" s="166"/>
    </row>
    <row r="76" spans="1:5" s="2" customFormat="1">
      <c r="A76" s="165"/>
      <c r="B76" s="167"/>
      <c r="C76" s="166"/>
      <c r="D76" s="166"/>
      <c r="E76" s="166"/>
    </row>
    <row r="77" spans="1:5" s="2" customFormat="1">
      <c r="A77" s="165"/>
      <c r="B77" s="169"/>
      <c r="C77" s="166"/>
      <c r="D77" s="172"/>
      <c r="E77" s="166"/>
    </row>
    <row r="78" spans="1:5" s="2" customFormat="1">
      <c r="A78" s="165"/>
      <c r="B78" s="167"/>
      <c r="C78" s="166"/>
      <c r="D78" s="166"/>
      <c r="E78" s="166"/>
    </row>
    <row r="79" spans="1:5" s="2" customFormat="1">
      <c r="A79" s="165"/>
      <c r="C79" s="166"/>
      <c r="D79" s="166"/>
      <c r="E79" s="166"/>
    </row>
    <row r="80" spans="1:5" s="2" customFormat="1">
      <c r="A80" s="165"/>
      <c r="C80" s="166"/>
      <c r="D80" s="166"/>
      <c r="E80" s="166"/>
    </row>
    <row r="81" spans="1:5" s="2" customFormat="1">
      <c r="A81" s="165"/>
      <c r="B81" s="167"/>
      <c r="C81" s="166"/>
      <c r="D81" s="166"/>
      <c r="E81" s="166"/>
    </row>
    <row r="82" spans="1:5" s="2" customFormat="1">
      <c r="A82" s="165"/>
      <c r="B82" s="167"/>
      <c r="C82" s="166"/>
      <c r="D82" s="166"/>
      <c r="E82" s="166"/>
    </row>
    <row r="83" spans="1:5" s="2" customFormat="1">
      <c r="A83" s="165"/>
      <c r="B83" s="167"/>
      <c r="C83" s="166"/>
      <c r="D83" s="166"/>
      <c r="E83" s="166"/>
    </row>
    <row r="84" spans="1:5" s="2" customFormat="1">
      <c r="A84" s="165"/>
      <c r="B84" s="167"/>
      <c r="C84" s="166"/>
      <c r="D84" s="166"/>
      <c r="E84" s="166"/>
    </row>
    <row r="85" spans="1:5" s="2" customFormat="1">
      <c r="A85" s="165"/>
      <c r="B85" s="167"/>
      <c r="C85" s="166"/>
      <c r="D85" s="166"/>
      <c r="E85" s="166"/>
    </row>
    <row r="86" spans="1:5" s="2" customFormat="1">
      <c r="A86" s="165"/>
      <c r="B86" s="167"/>
      <c r="C86" s="166"/>
      <c r="D86" s="166"/>
      <c r="E86" s="166"/>
    </row>
    <row r="87" spans="1:5" s="2" customFormat="1">
      <c r="A87" s="165"/>
      <c r="B87" s="168"/>
      <c r="C87" s="166"/>
      <c r="D87" s="166"/>
      <c r="E87" s="166"/>
    </row>
    <row r="88" spans="1:5" s="2" customFormat="1">
      <c r="A88" s="165"/>
      <c r="B88" s="168"/>
      <c r="C88" s="166"/>
      <c r="D88" s="166"/>
      <c r="E88" s="166"/>
    </row>
    <row r="89" spans="1:5" s="2" customFormat="1">
      <c r="A89" s="165"/>
      <c r="B89" s="168"/>
      <c r="C89" s="166"/>
      <c r="D89" s="166"/>
      <c r="E89" s="166"/>
    </row>
    <row r="90" spans="1:5" s="2" customFormat="1">
      <c r="A90" s="157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8" customWidth="1"/>
    <col min="2" max="29" width="8.88671875" style="8" customWidth="1"/>
    <col min="30" max="16384" width="9.109375" style="8"/>
  </cols>
  <sheetData>
    <row r="1" spans="1:32">
      <c r="A1" s="13" t="s">
        <v>157</v>
      </c>
    </row>
    <row r="2" spans="1:32">
      <c r="A2" s="36"/>
    </row>
    <row r="3" spans="1:32" ht="50.25" customHeight="1">
      <c r="A3" s="269" t="s">
        <v>0</v>
      </c>
      <c r="B3" s="269" t="s">
        <v>120</v>
      </c>
      <c r="C3" s="269"/>
      <c r="D3" s="269"/>
      <c r="E3" s="269"/>
      <c r="F3" s="269"/>
      <c r="G3" s="269"/>
      <c r="H3" s="269" t="s">
        <v>121</v>
      </c>
      <c r="I3" s="269"/>
      <c r="J3" s="269"/>
      <c r="K3" s="269"/>
      <c r="L3" s="269"/>
      <c r="M3" s="269"/>
      <c r="N3" s="270" t="s">
        <v>131</v>
      </c>
      <c r="O3" s="270"/>
      <c r="P3" s="270"/>
      <c r="Q3" s="270"/>
      <c r="R3" s="270"/>
      <c r="S3" s="270"/>
      <c r="T3" s="270"/>
      <c r="U3" s="270"/>
      <c r="V3" s="270"/>
      <c r="W3" s="270"/>
      <c r="X3" s="270" t="s">
        <v>132</v>
      </c>
      <c r="Y3" s="270"/>
      <c r="Z3" s="270"/>
      <c r="AA3" s="270"/>
      <c r="AB3" s="270"/>
      <c r="AC3" s="270"/>
    </row>
    <row r="4" spans="1:32" s="10" customFormat="1" ht="56.25" customHeight="1">
      <c r="A4" s="269"/>
      <c r="B4" s="9" t="s">
        <v>133</v>
      </c>
      <c r="C4" s="9" t="s">
        <v>134</v>
      </c>
      <c r="D4" s="9" t="s">
        <v>135</v>
      </c>
      <c r="E4" s="9" t="s">
        <v>136</v>
      </c>
      <c r="F4" s="9" t="s">
        <v>137</v>
      </c>
      <c r="G4" s="9" t="s">
        <v>138</v>
      </c>
      <c r="H4" s="9" t="s">
        <v>139</v>
      </c>
      <c r="I4" s="9" t="s">
        <v>140</v>
      </c>
      <c r="J4" s="9" t="s">
        <v>141</v>
      </c>
      <c r="K4" s="9" t="s">
        <v>142</v>
      </c>
      <c r="L4" s="9" t="s">
        <v>143</v>
      </c>
      <c r="M4" s="9" t="s">
        <v>144</v>
      </c>
      <c r="N4" s="9" t="s">
        <v>145</v>
      </c>
      <c r="O4" s="9" t="s">
        <v>146</v>
      </c>
      <c r="P4" s="9" t="s">
        <v>183</v>
      </c>
      <c r="Q4" s="9" t="s">
        <v>147</v>
      </c>
      <c r="R4" s="9" t="s">
        <v>184</v>
      </c>
      <c r="S4" s="9" t="s">
        <v>148</v>
      </c>
      <c r="T4" s="9" t="s">
        <v>149</v>
      </c>
      <c r="U4" s="9" t="s">
        <v>185</v>
      </c>
      <c r="V4" s="9" t="s">
        <v>150</v>
      </c>
      <c r="W4" s="9" t="s">
        <v>186</v>
      </c>
      <c r="X4" s="9" t="s">
        <v>151</v>
      </c>
      <c r="Y4" s="9" t="s">
        <v>152</v>
      </c>
      <c r="Z4" s="9" t="s">
        <v>153</v>
      </c>
      <c r="AA4" s="9" t="s">
        <v>154</v>
      </c>
      <c r="AB4" s="9" t="s">
        <v>155</v>
      </c>
      <c r="AC4" s="9" t="s">
        <v>156</v>
      </c>
    </row>
    <row r="5" spans="1:32" s="10" customFormat="1" ht="15.6" hidden="1">
      <c r="A5" s="14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32" s="10" customFormat="1" ht="15.6" hidden="1">
      <c r="A6" s="14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2" s="10" customFormat="1" ht="15.6" hidden="1">
      <c r="A7" s="14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2" s="10" customFormat="1" ht="15.6" hidden="1">
      <c r="A8" s="14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32" s="10" customFormat="1" ht="15.6" hidden="1">
      <c r="A9" s="14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2" s="10" customFormat="1" ht="15.6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  <c r="AB10" s="11">
        <v>28</v>
      </c>
      <c r="AC10" s="11">
        <v>29</v>
      </c>
    </row>
    <row r="11" spans="1:32" hidden="1" outlineLevel="1">
      <c r="A11" s="12">
        <v>40544</v>
      </c>
      <c r="B11" s="130">
        <v>500537.89903288998</v>
      </c>
      <c r="C11" s="130">
        <v>309385.97394976998</v>
      </c>
      <c r="D11" s="130">
        <v>191151.92508312</v>
      </c>
      <c r="E11" s="130">
        <v>208667.29829604999</v>
      </c>
      <c r="F11" s="130">
        <v>65520.587202130002</v>
      </c>
      <c r="G11" s="130">
        <v>143146.71109391999</v>
      </c>
      <c r="H11" s="130">
        <v>121107.18508503</v>
      </c>
      <c r="I11" s="130">
        <v>83464.049259689986</v>
      </c>
      <c r="J11" s="130">
        <v>37643.135825339996</v>
      </c>
      <c r="K11" s="130">
        <v>279972.56217647996</v>
      </c>
      <c r="L11" s="130">
        <v>145287.37486241001</v>
      </c>
      <c r="M11" s="130">
        <v>134685.18731406998</v>
      </c>
      <c r="N11" s="130">
        <v>12.7963</v>
      </c>
      <c r="O11" s="130">
        <v>13.557399999999999</v>
      </c>
      <c r="P11" s="130">
        <v>12.9033</v>
      </c>
      <c r="Q11" s="130">
        <v>10.3772</v>
      </c>
      <c r="R11" s="130">
        <v>10.395899999999999</v>
      </c>
      <c r="S11" s="130">
        <v>24.181100000000001</v>
      </c>
      <c r="T11" s="130">
        <v>25.168299999999999</v>
      </c>
      <c r="U11" s="130">
        <v>20.6328</v>
      </c>
      <c r="V11" s="130">
        <v>10.770200000000001</v>
      </c>
      <c r="W11" s="130">
        <v>9.4855999999999998</v>
      </c>
      <c r="X11" s="130">
        <v>4.5614999999999997</v>
      </c>
      <c r="Y11" s="130">
        <v>4.806</v>
      </c>
      <c r="Z11" s="130">
        <v>2.8807</v>
      </c>
      <c r="AA11" s="130">
        <v>9.7477999999999998</v>
      </c>
      <c r="AB11" s="130">
        <v>12.718999999999999</v>
      </c>
      <c r="AC11" s="130">
        <v>6.8338999999999999</v>
      </c>
      <c r="AD11" s="131"/>
      <c r="AE11" s="131"/>
      <c r="AF11" s="131"/>
    </row>
    <row r="12" spans="1:32" hidden="1" outlineLevel="1">
      <c r="A12" s="12">
        <v>40575</v>
      </c>
      <c r="B12" s="130">
        <v>508086.05510087998</v>
      </c>
      <c r="C12" s="130">
        <v>313968.26801483001</v>
      </c>
      <c r="D12" s="130">
        <v>194117.78708605</v>
      </c>
      <c r="E12" s="130">
        <v>208593.76414993999</v>
      </c>
      <c r="F12" s="130">
        <v>66301.530904779996</v>
      </c>
      <c r="G12" s="130">
        <v>142292.23324515999</v>
      </c>
      <c r="H12" s="130">
        <v>117606.33963706999</v>
      </c>
      <c r="I12" s="130">
        <v>79562.503933240005</v>
      </c>
      <c r="J12" s="130">
        <v>38043.835703830002</v>
      </c>
      <c r="K12" s="130">
        <v>285397.97156030993</v>
      </c>
      <c r="L12" s="130">
        <v>149077.04788653</v>
      </c>
      <c r="M12" s="130">
        <v>136320.92367378002</v>
      </c>
      <c r="N12" s="130">
        <v>12.221500000000001</v>
      </c>
      <c r="O12" s="130">
        <v>12.9193</v>
      </c>
      <c r="P12" s="130">
        <v>12.156700000000001</v>
      </c>
      <c r="Q12" s="130">
        <v>9.8960000000000008</v>
      </c>
      <c r="R12" s="130">
        <v>9.8893000000000004</v>
      </c>
      <c r="S12" s="130">
        <v>24.978400000000001</v>
      </c>
      <c r="T12" s="130">
        <v>26.180199999999999</v>
      </c>
      <c r="U12" s="130">
        <v>21.209399999999999</v>
      </c>
      <c r="V12" s="130">
        <v>10.4777</v>
      </c>
      <c r="W12" s="130">
        <v>10.0954</v>
      </c>
      <c r="X12" s="130">
        <v>4.1718000000000002</v>
      </c>
      <c r="Y12" s="130">
        <v>4.5118</v>
      </c>
      <c r="Z12" s="130">
        <v>2.4447000000000001</v>
      </c>
      <c r="AA12" s="130">
        <v>9.3226999999999993</v>
      </c>
      <c r="AB12" s="130">
        <v>12.121499999999999</v>
      </c>
      <c r="AC12" s="130">
        <v>6.8391999999999999</v>
      </c>
      <c r="AD12" s="131"/>
      <c r="AE12" s="131"/>
      <c r="AF12" s="131"/>
    </row>
    <row r="13" spans="1:32" hidden="1" outlineLevel="1">
      <c r="A13" s="12">
        <v>40603</v>
      </c>
      <c r="B13" s="130">
        <v>521970.87662138999</v>
      </c>
      <c r="C13" s="130">
        <v>322150.53139358002</v>
      </c>
      <c r="D13" s="130">
        <v>199820.34522781</v>
      </c>
      <c r="E13" s="130">
        <v>207554.90016433</v>
      </c>
      <c r="F13" s="130">
        <v>66549.159956660005</v>
      </c>
      <c r="G13" s="130">
        <v>141005.74020766999</v>
      </c>
      <c r="H13" s="130">
        <v>123944.58034182999</v>
      </c>
      <c r="I13" s="130">
        <v>86123.157993699991</v>
      </c>
      <c r="J13" s="130">
        <v>37821.42234813</v>
      </c>
      <c r="K13" s="130">
        <v>291137.02653035993</v>
      </c>
      <c r="L13" s="130">
        <v>152642.84679187997</v>
      </c>
      <c r="M13" s="130">
        <v>138494.17973847999</v>
      </c>
      <c r="N13" s="130">
        <v>12.559200000000001</v>
      </c>
      <c r="O13" s="130">
        <v>13.258699999999999</v>
      </c>
      <c r="P13" s="130">
        <v>12.5685</v>
      </c>
      <c r="Q13" s="130">
        <v>10.282500000000001</v>
      </c>
      <c r="R13" s="130">
        <v>10.317500000000001</v>
      </c>
      <c r="S13" s="130">
        <v>28.922999999999998</v>
      </c>
      <c r="T13" s="130">
        <v>29.470199999999998</v>
      </c>
      <c r="U13" s="130">
        <v>23.278600000000001</v>
      </c>
      <c r="V13" s="130">
        <v>11.057600000000001</v>
      </c>
      <c r="W13" s="130">
        <v>9.8153000000000006</v>
      </c>
      <c r="X13" s="130">
        <v>3.7208000000000001</v>
      </c>
      <c r="Y13" s="130">
        <v>3.8469000000000002</v>
      </c>
      <c r="Z13" s="130">
        <v>2.9689000000000001</v>
      </c>
      <c r="AA13" s="130">
        <v>8.8209</v>
      </c>
      <c r="AB13" s="130">
        <v>11.795299999999999</v>
      </c>
      <c r="AC13" s="130">
        <v>6.4291999999999998</v>
      </c>
      <c r="AD13" s="131"/>
      <c r="AE13" s="131"/>
      <c r="AF13" s="131"/>
    </row>
    <row r="14" spans="1:32" hidden="1" outlineLevel="1">
      <c r="A14" s="12">
        <v>40634</v>
      </c>
      <c r="B14" s="130">
        <v>530631.84866253997</v>
      </c>
      <c r="C14" s="130">
        <v>324773.57660129998</v>
      </c>
      <c r="D14" s="130">
        <v>205858.27206123999</v>
      </c>
      <c r="E14" s="130">
        <v>207832.46010314001</v>
      </c>
      <c r="F14" s="130">
        <v>68371.322538499997</v>
      </c>
      <c r="G14" s="130">
        <v>139461.13756464</v>
      </c>
      <c r="H14" s="130">
        <v>130253.98048946001</v>
      </c>
      <c r="I14" s="130">
        <v>88977.541155960003</v>
      </c>
      <c r="J14" s="130">
        <v>41276.439333499999</v>
      </c>
      <c r="K14" s="130">
        <v>293906.25252814993</v>
      </c>
      <c r="L14" s="130">
        <v>153770.80603010004</v>
      </c>
      <c r="M14" s="130">
        <v>140135.44649805001</v>
      </c>
      <c r="N14" s="130">
        <v>12.1976</v>
      </c>
      <c r="O14" s="130">
        <v>13.108000000000001</v>
      </c>
      <c r="P14" s="130">
        <v>12.4663</v>
      </c>
      <c r="Q14" s="130">
        <v>9.9590999999999994</v>
      </c>
      <c r="R14" s="130">
        <v>9.9909999999999997</v>
      </c>
      <c r="S14" s="130">
        <v>28.082000000000001</v>
      </c>
      <c r="T14" s="130">
        <v>28.644300000000001</v>
      </c>
      <c r="U14" s="130">
        <v>22.886399999999998</v>
      </c>
      <c r="V14" s="130">
        <v>12.803000000000001</v>
      </c>
      <c r="W14" s="130">
        <v>12.415900000000001</v>
      </c>
      <c r="X14" s="130">
        <v>3.5206</v>
      </c>
      <c r="Y14" s="130">
        <v>3.6002000000000001</v>
      </c>
      <c r="Z14" s="130">
        <v>2.9487000000000001</v>
      </c>
      <c r="AA14" s="130">
        <v>8.7787000000000006</v>
      </c>
      <c r="AB14" s="130">
        <v>11.473000000000001</v>
      </c>
      <c r="AC14" s="130">
        <v>6.3457999999999997</v>
      </c>
      <c r="AD14" s="131"/>
      <c r="AE14" s="131"/>
      <c r="AF14" s="131"/>
    </row>
    <row r="15" spans="1:32" hidden="1" outlineLevel="1">
      <c r="A15" s="12">
        <v>40664</v>
      </c>
      <c r="B15" s="130">
        <v>537030.85634503001</v>
      </c>
      <c r="C15" s="130">
        <v>330024.02258583001</v>
      </c>
      <c r="D15" s="130">
        <v>207006.8337592</v>
      </c>
      <c r="E15" s="130">
        <v>208070.18089043</v>
      </c>
      <c r="F15" s="130">
        <v>70097.39396971</v>
      </c>
      <c r="G15" s="130">
        <v>137972.78692072001</v>
      </c>
      <c r="H15" s="130">
        <v>127140.09330032</v>
      </c>
      <c r="I15" s="130">
        <v>85454.29912335999</v>
      </c>
      <c r="J15" s="130">
        <v>41685.794176959993</v>
      </c>
      <c r="K15" s="130">
        <v>295288.12861709</v>
      </c>
      <c r="L15" s="130">
        <v>154775.73768525998</v>
      </c>
      <c r="M15" s="130">
        <v>140512.39093182998</v>
      </c>
      <c r="N15" s="130">
        <v>12.411099999999999</v>
      </c>
      <c r="O15" s="130">
        <v>13.323700000000001</v>
      </c>
      <c r="P15" s="130">
        <v>12.730600000000001</v>
      </c>
      <c r="Q15" s="130">
        <v>9.4863999999999997</v>
      </c>
      <c r="R15" s="130">
        <v>9.5137</v>
      </c>
      <c r="S15" s="130">
        <v>28.567499999999999</v>
      </c>
      <c r="T15" s="130">
        <v>29.241800000000001</v>
      </c>
      <c r="U15" s="130">
        <v>23.687200000000001</v>
      </c>
      <c r="V15" s="130">
        <v>12.357100000000001</v>
      </c>
      <c r="W15" s="130">
        <v>11.3108</v>
      </c>
      <c r="X15" s="130">
        <v>3.8359000000000001</v>
      </c>
      <c r="Y15" s="130">
        <v>3.8772000000000002</v>
      </c>
      <c r="Z15" s="130">
        <v>3.5558000000000001</v>
      </c>
      <c r="AA15" s="130">
        <v>8.9588000000000001</v>
      </c>
      <c r="AB15" s="130">
        <v>11.7913</v>
      </c>
      <c r="AC15" s="130">
        <v>6.2615999999999996</v>
      </c>
      <c r="AD15" s="131"/>
      <c r="AE15" s="131"/>
      <c r="AF15" s="131"/>
    </row>
    <row r="16" spans="1:32" hidden="1" outlineLevel="1">
      <c r="A16" s="12">
        <v>40695</v>
      </c>
      <c r="B16" s="130">
        <v>543500.31450221001</v>
      </c>
      <c r="C16" s="130">
        <v>338563.08439173002</v>
      </c>
      <c r="D16" s="130">
        <v>204937.23011048001</v>
      </c>
      <c r="E16" s="130">
        <v>208443.93236713001</v>
      </c>
      <c r="F16" s="130">
        <v>72012.931183010005</v>
      </c>
      <c r="G16" s="130">
        <v>136431.00118411999</v>
      </c>
      <c r="H16" s="130">
        <v>131716.12632602997</v>
      </c>
      <c r="I16" s="130">
        <v>90279.680583449997</v>
      </c>
      <c r="J16" s="130">
        <v>41436.445742580006</v>
      </c>
      <c r="K16" s="130">
        <v>301128.11806675995</v>
      </c>
      <c r="L16" s="130">
        <v>157216.94777877998</v>
      </c>
      <c r="M16" s="130">
        <v>143911.17028798</v>
      </c>
      <c r="N16" s="130">
        <v>13.2037</v>
      </c>
      <c r="O16" s="130">
        <v>14.1929</v>
      </c>
      <c r="P16" s="130">
        <v>13.7523</v>
      </c>
      <c r="Q16" s="130">
        <v>9.9262999999999995</v>
      </c>
      <c r="R16" s="130">
        <v>9.9827999999999992</v>
      </c>
      <c r="S16" s="130">
        <v>29.662800000000001</v>
      </c>
      <c r="T16" s="130">
        <v>30.232500000000002</v>
      </c>
      <c r="U16" s="130">
        <v>25.511600000000001</v>
      </c>
      <c r="V16" s="130">
        <v>11.6265</v>
      </c>
      <c r="W16" s="130">
        <v>11.1022</v>
      </c>
      <c r="X16" s="130">
        <v>4.1605999999999996</v>
      </c>
      <c r="Y16" s="130">
        <v>4.4291999999999998</v>
      </c>
      <c r="Z16" s="130">
        <v>2.8410000000000002</v>
      </c>
      <c r="AA16" s="130">
        <v>8.5554000000000006</v>
      </c>
      <c r="AB16" s="130">
        <v>11.363200000000001</v>
      </c>
      <c r="AC16" s="130">
        <v>6.2244999999999999</v>
      </c>
      <c r="AD16" s="131"/>
      <c r="AE16" s="131"/>
      <c r="AF16" s="131"/>
    </row>
    <row r="17" spans="1:32" hidden="1" outlineLevel="1">
      <c r="A17" s="12">
        <v>40725</v>
      </c>
      <c r="B17" s="130">
        <v>547220.29161554005</v>
      </c>
      <c r="C17" s="130">
        <v>342416.70449649001</v>
      </c>
      <c r="D17" s="130">
        <v>204803.58711905</v>
      </c>
      <c r="E17" s="130">
        <v>208518.95995888999</v>
      </c>
      <c r="F17" s="130">
        <v>74535.689836210004</v>
      </c>
      <c r="G17" s="130">
        <v>133983.27012268</v>
      </c>
      <c r="H17" s="130">
        <v>127483.55210570003</v>
      </c>
      <c r="I17" s="130">
        <v>86279.253528400004</v>
      </c>
      <c r="J17" s="130">
        <v>41204.298577299996</v>
      </c>
      <c r="K17" s="130">
        <v>305278.3486936299</v>
      </c>
      <c r="L17" s="130">
        <v>159913.64006280003</v>
      </c>
      <c r="M17" s="130">
        <v>145364.70863083002</v>
      </c>
      <c r="N17" s="130">
        <v>12.4259</v>
      </c>
      <c r="O17" s="130">
        <v>13.8089</v>
      </c>
      <c r="P17" s="130">
        <v>13.2636</v>
      </c>
      <c r="Q17" s="130">
        <v>9.1035000000000004</v>
      </c>
      <c r="R17" s="130">
        <v>9.1758000000000006</v>
      </c>
      <c r="S17" s="130">
        <v>26.479600000000001</v>
      </c>
      <c r="T17" s="130">
        <v>27.128</v>
      </c>
      <c r="U17" s="130">
        <v>23.2927</v>
      </c>
      <c r="V17" s="130">
        <v>13.821899999999999</v>
      </c>
      <c r="W17" s="130">
        <v>13.6351</v>
      </c>
      <c r="X17" s="130">
        <v>4.1814999999999998</v>
      </c>
      <c r="Y17" s="130">
        <v>4.2538999999999998</v>
      </c>
      <c r="Z17" s="130">
        <v>3.5305</v>
      </c>
      <c r="AA17" s="130">
        <v>8.4095999999999993</v>
      </c>
      <c r="AB17" s="130">
        <v>11.6807</v>
      </c>
      <c r="AC17" s="130">
        <v>5.6684999999999999</v>
      </c>
      <c r="AD17" s="131"/>
      <c r="AE17" s="131"/>
      <c r="AF17" s="131"/>
    </row>
    <row r="18" spans="1:32" hidden="1" outlineLevel="1">
      <c r="A18" s="12">
        <v>40756</v>
      </c>
      <c r="B18" s="130">
        <v>558781.25235713006</v>
      </c>
      <c r="C18" s="130">
        <v>352894.34866625001</v>
      </c>
      <c r="D18" s="130">
        <v>205886.90369087999</v>
      </c>
      <c r="E18" s="130">
        <v>208893.34220113</v>
      </c>
      <c r="F18" s="130">
        <v>78021.151881479993</v>
      </c>
      <c r="G18" s="130">
        <v>130872.19031965001</v>
      </c>
      <c r="H18" s="130">
        <v>134196.4547763</v>
      </c>
      <c r="I18" s="130">
        <v>89015.73217825999</v>
      </c>
      <c r="J18" s="130">
        <v>45180.722598039996</v>
      </c>
      <c r="K18" s="130">
        <v>306598.37155896996</v>
      </c>
      <c r="L18" s="130">
        <v>159237.71261853998</v>
      </c>
      <c r="M18" s="130">
        <v>147360.65894043</v>
      </c>
      <c r="N18" s="130">
        <v>13.189399999999999</v>
      </c>
      <c r="O18" s="130">
        <v>14.5337</v>
      </c>
      <c r="P18" s="130">
        <v>14.2469</v>
      </c>
      <c r="Q18" s="130">
        <v>8.9740000000000002</v>
      </c>
      <c r="R18" s="130">
        <v>9.0147999999999993</v>
      </c>
      <c r="S18" s="130">
        <v>26.093599999999999</v>
      </c>
      <c r="T18" s="130">
        <v>26.635400000000001</v>
      </c>
      <c r="U18" s="130">
        <v>24.0533</v>
      </c>
      <c r="V18" s="130">
        <v>12.2136</v>
      </c>
      <c r="W18" s="130">
        <v>12.0373</v>
      </c>
      <c r="X18" s="130">
        <v>4.8985000000000003</v>
      </c>
      <c r="Y18" s="130">
        <v>5.0486000000000004</v>
      </c>
      <c r="Z18" s="130">
        <v>3.9834999999999998</v>
      </c>
      <c r="AA18" s="130">
        <v>8.1257999999999999</v>
      </c>
      <c r="AB18" s="130">
        <v>11.025600000000001</v>
      </c>
      <c r="AC18" s="130">
        <v>5.8327999999999998</v>
      </c>
      <c r="AD18" s="131"/>
      <c r="AE18" s="131"/>
      <c r="AF18" s="131"/>
    </row>
    <row r="19" spans="1:32" hidden="1" outlineLevel="1">
      <c r="A19" s="12">
        <v>40787</v>
      </c>
      <c r="B19" s="130">
        <v>570112.84586175997</v>
      </c>
      <c r="C19" s="130">
        <v>362878.07919342001</v>
      </c>
      <c r="D19" s="130">
        <v>207234.76666833999</v>
      </c>
      <c r="E19" s="130">
        <v>207400.02004957999</v>
      </c>
      <c r="F19" s="130">
        <v>80661.158222059996</v>
      </c>
      <c r="G19" s="130">
        <v>126738.86182752</v>
      </c>
      <c r="H19" s="130">
        <v>137689.15850681002</v>
      </c>
      <c r="I19" s="130">
        <v>90675.300005140001</v>
      </c>
      <c r="J19" s="130">
        <v>47013.858501670009</v>
      </c>
      <c r="K19" s="130">
        <v>303758.83254487999</v>
      </c>
      <c r="L19" s="130">
        <v>156313.23327564998</v>
      </c>
      <c r="M19" s="130">
        <v>147445.59926922998</v>
      </c>
      <c r="N19" s="130">
        <v>13.3287</v>
      </c>
      <c r="O19" s="130">
        <v>15.128399999999999</v>
      </c>
      <c r="P19" s="130">
        <v>14.8894</v>
      </c>
      <c r="Q19" s="130">
        <v>8.1929999999999996</v>
      </c>
      <c r="R19" s="130">
        <v>8.2119</v>
      </c>
      <c r="S19" s="130">
        <v>24.689499999999999</v>
      </c>
      <c r="T19" s="130">
        <v>25.755199999999999</v>
      </c>
      <c r="U19" s="130">
        <v>24.185300000000002</v>
      </c>
      <c r="V19" s="130">
        <v>13.246700000000001</v>
      </c>
      <c r="W19" s="130">
        <v>13.1439</v>
      </c>
      <c r="X19" s="130">
        <v>5.6623999999999999</v>
      </c>
      <c r="Y19" s="130">
        <v>6.0034999999999998</v>
      </c>
      <c r="Z19" s="130">
        <v>3.6812</v>
      </c>
      <c r="AA19" s="130">
        <v>8.1907999999999994</v>
      </c>
      <c r="AB19" s="130">
        <v>11.010400000000001</v>
      </c>
      <c r="AC19" s="130">
        <v>5.8752000000000004</v>
      </c>
      <c r="AD19" s="131"/>
      <c r="AE19" s="131"/>
      <c r="AF19" s="131"/>
    </row>
    <row r="20" spans="1:32" hidden="1" outlineLevel="1">
      <c r="A20" s="12">
        <v>40817</v>
      </c>
      <c r="B20" s="130">
        <v>576836.73344134004</v>
      </c>
      <c r="C20" s="130">
        <v>368645.62785701</v>
      </c>
      <c r="D20" s="130">
        <v>208191.10558433001</v>
      </c>
      <c r="E20" s="130">
        <v>207074.87518443001</v>
      </c>
      <c r="F20" s="130">
        <v>83165.345275069994</v>
      </c>
      <c r="G20" s="130">
        <v>123909.52990936</v>
      </c>
      <c r="H20" s="130">
        <v>144695.56917658003</v>
      </c>
      <c r="I20" s="130">
        <v>94187.980707359995</v>
      </c>
      <c r="J20" s="130">
        <v>50507.588469219991</v>
      </c>
      <c r="K20" s="130">
        <v>306159.58985722001</v>
      </c>
      <c r="L20" s="130">
        <v>156046.08065045002</v>
      </c>
      <c r="M20" s="130">
        <v>150113.50920677002</v>
      </c>
      <c r="N20" s="130">
        <v>14.855</v>
      </c>
      <c r="O20" s="130">
        <v>17.927800000000001</v>
      </c>
      <c r="P20" s="130">
        <v>18.222300000000001</v>
      </c>
      <c r="Q20" s="130">
        <v>8.2719000000000005</v>
      </c>
      <c r="R20" s="130">
        <v>8.3168000000000006</v>
      </c>
      <c r="S20" s="130">
        <v>24.753</v>
      </c>
      <c r="T20" s="130">
        <v>26.513999999999999</v>
      </c>
      <c r="U20" s="130">
        <v>24.888999999999999</v>
      </c>
      <c r="V20" s="130">
        <v>12.645200000000001</v>
      </c>
      <c r="W20" s="130">
        <v>12.589</v>
      </c>
      <c r="X20" s="130">
        <v>9.1475000000000009</v>
      </c>
      <c r="Y20" s="130">
        <v>9.9535999999999998</v>
      </c>
      <c r="Z20" s="130">
        <v>4.2887000000000004</v>
      </c>
      <c r="AA20" s="130">
        <v>8.0692000000000004</v>
      </c>
      <c r="AB20" s="130">
        <v>11.377700000000001</v>
      </c>
      <c r="AC20" s="130">
        <v>5.5831</v>
      </c>
      <c r="AD20" s="131"/>
      <c r="AE20" s="131"/>
      <c r="AF20" s="131"/>
    </row>
    <row r="21" spans="1:32" hidden="1" outlineLevel="1">
      <c r="A21" s="12">
        <v>40848</v>
      </c>
      <c r="B21" s="130">
        <v>573704.51108764997</v>
      </c>
      <c r="C21" s="130">
        <v>367069.78574746998</v>
      </c>
      <c r="D21" s="130">
        <v>206634.72534018001</v>
      </c>
      <c r="E21" s="130">
        <v>204558.00116762001</v>
      </c>
      <c r="F21" s="130">
        <v>85195.416307139996</v>
      </c>
      <c r="G21" s="130">
        <v>119362.58486048</v>
      </c>
      <c r="H21" s="130">
        <v>136177.39524109999</v>
      </c>
      <c r="I21" s="130">
        <v>87844.524542160012</v>
      </c>
      <c r="J21" s="130">
        <v>48332.870698939994</v>
      </c>
      <c r="K21" s="130">
        <v>305936.81145688001</v>
      </c>
      <c r="L21" s="130">
        <v>156534.51920034998</v>
      </c>
      <c r="M21" s="130">
        <v>149402.29225653</v>
      </c>
      <c r="N21" s="130">
        <v>15.089399999999999</v>
      </c>
      <c r="O21" s="130">
        <v>18.3063</v>
      </c>
      <c r="P21" s="130">
        <v>18.6052</v>
      </c>
      <c r="Q21" s="130">
        <v>8.1998999999999995</v>
      </c>
      <c r="R21" s="130">
        <v>8.2386999999999997</v>
      </c>
      <c r="S21" s="130">
        <v>24.598500000000001</v>
      </c>
      <c r="T21" s="130">
        <v>24.8508</v>
      </c>
      <c r="U21" s="130">
        <v>22.830200000000001</v>
      </c>
      <c r="V21" s="130">
        <v>12.586</v>
      </c>
      <c r="W21" s="130">
        <v>11.9177</v>
      </c>
      <c r="X21" s="130">
        <v>9.2623999999999995</v>
      </c>
      <c r="Y21" s="130">
        <v>10.5905</v>
      </c>
      <c r="Z21" s="130">
        <v>2.8088000000000002</v>
      </c>
      <c r="AA21" s="130">
        <v>10.041600000000001</v>
      </c>
      <c r="AB21" s="130">
        <v>13.8476</v>
      </c>
      <c r="AC21" s="130">
        <v>6.5054999999999996</v>
      </c>
      <c r="AD21" s="131"/>
      <c r="AE21" s="131"/>
      <c r="AF21" s="131"/>
    </row>
    <row r="22" spans="1:32" hidden="1" outlineLevel="1">
      <c r="A22" s="12">
        <v>40878</v>
      </c>
      <c r="B22" s="130">
        <v>575544.79626338999</v>
      </c>
      <c r="C22" s="130">
        <v>369763.17646014999</v>
      </c>
      <c r="D22" s="130">
        <v>205781.61980324</v>
      </c>
      <c r="E22" s="130">
        <v>201224.0481445</v>
      </c>
      <c r="F22" s="130">
        <v>86675.057657330006</v>
      </c>
      <c r="G22" s="130">
        <v>114548.99048717</v>
      </c>
      <c r="H22" s="130">
        <v>153119.74787902003</v>
      </c>
      <c r="I22" s="130">
        <v>101435.03722649001</v>
      </c>
      <c r="J22" s="130">
        <v>51684.71065252999</v>
      </c>
      <c r="K22" s="130">
        <v>310390.45642404997</v>
      </c>
      <c r="L22" s="130">
        <v>160530.06904173997</v>
      </c>
      <c r="M22" s="130">
        <v>149860.38738231</v>
      </c>
      <c r="N22" s="130">
        <v>14.4413</v>
      </c>
      <c r="O22" s="130">
        <v>17.046399999999998</v>
      </c>
      <c r="P22" s="130">
        <v>17.0275</v>
      </c>
      <c r="Q22" s="130">
        <v>8.4914000000000005</v>
      </c>
      <c r="R22" s="130">
        <v>8.5055999999999994</v>
      </c>
      <c r="S22" s="130">
        <v>25.398700000000002</v>
      </c>
      <c r="T22" s="130">
        <v>25.619700000000002</v>
      </c>
      <c r="U22" s="130">
        <v>23.200500000000002</v>
      </c>
      <c r="V22" s="130">
        <v>11.9923</v>
      </c>
      <c r="W22" s="130">
        <v>10.2401</v>
      </c>
      <c r="X22" s="130">
        <v>8.0772999999999993</v>
      </c>
      <c r="Y22" s="130">
        <v>9.0190000000000001</v>
      </c>
      <c r="Z22" s="130">
        <v>4.1048999999999998</v>
      </c>
      <c r="AA22" s="130">
        <v>11.5753</v>
      </c>
      <c r="AB22" s="130">
        <v>15.998900000000001</v>
      </c>
      <c r="AC22" s="130">
        <v>6.7344999999999997</v>
      </c>
      <c r="AD22" s="131"/>
      <c r="AE22" s="131"/>
      <c r="AF22" s="131"/>
    </row>
    <row r="23" spans="1:32" hidden="1" outlineLevel="1">
      <c r="A23" s="12">
        <v>40909</v>
      </c>
      <c r="B23" s="130">
        <v>570736.24471839005</v>
      </c>
      <c r="C23" s="130">
        <v>363273.32644407998</v>
      </c>
      <c r="D23" s="130">
        <v>207462.91827431001</v>
      </c>
      <c r="E23" s="130">
        <v>200026.80467406</v>
      </c>
      <c r="F23" s="130">
        <v>87449.023249250007</v>
      </c>
      <c r="G23" s="130">
        <v>112577.78142481</v>
      </c>
      <c r="H23" s="130">
        <v>146863.23494354001</v>
      </c>
      <c r="I23" s="130">
        <v>96559.576272999999</v>
      </c>
      <c r="J23" s="130">
        <v>50303.658670539997</v>
      </c>
      <c r="K23" s="130">
        <v>317620.03698406997</v>
      </c>
      <c r="L23" s="130">
        <v>164657.22999244</v>
      </c>
      <c r="M23" s="130">
        <v>152962.80699163</v>
      </c>
      <c r="N23" s="130">
        <v>13.1653</v>
      </c>
      <c r="O23" s="130">
        <v>15.2767</v>
      </c>
      <c r="P23" s="130">
        <v>14.912000000000001</v>
      </c>
      <c r="Q23" s="130">
        <v>8.5745000000000005</v>
      </c>
      <c r="R23" s="130">
        <v>8.5822000000000003</v>
      </c>
      <c r="S23" s="130">
        <v>26.389600000000002</v>
      </c>
      <c r="T23" s="130">
        <v>26.772200000000002</v>
      </c>
      <c r="U23" s="130">
        <v>24.274000000000001</v>
      </c>
      <c r="V23" s="130">
        <v>10.818899999999999</v>
      </c>
      <c r="W23" s="130">
        <v>10.308400000000001</v>
      </c>
      <c r="X23" s="130">
        <v>7.2770000000000001</v>
      </c>
      <c r="Y23" s="130">
        <v>7.8224999999999998</v>
      </c>
      <c r="Z23" s="130">
        <v>3.2334999999999998</v>
      </c>
      <c r="AA23" s="130">
        <v>11.359500000000001</v>
      </c>
      <c r="AB23" s="130">
        <v>15.5778</v>
      </c>
      <c r="AC23" s="130">
        <v>6.8174999999999999</v>
      </c>
      <c r="AD23" s="131"/>
      <c r="AE23" s="131"/>
      <c r="AF23" s="131"/>
    </row>
    <row r="24" spans="1:32" hidden="1" outlineLevel="1">
      <c r="A24" s="12">
        <v>40940</v>
      </c>
      <c r="B24" s="130">
        <v>575736.97581693996</v>
      </c>
      <c r="C24" s="130">
        <v>365264.90538703999</v>
      </c>
      <c r="D24" s="130">
        <v>210472.07042989999</v>
      </c>
      <c r="E24" s="130">
        <v>197881.19983937001</v>
      </c>
      <c r="F24" s="130">
        <v>87963.506733410002</v>
      </c>
      <c r="G24" s="130">
        <v>109917.69310596</v>
      </c>
      <c r="H24" s="130">
        <v>142491.05375701</v>
      </c>
      <c r="I24" s="130">
        <v>91655.277878330016</v>
      </c>
      <c r="J24" s="130">
        <v>50835.775878679997</v>
      </c>
      <c r="K24" s="130">
        <v>324713.27948247007</v>
      </c>
      <c r="L24" s="130">
        <v>169502.79201696999</v>
      </c>
      <c r="M24" s="130">
        <v>155210.48746550005</v>
      </c>
      <c r="N24" s="130">
        <v>12.757218377303492</v>
      </c>
      <c r="O24" s="130">
        <v>15.0123</v>
      </c>
      <c r="P24" s="130">
        <v>14.481400000000001</v>
      </c>
      <c r="Q24" s="130">
        <v>8.1538555830251696</v>
      </c>
      <c r="R24" s="130">
        <v>8.1775447025231642</v>
      </c>
      <c r="S24" s="130">
        <v>27.015499999999999</v>
      </c>
      <c r="T24" s="130">
        <v>27.419699999999999</v>
      </c>
      <c r="U24" s="130">
        <v>26.781199999999998</v>
      </c>
      <c r="V24" s="130">
        <v>11.019299999999999</v>
      </c>
      <c r="W24" s="130">
        <v>10.3569</v>
      </c>
      <c r="X24" s="130">
        <v>7.9402999999999997</v>
      </c>
      <c r="Y24" s="130">
        <v>8.4144000000000005</v>
      </c>
      <c r="Z24" s="130">
        <v>4.9611999999999998</v>
      </c>
      <c r="AA24" s="130">
        <v>11.393000000000001</v>
      </c>
      <c r="AB24" s="130">
        <v>15.268800000000001</v>
      </c>
      <c r="AC24" s="130">
        <v>6.9611000000000001</v>
      </c>
      <c r="AD24" s="131"/>
      <c r="AE24" s="131"/>
      <c r="AF24" s="131"/>
    </row>
    <row r="25" spans="1:32" hidden="1" outlineLevel="1">
      <c r="A25" s="12">
        <v>40969</v>
      </c>
      <c r="B25" s="130">
        <v>578031.73188780004</v>
      </c>
      <c r="C25" s="130">
        <v>367501.52234900999</v>
      </c>
      <c r="D25" s="130">
        <v>210530.20953878999</v>
      </c>
      <c r="E25" s="130">
        <v>194794.84527103</v>
      </c>
      <c r="F25" s="130">
        <v>88746.674622150007</v>
      </c>
      <c r="G25" s="130">
        <v>106048.17064888</v>
      </c>
      <c r="H25" s="130">
        <v>145300.91748041997</v>
      </c>
      <c r="I25" s="130">
        <v>95831.238574019997</v>
      </c>
      <c r="J25" s="130">
        <v>49469.678906399997</v>
      </c>
      <c r="K25" s="130">
        <v>330308.04907669005</v>
      </c>
      <c r="L25" s="130">
        <v>174615.03602378001</v>
      </c>
      <c r="M25" s="130">
        <v>155693.01305290998</v>
      </c>
      <c r="N25" s="130">
        <v>12.8086</v>
      </c>
      <c r="O25" s="130">
        <v>14.811999999999999</v>
      </c>
      <c r="P25" s="130">
        <v>14.347799999999999</v>
      </c>
      <c r="Q25" s="130">
        <v>7.7576000000000001</v>
      </c>
      <c r="R25" s="130">
        <v>7.7710999999999997</v>
      </c>
      <c r="S25" s="130">
        <v>27.2058</v>
      </c>
      <c r="T25" s="130">
        <v>27.5031</v>
      </c>
      <c r="U25" s="130">
        <v>26.482099999999999</v>
      </c>
      <c r="V25" s="130">
        <v>11.543900000000001</v>
      </c>
      <c r="W25" s="130">
        <v>10.9427</v>
      </c>
      <c r="X25" s="130">
        <v>6.2835000000000001</v>
      </c>
      <c r="Y25" s="130">
        <v>7.1508000000000003</v>
      </c>
      <c r="Z25" s="130">
        <v>2.3858000000000001</v>
      </c>
      <c r="AA25" s="130">
        <v>11.2639</v>
      </c>
      <c r="AB25" s="130">
        <v>15.1038</v>
      </c>
      <c r="AC25" s="130">
        <v>6.6246</v>
      </c>
      <c r="AD25" s="131"/>
      <c r="AE25" s="131"/>
      <c r="AF25" s="131"/>
    </row>
    <row r="26" spans="1:32" hidden="1" outlineLevel="1">
      <c r="A26" s="12">
        <v>41000</v>
      </c>
      <c r="B26" s="130">
        <v>582688.27668914001</v>
      </c>
      <c r="C26" s="130">
        <v>370388.48103769001</v>
      </c>
      <c r="D26" s="130">
        <v>212299.79565145</v>
      </c>
      <c r="E26" s="130">
        <v>193697.97171565</v>
      </c>
      <c r="F26" s="130">
        <v>89786.705796619994</v>
      </c>
      <c r="G26" s="130">
        <v>103911.26591903</v>
      </c>
      <c r="H26" s="130">
        <v>143083.92726674004</v>
      </c>
      <c r="I26" s="130">
        <v>93827.452102819996</v>
      </c>
      <c r="J26" s="130">
        <v>49256.475163919997</v>
      </c>
      <c r="K26" s="130">
        <v>336672.83731729002</v>
      </c>
      <c r="L26" s="130">
        <v>180039.82267605999</v>
      </c>
      <c r="M26" s="130">
        <v>156633.01464122999</v>
      </c>
      <c r="N26" s="130">
        <v>12.5707</v>
      </c>
      <c r="O26" s="130">
        <v>14.327999999999999</v>
      </c>
      <c r="P26" s="130">
        <v>13.701700000000001</v>
      </c>
      <c r="Q26" s="130">
        <v>7.8460999999999999</v>
      </c>
      <c r="R26" s="130">
        <v>7.8459000000000003</v>
      </c>
      <c r="S26" s="130">
        <v>26.8995</v>
      </c>
      <c r="T26" s="130">
        <v>27.334399999999999</v>
      </c>
      <c r="U26" s="130">
        <v>25.974499999999999</v>
      </c>
      <c r="V26" s="130">
        <v>10.9564</v>
      </c>
      <c r="W26" s="130">
        <v>10.400399999999999</v>
      </c>
      <c r="X26" s="130">
        <v>6.0804999999999998</v>
      </c>
      <c r="Y26" s="130">
        <v>6.68</v>
      </c>
      <c r="Z26" s="130">
        <v>3.3014999999999999</v>
      </c>
      <c r="AA26" s="130">
        <v>11.102399999999999</v>
      </c>
      <c r="AB26" s="130">
        <v>14.8072</v>
      </c>
      <c r="AC26" s="130">
        <v>6.5994999999999999</v>
      </c>
      <c r="AD26" s="131"/>
      <c r="AE26" s="131"/>
      <c r="AF26" s="131"/>
    </row>
    <row r="27" spans="1:32" hidden="1" outlineLevel="1">
      <c r="A27" s="12">
        <v>41030</v>
      </c>
      <c r="B27" s="130">
        <v>580538.05249398004</v>
      </c>
      <c r="C27" s="130">
        <v>373411.98592635</v>
      </c>
      <c r="D27" s="130">
        <v>207126.06656763001</v>
      </c>
      <c r="E27" s="130">
        <v>192081.64592928</v>
      </c>
      <c r="F27" s="130">
        <v>90838.512501570003</v>
      </c>
      <c r="G27" s="130">
        <v>101243.13342771</v>
      </c>
      <c r="H27" s="130">
        <v>140741.23590927001</v>
      </c>
      <c r="I27" s="130">
        <v>92235.999468130001</v>
      </c>
      <c r="J27" s="130">
        <v>48505.23644113999</v>
      </c>
      <c r="K27" s="130">
        <v>336956.22068628005</v>
      </c>
      <c r="L27" s="130">
        <v>180479.40820074003</v>
      </c>
      <c r="M27" s="130">
        <v>156476.81248554002</v>
      </c>
      <c r="N27" s="130">
        <v>12.7593</v>
      </c>
      <c r="O27" s="130">
        <v>14.374000000000001</v>
      </c>
      <c r="P27" s="130">
        <v>13.760999999999999</v>
      </c>
      <c r="Q27" s="130">
        <v>7.8723000000000001</v>
      </c>
      <c r="R27" s="130">
        <v>7.8986000000000001</v>
      </c>
      <c r="S27" s="130">
        <v>26.988299999999999</v>
      </c>
      <c r="T27" s="130">
        <v>27.305299999999999</v>
      </c>
      <c r="U27" s="130">
        <v>25.847899999999999</v>
      </c>
      <c r="V27" s="130">
        <v>10.476900000000001</v>
      </c>
      <c r="W27" s="130">
        <v>9.8185000000000002</v>
      </c>
      <c r="X27" s="130">
        <v>6.6515000000000004</v>
      </c>
      <c r="Y27" s="130">
        <v>7.0255000000000001</v>
      </c>
      <c r="Z27" s="130">
        <v>3.7730000000000001</v>
      </c>
      <c r="AA27" s="130">
        <v>10.962999999999999</v>
      </c>
      <c r="AB27" s="130">
        <v>14.7659</v>
      </c>
      <c r="AC27" s="130">
        <v>6.6372</v>
      </c>
      <c r="AD27" s="131"/>
      <c r="AE27" s="131"/>
      <c r="AF27" s="131"/>
    </row>
    <row r="28" spans="1:32" hidden="1" outlineLevel="1">
      <c r="A28" s="12">
        <v>41061</v>
      </c>
      <c r="B28" s="130">
        <v>585926.22026562004</v>
      </c>
      <c r="C28" s="130">
        <v>380472.04354583001</v>
      </c>
      <c r="D28" s="130">
        <v>205454.17671979</v>
      </c>
      <c r="E28" s="130">
        <v>189687.03654068001</v>
      </c>
      <c r="F28" s="130">
        <v>91354.168878199998</v>
      </c>
      <c r="G28" s="130">
        <v>98332.867662479999</v>
      </c>
      <c r="H28" s="130">
        <v>140963.44807462007</v>
      </c>
      <c r="I28" s="130">
        <v>93106.503165830014</v>
      </c>
      <c r="J28" s="130">
        <v>47856.944908789999</v>
      </c>
      <c r="K28" s="130">
        <v>342449.30567423999</v>
      </c>
      <c r="L28" s="130">
        <v>183021.74607579</v>
      </c>
      <c r="M28" s="130">
        <v>159427.55959845</v>
      </c>
      <c r="N28" s="130">
        <v>14.5563</v>
      </c>
      <c r="O28" s="130">
        <v>17.295999999999999</v>
      </c>
      <c r="P28" s="130">
        <v>17.089099999999998</v>
      </c>
      <c r="Q28" s="130">
        <v>8.6271000000000004</v>
      </c>
      <c r="R28" s="130">
        <v>8.6484000000000005</v>
      </c>
      <c r="S28" s="130">
        <v>25.472200000000001</v>
      </c>
      <c r="T28" s="130">
        <v>26.530899999999999</v>
      </c>
      <c r="U28" s="130">
        <v>25.446300000000001</v>
      </c>
      <c r="V28" s="130">
        <v>12.1213</v>
      </c>
      <c r="W28" s="130">
        <v>11.577299999999999</v>
      </c>
      <c r="X28" s="130">
        <v>9.2502999999999993</v>
      </c>
      <c r="Y28" s="130">
        <v>10.5337</v>
      </c>
      <c r="Z28" s="130">
        <v>3.1524999999999999</v>
      </c>
      <c r="AA28" s="130">
        <v>10.869199999999999</v>
      </c>
      <c r="AB28" s="130">
        <v>15.0016</v>
      </c>
      <c r="AC28" s="130">
        <v>6.7714999999999996</v>
      </c>
      <c r="AD28" s="131"/>
      <c r="AE28" s="131"/>
      <c r="AF28" s="131"/>
    </row>
    <row r="29" spans="1:32" hidden="1" outlineLevel="1">
      <c r="A29" s="12">
        <v>41091</v>
      </c>
      <c r="B29" s="130">
        <v>584689.02120871004</v>
      </c>
      <c r="C29" s="130">
        <v>378411.59216007998</v>
      </c>
      <c r="D29" s="130">
        <v>206277.42904863</v>
      </c>
      <c r="E29" s="130">
        <v>189760.07035219</v>
      </c>
      <c r="F29" s="130">
        <v>93021.501394539999</v>
      </c>
      <c r="G29" s="130">
        <v>96738.568957650001</v>
      </c>
      <c r="H29" s="130">
        <v>149800.85346786003</v>
      </c>
      <c r="I29" s="130">
        <v>97708.599598029978</v>
      </c>
      <c r="J29" s="130">
        <v>52092.25386982999</v>
      </c>
      <c r="K29" s="130">
        <v>345507.61157651996</v>
      </c>
      <c r="L29" s="130">
        <v>182646.21637665</v>
      </c>
      <c r="M29" s="130">
        <v>162861.39519986999</v>
      </c>
      <c r="N29" s="130">
        <v>15.476900000000001</v>
      </c>
      <c r="O29" s="130">
        <v>18.954699999999999</v>
      </c>
      <c r="P29" s="130">
        <v>19.0624</v>
      </c>
      <c r="Q29" s="130">
        <v>8.4365000000000006</v>
      </c>
      <c r="R29" s="130">
        <v>8.4476999999999993</v>
      </c>
      <c r="S29" s="130">
        <v>27.522300000000001</v>
      </c>
      <c r="T29" s="130">
        <v>27.707799999999999</v>
      </c>
      <c r="U29" s="130">
        <v>27.1083</v>
      </c>
      <c r="V29" s="130">
        <v>11.3803</v>
      </c>
      <c r="W29" s="130">
        <v>10.254200000000001</v>
      </c>
      <c r="X29" s="130">
        <v>10.519600000000001</v>
      </c>
      <c r="Y29" s="130">
        <v>11.672000000000001</v>
      </c>
      <c r="Z29" s="130">
        <v>3.2298</v>
      </c>
      <c r="AA29" s="130">
        <v>11.335599999999999</v>
      </c>
      <c r="AB29" s="130">
        <v>15.8644</v>
      </c>
      <c r="AC29" s="130">
        <v>6.9404000000000003</v>
      </c>
      <c r="AD29" s="131"/>
      <c r="AE29" s="131"/>
      <c r="AF29" s="131"/>
    </row>
    <row r="30" spans="1:32" hidden="1" outlineLevel="1">
      <c r="A30" s="12">
        <v>41122</v>
      </c>
      <c r="B30" s="130">
        <v>589631.54967374995</v>
      </c>
      <c r="C30" s="130">
        <v>382585.21404892002</v>
      </c>
      <c r="D30" s="130">
        <v>207046.33562483001</v>
      </c>
      <c r="E30" s="130">
        <v>189431.10177601001</v>
      </c>
      <c r="F30" s="130">
        <v>95376.856732090004</v>
      </c>
      <c r="G30" s="130">
        <v>94054.245043920004</v>
      </c>
      <c r="H30" s="130">
        <v>150194.17498626997</v>
      </c>
      <c r="I30" s="130">
        <v>97862.865365310019</v>
      </c>
      <c r="J30" s="130">
        <v>52331.309620960004</v>
      </c>
      <c r="K30" s="130">
        <v>349978.1677855</v>
      </c>
      <c r="L30" s="130">
        <v>182983.64761451998</v>
      </c>
      <c r="M30" s="130">
        <v>166994.52017098002</v>
      </c>
      <c r="N30" s="130">
        <v>15.3986</v>
      </c>
      <c r="O30" s="130">
        <v>19.469200000000001</v>
      </c>
      <c r="P30" s="130">
        <v>19.593399999999999</v>
      </c>
      <c r="Q30" s="130">
        <v>8.5538000000000007</v>
      </c>
      <c r="R30" s="130">
        <v>8.5721000000000007</v>
      </c>
      <c r="S30" s="130">
        <v>27.086500000000001</v>
      </c>
      <c r="T30" s="130">
        <v>27.272600000000001</v>
      </c>
      <c r="U30" s="130">
        <v>25.296800000000001</v>
      </c>
      <c r="V30" s="130">
        <v>11.8504</v>
      </c>
      <c r="W30" s="130">
        <v>11.2172</v>
      </c>
      <c r="X30" s="130">
        <v>12.4064</v>
      </c>
      <c r="Y30" s="130">
        <v>13.5802</v>
      </c>
      <c r="Z30" s="130">
        <v>3.246</v>
      </c>
      <c r="AA30" s="130">
        <v>11.8514</v>
      </c>
      <c r="AB30" s="130">
        <v>16.709599999999998</v>
      </c>
      <c r="AC30" s="130">
        <v>7.0708000000000002</v>
      </c>
      <c r="AD30" s="131"/>
      <c r="AE30" s="131"/>
      <c r="AF30" s="131"/>
    </row>
    <row r="31" spans="1:32" hidden="1" outlineLevel="1">
      <c r="A31" s="12">
        <v>41153</v>
      </c>
      <c r="B31" s="130">
        <v>595393.60229368997</v>
      </c>
      <c r="C31" s="130">
        <v>386594.91689301003</v>
      </c>
      <c r="D31" s="130">
        <v>208798.68540068</v>
      </c>
      <c r="E31" s="130">
        <v>189063.25229378999</v>
      </c>
      <c r="F31" s="130">
        <v>96947.076058449995</v>
      </c>
      <c r="G31" s="130">
        <v>92116.176235339997</v>
      </c>
      <c r="H31" s="130">
        <v>151199.69737291004</v>
      </c>
      <c r="I31" s="130">
        <v>100015.68127385003</v>
      </c>
      <c r="J31" s="130">
        <v>51184.016099059998</v>
      </c>
      <c r="K31" s="130">
        <v>354391.4666610001</v>
      </c>
      <c r="L31" s="130">
        <v>181866.09508901997</v>
      </c>
      <c r="M31" s="130">
        <v>172525.37157198001</v>
      </c>
      <c r="N31" s="130">
        <v>14.901</v>
      </c>
      <c r="O31" s="130">
        <v>18.273700000000002</v>
      </c>
      <c r="P31" s="130">
        <v>17.950199999999999</v>
      </c>
      <c r="Q31" s="130">
        <v>8.3021999999999991</v>
      </c>
      <c r="R31" s="130">
        <v>8.3079999999999998</v>
      </c>
      <c r="S31" s="130">
        <v>27.9863</v>
      </c>
      <c r="T31" s="130">
        <v>28.209599999999998</v>
      </c>
      <c r="U31" s="130">
        <v>27.325800000000001</v>
      </c>
      <c r="V31" s="130">
        <v>11.895799999999999</v>
      </c>
      <c r="W31" s="130">
        <v>11.410399999999999</v>
      </c>
      <c r="X31" s="130">
        <v>11.037599999999999</v>
      </c>
      <c r="Y31" s="130">
        <v>12.084199999999999</v>
      </c>
      <c r="Z31" s="130">
        <v>3.3176000000000001</v>
      </c>
      <c r="AA31" s="130">
        <v>12.0526</v>
      </c>
      <c r="AB31" s="130">
        <v>17.817</v>
      </c>
      <c r="AC31" s="130">
        <v>7.2435999999999998</v>
      </c>
      <c r="AD31" s="131"/>
      <c r="AE31" s="131"/>
      <c r="AF31" s="131"/>
    </row>
    <row r="32" spans="1:32" hidden="1" outlineLevel="1">
      <c r="A32" s="12">
        <v>41183</v>
      </c>
      <c r="B32" s="130">
        <v>601162.43244384998</v>
      </c>
      <c r="C32" s="130">
        <v>389132.16724580002</v>
      </c>
      <c r="D32" s="130">
        <v>212030.26519805001</v>
      </c>
      <c r="E32" s="130">
        <v>190068.41973955001</v>
      </c>
      <c r="F32" s="130">
        <v>99611.81297128</v>
      </c>
      <c r="G32" s="130">
        <v>90456.606768269994</v>
      </c>
      <c r="H32" s="130">
        <v>153519.54436772008</v>
      </c>
      <c r="I32" s="130">
        <v>100400.87918782001</v>
      </c>
      <c r="J32" s="130">
        <v>53118.665179900003</v>
      </c>
      <c r="K32" s="130">
        <v>356078.80583287007</v>
      </c>
      <c r="L32" s="130">
        <v>179110.74106260997</v>
      </c>
      <c r="M32" s="130">
        <v>176968.06477026001</v>
      </c>
      <c r="N32" s="130">
        <v>16.186599999999999</v>
      </c>
      <c r="O32" s="130">
        <v>20.9556</v>
      </c>
      <c r="P32" s="130">
        <v>21.0639</v>
      </c>
      <c r="Q32" s="130">
        <v>8.3567</v>
      </c>
      <c r="R32" s="130">
        <v>8.3684999999999992</v>
      </c>
      <c r="S32" s="130">
        <v>27.969000000000001</v>
      </c>
      <c r="T32" s="130">
        <v>28.492899999999999</v>
      </c>
      <c r="U32" s="130">
        <v>27.889099999999999</v>
      </c>
      <c r="V32" s="130">
        <v>13.4893</v>
      </c>
      <c r="W32" s="130">
        <v>13.501200000000001</v>
      </c>
      <c r="X32" s="130">
        <v>15.4964</v>
      </c>
      <c r="Y32" s="130">
        <v>17.427399999999999</v>
      </c>
      <c r="Z32" s="130">
        <v>3.6294</v>
      </c>
      <c r="AA32" s="130">
        <v>12.592000000000001</v>
      </c>
      <c r="AB32" s="130">
        <v>18.807200000000002</v>
      </c>
      <c r="AC32" s="130">
        <v>7.4776999999999996</v>
      </c>
      <c r="AD32" s="131"/>
      <c r="AE32" s="131"/>
      <c r="AF32" s="131"/>
    </row>
    <row r="33" spans="1:32" hidden="1" outlineLevel="1">
      <c r="A33" s="12">
        <v>41214</v>
      </c>
      <c r="B33" s="130">
        <v>610528.39838097</v>
      </c>
      <c r="C33" s="130">
        <v>390950.59021172998</v>
      </c>
      <c r="D33" s="130">
        <v>219577.80816923999</v>
      </c>
      <c r="E33" s="130">
        <v>188938.71011282</v>
      </c>
      <c r="F33" s="130">
        <v>101328.64399544999</v>
      </c>
      <c r="G33" s="130">
        <v>87610.066117370006</v>
      </c>
      <c r="H33" s="130">
        <v>151726.67853519996</v>
      </c>
      <c r="I33" s="130">
        <v>101568.47832674001</v>
      </c>
      <c r="J33" s="130">
        <v>50158.200208459995</v>
      </c>
      <c r="K33" s="130">
        <v>361752.17053514003</v>
      </c>
      <c r="L33" s="130">
        <v>180591.85698414</v>
      </c>
      <c r="M33" s="130">
        <v>181160.313551</v>
      </c>
      <c r="N33" s="130">
        <v>17.603400000000001</v>
      </c>
      <c r="O33" s="130">
        <v>22.465299999999999</v>
      </c>
      <c r="P33" s="130">
        <v>22.6158</v>
      </c>
      <c r="Q33" s="130">
        <v>8.7829999999999995</v>
      </c>
      <c r="R33" s="130">
        <v>8.8078000000000003</v>
      </c>
      <c r="S33" s="130">
        <v>29.107900000000001</v>
      </c>
      <c r="T33" s="130">
        <v>29.3184</v>
      </c>
      <c r="U33" s="130">
        <v>29.0123</v>
      </c>
      <c r="V33" s="130">
        <v>12.032</v>
      </c>
      <c r="W33" s="130">
        <v>11.6272</v>
      </c>
      <c r="X33" s="130">
        <v>17.1371</v>
      </c>
      <c r="Y33" s="130">
        <v>18.728000000000002</v>
      </c>
      <c r="Z33" s="130">
        <v>3.1044</v>
      </c>
      <c r="AA33" s="130">
        <v>13.153700000000001</v>
      </c>
      <c r="AB33" s="130">
        <v>19.629000000000001</v>
      </c>
      <c r="AC33" s="130">
        <v>7.5148999999999999</v>
      </c>
      <c r="AD33" s="131"/>
      <c r="AE33" s="131"/>
      <c r="AF33" s="131"/>
    </row>
    <row r="34" spans="1:32" hidden="1" outlineLevel="1">
      <c r="A34" s="12">
        <v>41244</v>
      </c>
      <c r="B34" s="130">
        <v>605425.03467742004</v>
      </c>
      <c r="C34" s="130">
        <v>393147.39799196</v>
      </c>
      <c r="D34" s="130">
        <v>212277.63668545999</v>
      </c>
      <c r="E34" s="130">
        <v>187629.27294518001</v>
      </c>
      <c r="F34" s="130">
        <v>102689.66195751</v>
      </c>
      <c r="G34" s="130">
        <v>84939.610987670007</v>
      </c>
      <c r="H34" s="130">
        <v>173319.22252192005</v>
      </c>
      <c r="I34" s="130">
        <v>112643.8473237</v>
      </c>
      <c r="J34" s="130">
        <v>60675.375198220005</v>
      </c>
      <c r="K34" s="130">
        <v>369264.15257233003</v>
      </c>
      <c r="L34" s="130">
        <v>186771.63240707997</v>
      </c>
      <c r="M34" s="130">
        <v>182492.52016525</v>
      </c>
      <c r="N34" s="130">
        <v>14.8096</v>
      </c>
      <c r="O34" s="130">
        <v>17.200199999999999</v>
      </c>
      <c r="P34" s="130">
        <v>16.593800000000002</v>
      </c>
      <c r="Q34" s="130">
        <v>9.3491999999999997</v>
      </c>
      <c r="R34" s="130">
        <v>9.3909000000000002</v>
      </c>
      <c r="S34" s="130">
        <v>27.790600000000001</v>
      </c>
      <c r="T34" s="130">
        <v>27.944600000000001</v>
      </c>
      <c r="U34" s="130">
        <v>26.656600000000001</v>
      </c>
      <c r="V34" s="130">
        <v>11.3558</v>
      </c>
      <c r="W34" s="130">
        <v>10.9306</v>
      </c>
      <c r="X34" s="130">
        <v>9.2597000000000005</v>
      </c>
      <c r="Y34" s="130">
        <v>11.830299999999999</v>
      </c>
      <c r="Z34" s="130">
        <v>1.8857999999999999</v>
      </c>
      <c r="AA34" s="130">
        <v>13.5854</v>
      </c>
      <c r="AB34" s="130">
        <v>19.467600000000001</v>
      </c>
      <c r="AC34" s="130">
        <v>7.4025999999999996</v>
      </c>
      <c r="AD34" s="131"/>
      <c r="AE34" s="131"/>
      <c r="AF34" s="131"/>
    </row>
    <row r="35" spans="1:32" hidden="1" outlineLevel="1">
      <c r="A35" s="12">
        <v>41275</v>
      </c>
      <c r="B35" s="130">
        <v>606946.82086106006</v>
      </c>
      <c r="C35" s="130">
        <v>393150.28435685998</v>
      </c>
      <c r="D35" s="130">
        <v>213796.53650419999</v>
      </c>
      <c r="E35" s="130">
        <v>188269.0879474</v>
      </c>
      <c r="F35" s="130">
        <v>104336.21203330001</v>
      </c>
      <c r="G35" s="130">
        <v>83932.875914100005</v>
      </c>
      <c r="H35" s="130">
        <v>175124.29846096996</v>
      </c>
      <c r="I35" s="130">
        <v>114287.41245445999</v>
      </c>
      <c r="J35" s="130">
        <v>60836.886006509994</v>
      </c>
      <c r="K35" s="130">
        <v>377816.51884768996</v>
      </c>
      <c r="L35" s="130">
        <v>192635.16794809996</v>
      </c>
      <c r="M35" s="130">
        <v>185181.35089959</v>
      </c>
      <c r="N35" s="130">
        <v>13.7677</v>
      </c>
      <c r="O35" s="130">
        <v>16.323499999999999</v>
      </c>
      <c r="P35" s="130">
        <v>15.4032</v>
      </c>
      <c r="Q35" s="130">
        <v>8.9286999999999992</v>
      </c>
      <c r="R35" s="130">
        <v>8.9375999999999998</v>
      </c>
      <c r="S35" s="130">
        <v>27.925699999999999</v>
      </c>
      <c r="T35" s="130">
        <v>28.057400000000001</v>
      </c>
      <c r="U35" s="130">
        <v>26.985600000000002</v>
      </c>
      <c r="V35" s="130">
        <v>10.8743</v>
      </c>
      <c r="W35" s="130">
        <v>10.470599999999999</v>
      </c>
      <c r="X35" s="130">
        <v>7.7473999999999998</v>
      </c>
      <c r="Y35" s="130">
        <v>8.3853000000000009</v>
      </c>
      <c r="Z35" s="130">
        <v>3.2629999999999999</v>
      </c>
      <c r="AA35" s="130">
        <v>14.215</v>
      </c>
      <c r="AB35" s="130">
        <v>19.9527</v>
      </c>
      <c r="AC35" s="130">
        <v>7.3606999999999996</v>
      </c>
      <c r="AD35" s="131"/>
      <c r="AE35" s="131"/>
      <c r="AF35" s="131"/>
    </row>
    <row r="36" spans="1:32" hidden="1" outlineLevel="1">
      <c r="A36" s="12">
        <v>41306</v>
      </c>
      <c r="B36" s="130">
        <v>612640.52881277003</v>
      </c>
      <c r="C36" s="130">
        <v>398209.10585897003</v>
      </c>
      <c r="D36" s="130">
        <v>214431.42295380001</v>
      </c>
      <c r="E36" s="130">
        <v>188218.71779396001</v>
      </c>
      <c r="F36" s="130">
        <v>105231.23140788999</v>
      </c>
      <c r="G36" s="130">
        <v>82987.486386069999</v>
      </c>
      <c r="H36" s="130">
        <v>172900.26536098996</v>
      </c>
      <c r="I36" s="130">
        <v>112369.1999408</v>
      </c>
      <c r="J36" s="130">
        <v>60531.065420190003</v>
      </c>
      <c r="K36" s="130">
        <v>384767.57521123008</v>
      </c>
      <c r="L36" s="130">
        <v>201069.83344529005</v>
      </c>
      <c r="M36" s="130">
        <v>183697.74176593998</v>
      </c>
      <c r="N36" s="130">
        <v>13.1495</v>
      </c>
      <c r="O36" s="130">
        <v>15.397399999999999</v>
      </c>
      <c r="P36" s="130">
        <v>14.459899999999999</v>
      </c>
      <c r="Q36" s="130">
        <v>9.1953999999999994</v>
      </c>
      <c r="R36" s="130">
        <v>9.2114999999999991</v>
      </c>
      <c r="S36" s="130">
        <v>28.951499999999999</v>
      </c>
      <c r="T36" s="130">
        <v>29.093299999999999</v>
      </c>
      <c r="U36" s="130">
        <v>28.446999999999999</v>
      </c>
      <c r="V36" s="130">
        <v>11.7454</v>
      </c>
      <c r="W36" s="130">
        <v>10.5565</v>
      </c>
      <c r="X36" s="130">
        <v>6.3856999999999999</v>
      </c>
      <c r="Y36" s="130">
        <v>6.8921000000000001</v>
      </c>
      <c r="Z36" s="130">
        <v>2.9033000000000002</v>
      </c>
      <c r="AA36" s="130">
        <v>13.4163</v>
      </c>
      <c r="AB36" s="130">
        <v>18.439800000000002</v>
      </c>
      <c r="AC36" s="130">
        <v>7.2282000000000002</v>
      </c>
      <c r="AD36" s="131"/>
      <c r="AE36" s="131"/>
      <c r="AF36" s="131"/>
    </row>
    <row r="37" spans="1:32" hidden="1" outlineLevel="1">
      <c r="A37" s="12">
        <v>41334</v>
      </c>
      <c r="B37" s="130">
        <v>613186.38013913995</v>
      </c>
      <c r="C37" s="130">
        <v>392005.28878330998</v>
      </c>
      <c r="D37" s="130">
        <v>221181.09135582999</v>
      </c>
      <c r="E37" s="130">
        <v>188405.94733159</v>
      </c>
      <c r="F37" s="130">
        <v>106447.87087478</v>
      </c>
      <c r="G37" s="130">
        <v>81958.076456809998</v>
      </c>
      <c r="H37" s="130">
        <v>173262.74269054006</v>
      </c>
      <c r="I37" s="130">
        <v>114181.80233377</v>
      </c>
      <c r="J37" s="130">
        <v>59080.940356769999</v>
      </c>
      <c r="K37" s="130">
        <v>390185.27680947998</v>
      </c>
      <c r="L37" s="130">
        <v>208028.12761377997</v>
      </c>
      <c r="M37" s="130">
        <v>182157.14919570004</v>
      </c>
      <c r="N37" s="130">
        <v>13.5219</v>
      </c>
      <c r="O37" s="130">
        <v>15.505100000000001</v>
      </c>
      <c r="P37" s="130">
        <v>14.6142</v>
      </c>
      <c r="Q37" s="130">
        <v>9.9809999999999999</v>
      </c>
      <c r="R37" s="130">
        <v>9.9857999999999993</v>
      </c>
      <c r="S37" s="130">
        <v>29.851800000000001</v>
      </c>
      <c r="T37" s="130">
        <v>30.054200000000002</v>
      </c>
      <c r="U37" s="130">
        <v>29.018699999999999</v>
      </c>
      <c r="V37" s="130">
        <v>13.012600000000001</v>
      </c>
      <c r="W37" s="130">
        <v>12.977600000000001</v>
      </c>
      <c r="X37" s="130">
        <v>6.1543000000000001</v>
      </c>
      <c r="Y37" s="130">
        <v>6.7812999999999999</v>
      </c>
      <c r="Z37" s="130">
        <v>3.4426000000000001</v>
      </c>
      <c r="AA37" s="130">
        <v>13.054600000000001</v>
      </c>
      <c r="AB37" s="130">
        <v>17.546199999999999</v>
      </c>
      <c r="AC37" s="130">
        <v>6.8766999999999996</v>
      </c>
      <c r="AD37" s="131"/>
      <c r="AE37" s="131"/>
      <c r="AF37" s="131"/>
    </row>
    <row r="38" spans="1:32" hidden="1" outlineLevel="1">
      <c r="A38" s="12">
        <v>41365</v>
      </c>
      <c r="B38" s="130">
        <v>616827.55643394997</v>
      </c>
      <c r="C38" s="130">
        <v>392799.73073139001</v>
      </c>
      <c r="D38" s="130">
        <v>224027.82570255999</v>
      </c>
      <c r="E38" s="130">
        <v>190054.71670998001</v>
      </c>
      <c r="F38" s="130">
        <v>109440.24494357999</v>
      </c>
      <c r="G38" s="130">
        <v>80614.471766400005</v>
      </c>
      <c r="H38" s="130">
        <v>175776.95583613002</v>
      </c>
      <c r="I38" s="130">
        <v>117096.21924987997</v>
      </c>
      <c r="J38" s="130">
        <v>58680.736586250001</v>
      </c>
      <c r="K38" s="130">
        <v>399055.34452651005</v>
      </c>
      <c r="L38" s="130">
        <v>216997.60953497002</v>
      </c>
      <c r="M38" s="130">
        <v>182057.73499154003</v>
      </c>
      <c r="N38" s="130">
        <v>13.010999999999999</v>
      </c>
      <c r="O38" s="130">
        <v>14.6393</v>
      </c>
      <c r="P38" s="130">
        <v>13.8749</v>
      </c>
      <c r="Q38" s="130">
        <v>9.9796999999999993</v>
      </c>
      <c r="R38" s="130">
        <v>10.015499999999999</v>
      </c>
      <c r="S38" s="130">
        <v>29.200099999999999</v>
      </c>
      <c r="T38" s="130">
        <v>29.389399999999998</v>
      </c>
      <c r="U38" s="130">
        <v>27.0593</v>
      </c>
      <c r="V38" s="130">
        <v>12.473599999999999</v>
      </c>
      <c r="W38" s="130">
        <v>12.376099999999999</v>
      </c>
      <c r="X38" s="130">
        <v>6.1784999999999997</v>
      </c>
      <c r="Y38" s="130">
        <v>6.9862000000000002</v>
      </c>
      <c r="Z38" s="130">
        <v>2.73</v>
      </c>
      <c r="AA38" s="130">
        <v>12.9178</v>
      </c>
      <c r="AB38" s="130">
        <v>17.237300000000001</v>
      </c>
      <c r="AC38" s="130">
        <v>6.7920999999999996</v>
      </c>
      <c r="AD38" s="131"/>
      <c r="AE38" s="131"/>
      <c r="AF38" s="131"/>
    </row>
    <row r="39" spans="1:32" hidden="1" outlineLevel="1">
      <c r="A39" s="12">
        <v>41395</v>
      </c>
      <c r="B39" s="130">
        <v>616281.19987582997</v>
      </c>
      <c r="C39" s="130">
        <v>392237.55728975998</v>
      </c>
      <c r="D39" s="130">
        <v>224043.64258607</v>
      </c>
      <c r="E39" s="130">
        <v>190824.43566223001</v>
      </c>
      <c r="F39" s="130">
        <v>111560.0892183</v>
      </c>
      <c r="G39" s="130">
        <v>79264.346443930001</v>
      </c>
      <c r="H39" s="130">
        <v>176234.59671504001</v>
      </c>
      <c r="I39" s="130">
        <v>118225.73225793001</v>
      </c>
      <c r="J39" s="130">
        <v>58008.864457110001</v>
      </c>
      <c r="K39" s="130">
        <v>402598.71294273989</v>
      </c>
      <c r="L39" s="130">
        <v>220554.19758962997</v>
      </c>
      <c r="M39" s="130">
        <v>182044.51535311001</v>
      </c>
      <c r="N39" s="130">
        <v>13.1684</v>
      </c>
      <c r="O39" s="130">
        <v>15.1266</v>
      </c>
      <c r="P39" s="130">
        <v>14.1624</v>
      </c>
      <c r="Q39" s="130">
        <v>9.3412000000000006</v>
      </c>
      <c r="R39" s="130">
        <v>9.3889999999999993</v>
      </c>
      <c r="S39" s="130">
        <v>25.998799999999999</v>
      </c>
      <c r="T39" s="130">
        <v>26.075700000000001</v>
      </c>
      <c r="U39" s="130">
        <v>24.6251</v>
      </c>
      <c r="V39" s="130">
        <v>13.9391</v>
      </c>
      <c r="W39" s="130">
        <v>14.0464</v>
      </c>
      <c r="X39" s="130">
        <v>6.1942000000000004</v>
      </c>
      <c r="Y39" s="130">
        <v>6.5709</v>
      </c>
      <c r="Z39" s="130">
        <v>4.4791999999999996</v>
      </c>
      <c r="AA39" s="130">
        <v>12.660600000000001</v>
      </c>
      <c r="AB39" s="130">
        <v>16.994399999999999</v>
      </c>
      <c r="AC39" s="130">
        <v>6.8251999999999997</v>
      </c>
      <c r="AD39" s="131"/>
      <c r="AE39" s="131"/>
      <c r="AF39" s="131"/>
    </row>
    <row r="40" spans="1:32" hidden="1" outlineLevel="1">
      <c r="A40" s="12">
        <v>41426</v>
      </c>
      <c r="B40" s="130">
        <v>623098.01464552002</v>
      </c>
      <c r="C40" s="130">
        <v>397963.39776548999</v>
      </c>
      <c r="D40" s="130">
        <v>225134.61688002999</v>
      </c>
      <c r="E40" s="130">
        <v>189983.61115414</v>
      </c>
      <c r="F40" s="130">
        <v>112164.29151328999</v>
      </c>
      <c r="G40" s="130">
        <v>77819.319640849993</v>
      </c>
      <c r="H40" s="130">
        <v>170630.08823119002</v>
      </c>
      <c r="I40" s="130">
        <v>114245.88267241999</v>
      </c>
      <c r="J40" s="130">
        <v>56384.205558770002</v>
      </c>
      <c r="K40" s="130">
        <v>414384.42205154995</v>
      </c>
      <c r="L40" s="130">
        <v>231443.83544872995</v>
      </c>
      <c r="M40" s="130">
        <v>182940.58660282003</v>
      </c>
      <c r="N40" s="130">
        <v>12.770899999999999</v>
      </c>
      <c r="O40" s="130">
        <v>14.491899999999999</v>
      </c>
      <c r="P40" s="130">
        <v>13.6875</v>
      </c>
      <c r="Q40" s="130">
        <v>9.8673999999999999</v>
      </c>
      <c r="R40" s="130">
        <v>9.8961000000000006</v>
      </c>
      <c r="S40" s="130">
        <v>27.235700000000001</v>
      </c>
      <c r="T40" s="130">
        <v>27.419799999999999</v>
      </c>
      <c r="U40" s="130">
        <v>27.244299999999999</v>
      </c>
      <c r="V40" s="130">
        <v>13.0665</v>
      </c>
      <c r="W40" s="130">
        <v>13.068</v>
      </c>
      <c r="X40" s="130">
        <v>6.1894999999999998</v>
      </c>
      <c r="Y40" s="130">
        <v>6.6578999999999997</v>
      </c>
      <c r="Z40" s="130">
        <v>4.0884999999999998</v>
      </c>
      <c r="AA40" s="130">
        <v>11.4268</v>
      </c>
      <c r="AB40" s="130">
        <v>15.5421</v>
      </c>
      <c r="AC40" s="130">
        <v>6.2796000000000003</v>
      </c>
      <c r="AD40" s="131"/>
      <c r="AE40" s="131"/>
      <c r="AF40" s="131"/>
    </row>
    <row r="41" spans="1:32" hidden="1" outlineLevel="1">
      <c r="A41" s="12">
        <v>41456</v>
      </c>
      <c r="B41" s="130">
        <v>628187.52155170997</v>
      </c>
      <c r="C41" s="130">
        <v>399491.93463918002</v>
      </c>
      <c r="D41" s="130">
        <v>228695.58691253001</v>
      </c>
      <c r="E41" s="130">
        <v>190785.05832556999</v>
      </c>
      <c r="F41" s="130">
        <v>114646.58356817</v>
      </c>
      <c r="G41" s="130">
        <v>76138.474757400007</v>
      </c>
      <c r="H41" s="130">
        <v>178498.6960419</v>
      </c>
      <c r="I41" s="130">
        <v>120790.19163022001</v>
      </c>
      <c r="J41" s="130">
        <v>57708.504411679998</v>
      </c>
      <c r="K41" s="130">
        <v>418707.98600195011</v>
      </c>
      <c r="L41" s="130">
        <v>234369.23215592001</v>
      </c>
      <c r="M41" s="130">
        <v>184338.75384603004</v>
      </c>
      <c r="N41" s="130">
        <v>12.837300000000001</v>
      </c>
      <c r="O41" s="130">
        <v>14.912100000000001</v>
      </c>
      <c r="P41" s="130">
        <v>14.087300000000001</v>
      </c>
      <c r="Q41" s="130">
        <v>9.3697999999999997</v>
      </c>
      <c r="R41" s="130">
        <v>9.4049999999999994</v>
      </c>
      <c r="S41" s="130">
        <v>27.530899999999999</v>
      </c>
      <c r="T41" s="130">
        <v>27.666799999999999</v>
      </c>
      <c r="U41" s="130">
        <v>27.8734</v>
      </c>
      <c r="V41" s="130">
        <v>13.703900000000001</v>
      </c>
      <c r="W41" s="130">
        <v>13.1569</v>
      </c>
      <c r="X41" s="130">
        <v>5.2442000000000002</v>
      </c>
      <c r="Y41" s="130">
        <v>5.6910999999999996</v>
      </c>
      <c r="Z41" s="130">
        <v>3.3281000000000001</v>
      </c>
      <c r="AA41" s="130">
        <v>11.440099999999999</v>
      </c>
      <c r="AB41" s="130">
        <v>15.530200000000001</v>
      </c>
      <c r="AC41" s="130">
        <v>6.4488000000000003</v>
      </c>
      <c r="AD41" s="131"/>
      <c r="AE41" s="131"/>
      <c r="AF41" s="131"/>
    </row>
    <row r="42" spans="1:32" hidden="1" outlineLevel="1">
      <c r="A42" s="12">
        <v>41487</v>
      </c>
      <c r="B42" s="130">
        <v>635247.58474645996</v>
      </c>
      <c r="C42" s="130">
        <v>405927.34820234001</v>
      </c>
      <c r="D42" s="130">
        <v>229320.23654412001</v>
      </c>
      <c r="E42" s="130">
        <v>192970.18827561001</v>
      </c>
      <c r="F42" s="130">
        <v>117619.92857511</v>
      </c>
      <c r="G42" s="130">
        <v>75350.259700499999</v>
      </c>
      <c r="H42" s="130">
        <v>177899.26172092996</v>
      </c>
      <c r="I42" s="130">
        <v>121502.28885359</v>
      </c>
      <c r="J42" s="130">
        <v>56396.972867340002</v>
      </c>
      <c r="K42" s="130">
        <v>422979.66445584007</v>
      </c>
      <c r="L42" s="130">
        <v>237641.82687294</v>
      </c>
      <c r="M42" s="130">
        <v>185337.83758290001</v>
      </c>
      <c r="N42" s="130">
        <v>12.6204</v>
      </c>
      <c r="O42" s="130">
        <v>14.2797</v>
      </c>
      <c r="P42" s="130">
        <v>13.581</v>
      </c>
      <c r="Q42" s="130">
        <v>9.8181999999999992</v>
      </c>
      <c r="R42" s="130">
        <v>9.8363999999999994</v>
      </c>
      <c r="S42" s="130">
        <v>26.785699999999999</v>
      </c>
      <c r="T42" s="130">
        <v>26.896999999999998</v>
      </c>
      <c r="U42" s="130">
        <v>26.974299999999999</v>
      </c>
      <c r="V42" s="130">
        <v>13.087</v>
      </c>
      <c r="W42" s="130">
        <v>12.775399999999999</v>
      </c>
      <c r="X42" s="130">
        <v>6.0347</v>
      </c>
      <c r="Y42" s="130">
        <v>6.3067000000000002</v>
      </c>
      <c r="Z42" s="130">
        <v>3.4735999999999998</v>
      </c>
      <c r="AA42" s="130">
        <v>11.7521</v>
      </c>
      <c r="AB42" s="130">
        <v>15.6442</v>
      </c>
      <c r="AC42" s="130">
        <v>6.4705000000000004</v>
      </c>
      <c r="AD42" s="131"/>
      <c r="AE42" s="131"/>
      <c r="AF42" s="131"/>
    </row>
    <row r="43" spans="1:32" hidden="1" outlineLevel="1">
      <c r="A43" s="12">
        <v>41518</v>
      </c>
      <c r="B43" s="130">
        <v>647273.88087458001</v>
      </c>
      <c r="C43" s="130">
        <v>416780.16825296002</v>
      </c>
      <c r="D43" s="130">
        <v>230493.71262162001</v>
      </c>
      <c r="E43" s="130">
        <v>193270.27496344</v>
      </c>
      <c r="F43" s="130">
        <v>119708.25433228</v>
      </c>
      <c r="G43" s="130">
        <v>73562.020631160005</v>
      </c>
      <c r="H43" s="130">
        <v>184488.52965036</v>
      </c>
      <c r="I43" s="130">
        <v>125115.48955981</v>
      </c>
      <c r="J43" s="130">
        <v>59373.040090549985</v>
      </c>
      <c r="K43" s="130">
        <v>429599.50984735996</v>
      </c>
      <c r="L43" s="130">
        <v>242608.63880843</v>
      </c>
      <c r="M43" s="130">
        <v>186990.87103893002</v>
      </c>
      <c r="N43" s="130">
        <v>12.842499999999999</v>
      </c>
      <c r="O43" s="130">
        <v>14.3653</v>
      </c>
      <c r="P43" s="130">
        <v>13.6723</v>
      </c>
      <c r="Q43" s="130">
        <v>9.6228999999999996</v>
      </c>
      <c r="R43" s="130">
        <v>9.6465999999999994</v>
      </c>
      <c r="S43" s="130">
        <v>26.049499999999998</v>
      </c>
      <c r="T43" s="130">
        <v>26.444099999999999</v>
      </c>
      <c r="U43" s="130">
        <v>26.7272</v>
      </c>
      <c r="V43" s="130">
        <v>10.706799999999999</v>
      </c>
      <c r="W43" s="130">
        <v>10.335599999999999</v>
      </c>
      <c r="X43" s="130">
        <v>6.5982000000000003</v>
      </c>
      <c r="Y43" s="130">
        <v>6.9355000000000002</v>
      </c>
      <c r="Z43" s="130">
        <v>4.0125999999999999</v>
      </c>
      <c r="AA43" s="130">
        <v>11.7951</v>
      </c>
      <c r="AB43" s="130">
        <v>16.026800000000001</v>
      </c>
      <c r="AC43" s="130">
        <v>6.5187999999999997</v>
      </c>
      <c r="AD43" s="131"/>
      <c r="AE43" s="131"/>
      <c r="AF43" s="131"/>
    </row>
    <row r="44" spans="1:32" hidden="1" outlineLevel="1">
      <c r="A44" s="12">
        <v>41548</v>
      </c>
      <c r="B44" s="130">
        <v>655289.35005309002</v>
      </c>
      <c r="C44" s="130">
        <v>422878.10166198999</v>
      </c>
      <c r="D44" s="130">
        <v>232411.2483911</v>
      </c>
      <c r="E44" s="130">
        <v>194228.04084743999</v>
      </c>
      <c r="F44" s="130">
        <v>121724.2914692</v>
      </c>
      <c r="G44" s="130">
        <v>72503.749378239998</v>
      </c>
      <c r="H44" s="130">
        <v>179631.72389935007</v>
      </c>
      <c r="I44" s="130">
        <v>122811.85997803</v>
      </c>
      <c r="J44" s="130">
        <v>56819.863921320008</v>
      </c>
      <c r="K44" s="130">
        <v>435004.04546326998</v>
      </c>
      <c r="L44" s="130">
        <v>248720.21152213999</v>
      </c>
      <c r="M44" s="130">
        <v>186283.83394112997</v>
      </c>
      <c r="N44" s="130">
        <v>12.8005</v>
      </c>
      <c r="O44" s="130">
        <v>14.429</v>
      </c>
      <c r="P44" s="130">
        <v>14.1145</v>
      </c>
      <c r="Q44" s="130">
        <v>8.9315999999999995</v>
      </c>
      <c r="R44" s="130">
        <v>8.9532000000000007</v>
      </c>
      <c r="S44" s="130">
        <v>26.5639</v>
      </c>
      <c r="T44" s="130">
        <v>26.68</v>
      </c>
      <c r="U44" s="130">
        <v>26.73</v>
      </c>
      <c r="V44" s="130">
        <v>13.7944</v>
      </c>
      <c r="W44" s="130">
        <v>12.8657</v>
      </c>
      <c r="X44" s="130">
        <v>5.7206000000000001</v>
      </c>
      <c r="Y44" s="130">
        <v>6.1071</v>
      </c>
      <c r="Z44" s="130">
        <v>3.8248000000000002</v>
      </c>
      <c r="AA44" s="130">
        <v>12.335599999999999</v>
      </c>
      <c r="AB44" s="130">
        <v>16.1922</v>
      </c>
      <c r="AC44" s="130">
        <v>6.7759999999999998</v>
      </c>
      <c r="AD44" s="131"/>
      <c r="AE44" s="131"/>
      <c r="AF44" s="131"/>
    </row>
    <row r="45" spans="1:32" hidden="1" outlineLevel="1">
      <c r="A45" s="12">
        <v>41579</v>
      </c>
      <c r="B45" s="130">
        <v>669620.60662860004</v>
      </c>
      <c r="C45" s="130">
        <v>436342.35297141998</v>
      </c>
      <c r="D45" s="130">
        <v>233278.25365718</v>
      </c>
      <c r="E45" s="130">
        <v>192729.40015614999</v>
      </c>
      <c r="F45" s="130">
        <v>123109.85768152001</v>
      </c>
      <c r="G45" s="130">
        <v>69619.542474629998</v>
      </c>
      <c r="H45" s="130">
        <v>179590.15803049001</v>
      </c>
      <c r="I45" s="130">
        <v>122303.97823223997</v>
      </c>
      <c r="J45" s="130">
        <v>57286.179798249999</v>
      </c>
      <c r="K45" s="130">
        <v>440143.39587338001</v>
      </c>
      <c r="L45" s="130">
        <v>254597.74009430004</v>
      </c>
      <c r="M45" s="130">
        <v>185545.65577908</v>
      </c>
      <c r="N45" s="130">
        <v>13.989100000000001</v>
      </c>
      <c r="O45" s="130">
        <v>15.9773</v>
      </c>
      <c r="P45" s="130">
        <v>15.7784</v>
      </c>
      <c r="Q45" s="130">
        <v>8.6725999999999992</v>
      </c>
      <c r="R45" s="130">
        <v>8.6974999999999998</v>
      </c>
      <c r="S45" s="130">
        <v>27.735900000000001</v>
      </c>
      <c r="T45" s="130">
        <v>27.863800000000001</v>
      </c>
      <c r="U45" s="130">
        <v>28.322500000000002</v>
      </c>
      <c r="V45" s="130">
        <v>10.3514</v>
      </c>
      <c r="W45" s="130">
        <v>10.094900000000001</v>
      </c>
      <c r="X45" s="130">
        <v>6.3307000000000002</v>
      </c>
      <c r="Y45" s="130">
        <v>6.5606999999999998</v>
      </c>
      <c r="Z45" s="130">
        <v>4.6372</v>
      </c>
      <c r="AA45" s="130">
        <v>12.0067</v>
      </c>
      <c r="AB45" s="130">
        <v>16.196899999999999</v>
      </c>
      <c r="AC45" s="130">
        <v>6.5354000000000001</v>
      </c>
      <c r="AD45" s="131"/>
      <c r="AE45" s="131"/>
      <c r="AF45" s="131"/>
    </row>
    <row r="46" spans="1:32" hidden="1" outlineLevel="1">
      <c r="A46" s="12">
        <v>41609</v>
      </c>
      <c r="B46" s="130">
        <v>691902.84164614999</v>
      </c>
      <c r="C46" s="130">
        <v>454214.57989699999</v>
      </c>
      <c r="D46" s="130">
        <v>237688.26174915</v>
      </c>
      <c r="E46" s="130">
        <v>193529.08842438</v>
      </c>
      <c r="F46" s="130">
        <v>125681.01846707</v>
      </c>
      <c r="G46" s="130">
        <v>67848.069957309999</v>
      </c>
      <c r="H46" s="130">
        <v>195159.68340818991</v>
      </c>
      <c r="I46" s="130">
        <v>138241.56196188999</v>
      </c>
      <c r="J46" s="130">
        <v>56918.121446299992</v>
      </c>
      <c r="K46" s="130">
        <v>441951.18552858994</v>
      </c>
      <c r="L46" s="130">
        <v>257828.95895524003</v>
      </c>
      <c r="M46" s="130">
        <v>184122.22657334997</v>
      </c>
      <c r="N46" s="130">
        <v>14.1279</v>
      </c>
      <c r="O46" s="130">
        <v>16.8398</v>
      </c>
      <c r="P46" s="130">
        <v>16.585899999999999</v>
      </c>
      <c r="Q46" s="130">
        <v>8.8026999999999997</v>
      </c>
      <c r="R46" s="130">
        <v>8.8274000000000008</v>
      </c>
      <c r="S46" s="130">
        <v>25.959900000000001</v>
      </c>
      <c r="T46" s="130">
        <v>26.0929</v>
      </c>
      <c r="U46" s="130">
        <v>25.860499999999998</v>
      </c>
      <c r="V46" s="130">
        <v>11.7408</v>
      </c>
      <c r="W46" s="130">
        <v>11.6516</v>
      </c>
      <c r="X46" s="130">
        <v>9.8370999999999995</v>
      </c>
      <c r="Y46" s="130">
        <v>10.552099999999999</v>
      </c>
      <c r="Z46" s="130">
        <v>4.6047000000000002</v>
      </c>
      <c r="AA46" s="130">
        <v>12.7818</v>
      </c>
      <c r="AB46" s="130">
        <v>17.484999999999999</v>
      </c>
      <c r="AC46" s="130">
        <v>6.9846000000000004</v>
      </c>
      <c r="AD46" s="131"/>
      <c r="AE46" s="131"/>
      <c r="AF46" s="131"/>
    </row>
    <row r="47" spans="1:32" hidden="1" outlineLevel="1">
      <c r="A47" s="12">
        <v>41640</v>
      </c>
      <c r="B47" s="130">
        <v>684194.24848784006</v>
      </c>
      <c r="C47" s="130">
        <v>451304.41446566</v>
      </c>
      <c r="D47" s="130">
        <v>232889.83402218</v>
      </c>
      <c r="E47" s="130">
        <v>192479.22731011</v>
      </c>
      <c r="F47" s="130">
        <v>125879.8528642</v>
      </c>
      <c r="G47" s="130">
        <v>66599.374445909998</v>
      </c>
      <c r="H47" s="130">
        <v>186537.33097599997</v>
      </c>
      <c r="I47" s="130">
        <v>131169.58961403003</v>
      </c>
      <c r="J47" s="130">
        <v>55367.741361970002</v>
      </c>
      <c r="K47" s="130">
        <v>437561.73881755007</v>
      </c>
      <c r="L47" s="130">
        <v>256361.44520234002</v>
      </c>
      <c r="M47" s="130">
        <v>181200.29361520999</v>
      </c>
      <c r="N47" s="130">
        <v>12.924300000000001</v>
      </c>
      <c r="O47" s="130">
        <v>14.3886</v>
      </c>
      <c r="P47" s="130">
        <v>13.833500000000001</v>
      </c>
      <c r="Q47" s="130">
        <v>8.5891999999999999</v>
      </c>
      <c r="R47" s="130">
        <v>8.6309000000000005</v>
      </c>
      <c r="S47" s="130">
        <v>26.7258</v>
      </c>
      <c r="T47" s="130">
        <v>26.795500000000001</v>
      </c>
      <c r="U47" s="130">
        <v>26.903600000000001</v>
      </c>
      <c r="V47" s="130">
        <v>10.628500000000001</v>
      </c>
      <c r="W47" s="130">
        <v>9.6319999999999997</v>
      </c>
      <c r="X47" s="130">
        <v>8.1034000000000006</v>
      </c>
      <c r="Y47" s="130">
        <v>8.7735000000000003</v>
      </c>
      <c r="Z47" s="130">
        <v>3.8336000000000001</v>
      </c>
      <c r="AA47" s="130">
        <v>12.978199999999999</v>
      </c>
      <c r="AB47" s="130">
        <v>17.321400000000001</v>
      </c>
      <c r="AC47" s="130">
        <v>6.8570000000000002</v>
      </c>
      <c r="AD47" s="131"/>
      <c r="AE47" s="131"/>
      <c r="AF47" s="131"/>
    </row>
    <row r="48" spans="1:32" hidden="1" outlineLevel="1">
      <c r="A48" s="12">
        <v>41671</v>
      </c>
      <c r="B48" s="130">
        <v>740093.99047296995</v>
      </c>
      <c r="C48" s="130">
        <v>440829.89599271002</v>
      </c>
      <c r="D48" s="130">
        <v>299264.09448025998</v>
      </c>
      <c r="E48" s="130">
        <v>208613.27761277001</v>
      </c>
      <c r="F48" s="130">
        <v>126880.04822565</v>
      </c>
      <c r="G48" s="130">
        <v>81733.229387119994</v>
      </c>
      <c r="H48" s="130">
        <v>197129.93176649002</v>
      </c>
      <c r="I48" s="130">
        <v>130705.30002348003</v>
      </c>
      <c r="J48" s="130">
        <v>66424.631743010003</v>
      </c>
      <c r="K48" s="130">
        <v>449027.87247846008</v>
      </c>
      <c r="L48" s="130">
        <v>236817.91992394999</v>
      </c>
      <c r="M48" s="130">
        <v>212209.95255451003</v>
      </c>
      <c r="N48" s="130">
        <v>15.232100000000001</v>
      </c>
      <c r="O48" s="130">
        <v>18.9772</v>
      </c>
      <c r="P48" s="130">
        <v>19.2087</v>
      </c>
      <c r="Q48" s="130">
        <v>8.9741999999999997</v>
      </c>
      <c r="R48" s="130">
        <v>8.9821000000000009</v>
      </c>
      <c r="S48" s="130">
        <v>28.5852</v>
      </c>
      <c r="T48" s="130">
        <v>28.669799999999999</v>
      </c>
      <c r="U48" s="130">
        <v>28.838999999999999</v>
      </c>
      <c r="V48" s="130">
        <v>13.9701</v>
      </c>
      <c r="W48" s="130">
        <v>10.192</v>
      </c>
      <c r="X48" s="130">
        <v>11.6007</v>
      </c>
      <c r="Y48" s="130">
        <v>12.8248</v>
      </c>
      <c r="Z48" s="130">
        <v>4.5644999999999998</v>
      </c>
      <c r="AA48" s="130">
        <v>12.2981</v>
      </c>
      <c r="AB48" s="130">
        <v>17.236999999999998</v>
      </c>
      <c r="AC48" s="130">
        <v>7.0368000000000004</v>
      </c>
      <c r="AD48" s="131"/>
      <c r="AE48" s="131"/>
      <c r="AF48" s="131"/>
    </row>
    <row r="49" spans="1:32" hidden="1" outlineLevel="1">
      <c r="A49" s="12">
        <v>41699</v>
      </c>
      <c r="B49" s="130">
        <v>761498.15030583995</v>
      </c>
      <c r="C49" s="130">
        <v>436572.54262056999</v>
      </c>
      <c r="D49" s="130">
        <v>324925.60768527002</v>
      </c>
      <c r="E49" s="130">
        <v>212965.36353812</v>
      </c>
      <c r="F49" s="130">
        <v>125107.55669754</v>
      </c>
      <c r="G49" s="130">
        <v>87857.80684058</v>
      </c>
      <c r="H49" s="130">
        <v>194056.02284381993</v>
      </c>
      <c r="I49" s="130">
        <v>127555.35921602999</v>
      </c>
      <c r="J49" s="130">
        <v>66500.663627789996</v>
      </c>
      <c r="K49" s="130">
        <v>442726.87010608992</v>
      </c>
      <c r="L49" s="130">
        <v>224532.97849349998</v>
      </c>
      <c r="M49" s="130">
        <v>218193.89161259</v>
      </c>
      <c r="N49" s="130">
        <v>15.594900000000001</v>
      </c>
      <c r="O49" s="130">
        <v>19.065300000000001</v>
      </c>
      <c r="P49" s="130">
        <v>19.223500000000001</v>
      </c>
      <c r="Q49" s="130">
        <v>8.5843000000000007</v>
      </c>
      <c r="R49" s="130">
        <v>8.6042000000000005</v>
      </c>
      <c r="S49" s="130">
        <v>27.5245</v>
      </c>
      <c r="T49" s="130">
        <v>27.589300000000001</v>
      </c>
      <c r="U49" s="130">
        <v>27.939699999999998</v>
      </c>
      <c r="V49" s="130">
        <v>14.462400000000001</v>
      </c>
      <c r="W49" s="130">
        <v>12.0914</v>
      </c>
      <c r="X49" s="130">
        <v>8.8165999999999993</v>
      </c>
      <c r="Y49" s="130">
        <v>9.4392999999999994</v>
      </c>
      <c r="Z49" s="130">
        <v>4.5186000000000002</v>
      </c>
      <c r="AA49" s="130">
        <v>13.5875</v>
      </c>
      <c r="AB49" s="130">
        <v>18.4207</v>
      </c>
      <c r="AC49" s="130">
        <v>7.5632000000000001</v>
      </c>
      <c r="AD49" s="131"/>
      <c r="AE49" s="131"/>
      <c r="AF49" s="131"/>
    </row>
    <row r="50" spans="1:32" hidden="1" outlineLevel="1">
      <c r="A50" s="12">
        <v>41730</v>
      </c>
      <c r="B50" s="130">
        <v>769631.56897188001</v>
      </c>
      <c r="C50" s="130">
        <v>435146.42002363002</v>
      </c>
      <c r="D50" s="130">
        <v>334485.14894824999</v>
      </c>
      <c r="E50" s="130">
        <v>213379.18544698</v>
      </c>
      <c r="F50" s="130">
        <v>123833.06569115</v>
      </c>
      <c r="G50" s="130">
        <v>89546.119755830005</v>
      </c>
      <c r="H50" s="130">
        <v>196364.07765344999</v>
      </c>
      <c r="I50" s="130">
        <v>128556.72852366</v>
      </c>
      <c r="J50" s="130">
        <v>67807.349129790004</v>
      </c>
      <c r="K50" s="130">
        <v>440533.5185262899</v>
      </c>
      <c r="L50" s="130">
        <v>224482.76547352999</v>
      </c>
      <c r="M50" s="130">
        <v>216050.75305276</v>
      </c>
      <c r="N50" s="130">
        <v>14.5444</v>
      </c>
      <c r="O50" s="130">
        <v>17.055</v>
      </c>
      <c r="P50" s="130">
        <v>17.0062</v>
      </c>
      <c r="Q50" s="130">
        <v>9.5132999999999992</v>
      </c>
      <c r="R50" s="130">
        <v>9.5436999999999994</v>
      </c>
      <c r="S50" s="130">
        <v>25.810600000000001</v>
      </c>
      <c r="T50" s="130">
        <v>26.464200000000002</v>
      </c>
      <c r="U50" s="130">
        <v>25.8856</v>
      </c>
      <c r="V50" s="130">
        <v>10.213800000000001</v>
      </c>
      <c r="W50" s="130">
        <v>9.6127000000000002</v>
      </c>
      <c r="X50" s="130">
        <v>8.5684000000000005</v>
      </c>
      <c r="Y50" s="130">
        <v>9.6415000000000006</v>
      </c>
      <c r="Z50" s="130">
        <v>4.4885000000000002</v>
      </c>
      <c r="AA50" s="130">
        <v>13.803900000000001</v>
      </c>
      <c r="AB50" s="130">
        <v>19.0916</v>
      </c>
      <c r="AC50" s="130">
        <v>7.8631000000000002</v>
      </c>
      <c r="AD50" s="131"/>
      <c r="AE50" s="131"/>
      <c r="AF50" s="131"/>
    </row>
    <row r="51" spans="1:32" hidden="1" outlineLevel="1">
      <c r="A51" s="12">
        <v>41760</v>
      </c>
      <c r="B51" s="130">
        <v>768214.03510823997</v>
      </c>
      <c r="C51" s="130">
        <v>428301.58147460001</v>
      </c>
      <c r="D51" s="130">
        <v>339912.45363364002</v>
      </c>
      <c r="E51" s="130">
        <v>211828.44217867</v>
      </c>
      <c r="F51" s="130">
        <v>120628.748439</v>
      </c>
      <c r="G51" s="130">
        <v>91199.693739669994</v>
      </c>
      <c r="H51" s="130">
        <v>199787.18565281999</v>
      </c>
      <c r="I51" s="130">
        <v>131515.93488643001</v>
      </c>
      <c r="J51" s="130">
        <v>68271.250766390003</v>
      </c>
      <c r="K51" s="130">
        <v>428613.16888368007</v>
      </c>
      <c r="L51" s="130">
        <v>218553.01366952001</v>
      </c>
      <c r="M51" s="130">
        <v>210060.15521415998</v>
      </c>
      <c r="N51" s="130">
        <v>14.5321</v>
      </c>
      <c r="O51" s="130">
        <v>17.589600000000001</v>
      </c>
      <c r="P51" s="130">
        <v>17.101099999999999</v>
      </c>
      <c r="Q51" s="130">
        <v>9.1713000000000005</v>
      </c>
      <c r="R51" s="130">
        <v>9.1874000000000002</v>
      </c>
      <c r="S51" s="130">
        <v>26.916499999999999</v>
      </c>
      <c r="T51" s="130">
        <v>27.030899999999999</v>
      </c>
      <c r="U51" s="130">
        <v>26.635200000000001</v>
      </c>
      <c r="V51" s="130">
        <v>12.528</v>
      </c>
      <c r="W51" s="130">
        <v>11.262600000000001</v>
      </c>
      <c r="X51" s="130">
        <v>8.7936999999999994</v>
      </c>
      <c r="Y51" s="130">
        <v>9.7447999999999997</v>
      </c>
      <c r="Z51" s="130">
        <v>4.8051000000000004</v>
      </c>
      <c r="AA51" s="130">
        <v>14.019500000000001</v>
      </c>
      <c r="AB51" s="130">
        <v>18.944099999999999</v>
      </c>
      <c r="AC51" s="130">
        <v>7.9867999999999997</v>
      </c>
      <c r="AD51" s="131"/>
      <c r="AE51" s="131"/>
      <c r="AF51" s="131"/>
    </row>
    <row r="52" spans="1:32" hidden="1" outlineLevel="1">
      <c r="A52" s="12">
        <v>41791</v>
      </c>
      <c r="B52" s="130">
        <v>747574.67594224995</v>
      </c>
      <c r="C52" s="130">
        <v>415860.67624554998</v>
      </c>
      <c r="D52" s="130">
        <v>331713.99969670002</v>
      </c>
      <c r="E52" s="130">
        <v>205154.28762875</v>
      </c>
      <c r="F52" s="130">
        <v>118767.32617502</v>
      </c>
      <c r="G52" s="130">
        <v>86386.961453729993</v>
      </c>
      <c r="H52" s="130">
        <v>192982.20653174998</v>
      </c>
      <c r="I52" s="130">
        <v>124250.43384575001</v>
      </c>
      <c r="J52" s="130">
        <v>68731.772685999997</v>
      </c>
      <c r="K52" s="130">
        <v>427801.59001057001</v>
      </c>
      <c r="L52" s="130">
        <v>226226.91619243997</v>
      </c>
      <c r="M52" s="130">
        <v>201574.67381812999</v>
      </c>
      <c r="N52" s="130">
        <v>14.2408</v>
      </c>
      <c r="O52" s="130">
        <v>17.056799999999999</v>
      </c>
      <c r="P52" s="130">
        <v>16.660900000000002</v>
      </c>
      <c r="Q52" s="130">
        <v>9.5276999999999994</v>
      </c>
      <c r="R52" s="130">
        <v>9.5525000000000002</v>
      </c>
      <c r="S52" s="130">
        <v>22.9651</v>
      </c>
      <c r="T52" s="130">
        <v>23.047999999999998</v>
      </c>
      <c r="U52" s="130">
        <v>21.717199999999998</v>
      </c>
      <c r="V52" s="130">
        <v>12.789099999999999</v>
      </c>
      <c r="W52" s="130">
        <v>12.088800000000001</v>
      </c>
      <c r="X52" s="130">
        <v>8.9596999999999998</v>
      </c>
      <c r="Y52" s="130">
        <v>9.9164999999999992</v>
      </c>
      <c r="Z52" s="130">
        <v>5.1832000000000003</v>
      </c>
      <c r="AA52" s="130">
        <v>14.145300000000001</v>
      </c>
      <c r="AB52" s="130">
        <v>18.93</v>
      </c>
      <c r="AC52" s="130">
        <v>8.1380999999999997</v>
      </c>
      <c r="AD52" s="131"/>
      <c r="AE52" s="131"/>
      <c r="AF52" s="131"/>
    </row>
    <row r="53" spans="1:32" hidden="1" outlineLevel="1">
      <c r="A53" s="12">
        <v>41821</v>
      </c>
      <c r="B53" s="130">
        <v>748115.96045560995</v>
      </c>
      <c r="C53" s="130">
        <v>412646.40045978001</v>
      </c>
      <c r="D53" s="130">
        <v>335469.55999583</v>
      </c>
      <c r="E53" s="130">
        <v>204652.17070717001</v>
      </c>
      <c r="F53" s="130">
        <v>117507.61797743</v>
      </c>
      <c r="G53" s="130">
        <v>87144.552729739997</v>
      </c>
      <c r="H53" s="130">
        <v>194761.22011708</v>
      </c>
      <c r="I53" s="130">
        <v>126229.71580313001</v>
      </c>
      <c r="J53" s="130">
        <v>68531.504313949976</v>
      </c>
      <c r="K53" s="130">
        <v>425138.37270084006</v>
      </c>
      <c r="L53" s="130">
        <v>225060.08451161004</v>
      </c>
      <c r="M53" s="130">
        <v>200078.28818922996</v>
      </c>
      <c r="N53" s="130">
        <v>13.598699999999999</v>
      </c>
      <c r="O53" s="130">
        <v>15.788399999999999</v>
      </c>
      <c r="P53" s="130">
        <v>15.360200000000001</v>
      </c>
      <c r="Q53" s="130">
        <v>8.9351000000000003</v>
      </c>
      <c r="R53" s="130">
        <v>8.9709000000000003</v>
      </c>
      <c r="S53" s="130">
        <v>23.752099999999999</v>
      </c>
      <c r="T53" s="130">
        <v>23.810500000000001</v>
      </c>
      <c r="U53" s="130">
        <v>22.389299999999999</v>
      </c>
      <c r="V53" s="130">
        <v>11.9795</v>
      </c>
      <c r="W53" s="130">
        <v>7.2382999999999997</v>
      </c>
      <c r="X53" s="130">
        <v>8.0687999999999995</v>
      </c>
      <c r="Y53" s="130">
        <v>8.8427000000000007</v>
      </c>
      <c r="Z53" s="130">
        <v>4.7405999999999997</v>
      </c>
      <c r="AA53" s="130">
        <v>13.8139</v>
      </c>
      <c r="AB53" s="130">
        <v>18.695900000000002</v>
      </c>
      <c r="AC53" s="130">
        <v>7.8018999999999998</v>
      </c>
      <c r="AD53" s="131"/>
      <c r="AE53" s="131"/>
      <c r="AF53" s="131"/>
    </row>
    <row r="54" spans="1:32" hidden="1" outlineLevel="1">
      <c r="A54" s="12">
        <v>41852</v>
      </c>
      <c r="B54" s="130">
        <v>782932.26541234995</v>
      </c>
      <c r="C54" s="130">
        <v>413391.82767337002</v>
      </c>
      <c r="D54" s="130">
        <v>369540.43773897999</v>
      </c>
      <c r="E54" s="130">
        <v>215109.20412422001</v>
      </c>
      <c r="F54" s="130">
        <v>117301.45970485</v>
      </c>
      <c r="G54" s="130">
        <v>97807.744419370007</v>
      </c>
      <c r="H54" s="130">
        <v>206867.54556841002</v>
      </c>
      <c r="I54" s="130">
        <v>131614.66462302001</v>
      </c>
      <c r="J54" s="130">
        <v>75252.880945390003</v>
      </c>
      <c r="K54" s="130">
        <v>438263.67022214999</v>
      </c>
      <c r="L54" s="130">
        <v>220980.5382979</v>
      </c>
      <c r="M54" s="130">
        <v>217283.13192425002</v>
      </c>
      <c r="N54" s="130">
        <v>13.3079</v>
      </c>
      <c r="O54" s="130">
        <v>16.337199999999999</v>
      </c>
      <c r="P54" s="130">
        <v>15.598800000000001</v>
      </c>
      <c r="Q54" s="130">
        <v>8.9481000000000002</v>
      </c>
      <c r="R54" s="130">
        <v>8.9619</v>
      </c>
      <c r="S54" s="130">
        <v>28.683800000000002</v>
      </c>
      <c r="T54" s="130">
        <v>28.781400000000001</v>
      </c>
      <c r="U54" s="130">
        <v>29.619</v>
      </c>
      <c r="V54" s="130">
        <v>15.5967</v>
      </c>
      <c r="W54" s="130">
        <v>10.3742</v>
      </c>
      <c r="X54" s="130">
        <v>7.8148999999999997</v>
      </c>
      <c r="Y54" s="130">
        <v>8.6056000000000008</v>
      </c>
      <c r="Z54" s="130">
        <v>3.9119999999999999</v>
      </c>
      <c r="AA54" s="130">
        <v>13.0829</v>
      </c>
      <c r="AB54" s="130">
        <v>18.290299999999998</v>
      </c>
      <c r="AC54" s="130">
        <v>7.8259999999999996</v>
      </c>
      <c r="AD54" s="131"/>
      <c r="AE54" s="131"/>
      <c r="AF54" s="131"/>
    </row>
    <row r="55" spans="1:32" hidden="1" outlineLevel="1" collapsed="1">
      <c r="A55" s="12">
        <v>41883</v>
      </c>
      <c r="B55" s="130">
        <v>756858.02188717003</v>
      </c>
      <c r="C55" s="130">
        <v>413282.60604293999</v>
      </c>
      <c r="D55" s="130">
        <v>343575.41584422998</v>
      </c>
      <c r="E55" s="130">
        <v>207799.35824261</v>
      </c>
      <c r="F55" s="130">
        <v>116562.98607557001</v>
      </c>
      <c r="G55" s="130">
        <v>91236.372167039997</v>
      </c>
      <c r="H55" s="130">
        <v>218295.42600474009</v>
      </c>
      <c r="I55" s="130">
        <v>149706.53576759002</v>
      </c>
      <c r="J55" s="130">
        <v>68588.890237150001</v>
      </c>
      <c r="K55" s="130">
        <v>410029.48555735016</v>
      </c>
      <c r="L55" s="130">
        <v>212693.25209957996</v>
      </c>
      <c r="M55" s="130">
        <v>197336.23345776999</v>
      </c>
      <c r="N55" s="130">
        <v>14.5792</v>
      </c>
      <c r="O55" s="130">
        <v>16.011600000000001</v>
      </c>
      <c r="P55" s="130">
        <v>15.3141</v>
      </c>
      <c r="Q55" s="130">
        <v>9.4710999999999999</v>
      </c>
      <c r="R55" s="130">
        <v>9.5142000000000007</v>
      </c>
      <c r="S55" s="130">
        <v>28.116800000000001</v>
      </c>
      <c r="T55" s="130">
        <v>28.197500000000002</v>
      </c>
      <c r="U55" s="130">
        <v>28.9649</v>
      </c>
      <c r="V55" s="130">
        <v>14.887600000000001</v>
      </c>
      <c r="W55" s="130">
        <v>9.8297000000000008</v>
      </c>
      <c r="X55" s="130">
        <v>7.8879999999999999</v>
      </c>
      <c r="Y55" s="130">
        <v>8.2448999999999995</v>
      </c>
      <c r="Z55" s="130">
        <v>5.6026999999999996</v>
      </c>
      <c r="AA55" s="130">
        <v>12.670500000000001</v>
      </c>
      <c r="AB55" s="130">
        <v>18.354900000000001</v>
      </c>
      <c r="AC55" s="130">
        <v>7.62</v>
      </c>
      <c r="AD55" s="131"/>
      <c r="AE55" s="131"/>
      <c r="AF55" s="131"/>
    </row>
    <row r="56" spans="1:32" hidden="1" outlineLevel="1" collapsed="1">
      <c r="A56" s="12">
        <v>41913</v>
      </c>
      <c r="B56" s="130">
        <v>752455.44743189996</v>
      </c>
      <c r="C56" s="130">
        <v>416000.49463949999</v>
      </c>
      <c r="D56" s="130">
        <v>336454.95279240003</v>
      </c>
      <c r="E56" s="130">
        <v>204818.69370336001</v>
      </c>
      <c r="F56" s="130">
        <v>115145.76556928</v>
      </c>
      <c r="G56" s="130">
        <v>89672.928134079993</v>
      </c>
      <c r="H56" s="130">
        <v>200774.43128047002</v>
      </c>
      <c r="I56" s="130">
        <v>131258.16505185998</v>
      </c>
      <c r="J56" s="130">
        <v>69516.266228609995</v>
      </c>
      <c r="K56" s="130">
        <v>401547.78789000993</v>
      </c>
      <c r="L56" s="130">
        <v>210425.51910591999</v>
      </c>
      <c r="M56" s="130">
        <v>191122.26878409</v>
      </c>
      <c r="N56" s="130">
        <v>13.597799999999999</v>
      </c>
      <c r="O56" s="130">
        <v>15.948600000000001</v>
      </c>
      <c r="P56" s="130">
        <v>15.5411</v>
      </c>
      <c r="Q56" s="130">
        <v>8.8154000000000003</v>
      </c>
      <c r="R56" s="130">
        <v>8.8255999999999997</v>
      </c>
      <c r="S56" s="130">
        <v>28.2559</v>
      </c>
      <c r="T56" s="130">
        <v>28.3901</v>
      </c>
      <c r="U56" s="130">
        <v>29.498799999999999</v>
      </c>
      <c r="V56" s="130">
        <v>19.310400000000001</v>
      </c>
      <c r="W56" s="130">
        <v>13.253</v>
      </c>
      <c r="X56" s="130">
        <v>7.9157000000000002</v>
      </c>
      <c r="Y56" s="130">
        <v>8.4986999999999995</v>
      </c>
      <c r="Z56" s="130">
        <v>4.3170999999999999</v>
      </c>
      <c r="AA56" s="130">
        <v>13.2418</v>
      </c>
      <c r="AB56" s="130">
        <v>18.295300000000001</v>
      </c>
      <c r="AC56" s="130">
        <v>7.9077999999999999</v>
      </c>
      <c r="AD56" s="131"/>
      <c r="AE56" s="131"/>
      <c r="AF56" s="131"/>
    </row>
    <row r="57" spans="1:32" hidden="1" outlineLevel="1" collapsed="1">
      <c r="A57" s="12">
        <v>41944</v>
      </c>
      <c r="B57" s="130">
        <v>769413.75686273002</v>
      </c>
      <c r="C57" s="130">
        <v>409805.49628447997</v>
      </c>
      <c r="D57" s="130">
        <v>359608.26057824999</v>
      </c>
      <c r="E57" s="130">
        <v>211621.22735808999</v>
      </c>
      <c r="F57" s="130">
        <v>112271.05244143</v>
      </c>
      <c r="G57" s="130">
        <v>99350.174916660006</v>
      </c>
      <c r="H57" s="130">
        <v>207926.58440129008</v>
      </c>
      <c r="I57" s="130">
        <v>129137.48322984998</v>
      </c>
      <c r="J57" s="130">
        <v>78789.101171440008</v>
      </c>
      <c r="K57" s="130">
        <v>419473.41178976005</v>
      </c>
      <c r="L57" s="130">
        <v>206035.81147339998</v>
      </c>
      <c r="M57" s="130">
        <v>213437.60031635995</v>
      </c>
      <c r="N57" s="130">
        <v>14.153700000000001</v>
      </c>
      <c r="O57" s="130">
        <v>16.653700000000001</v>
      </c>
      <c r="P57" s="130">
        <v>16.040400000000002</v>
      </c>
      <c r="Q57" s="130">
        <v>8.4643999999999995</v>
      </c>
      <c r="R57" s="130">
        <v>8.4797999999999991</v>
      </c>
      <c r="S57" s="130">
        <v>27.833200000000001</v>
      </c>
      <c r="T57" s="130">
        <v>28.1295</v>
      </c>
      <c r="U57" s="130">
        <v>28.848700000000001</v>
      </c>
      <c r="V57" s="130">
        <v>10.8833</v>
      </c>
      <c r="W57" s="130">
        <v>6.8723000000000001</v>
      </c>
      <c r="X57" s="130">
        <v>7.8320999999999996</v>
      </c>
      <c r="Y57" s="130">
        <v>8.1936999999999998</v>
      </c>
      <c r="Z57" s="130">
        <v>5.6669999999999998</v>
      </c>
      <c r="AA57" s="130">
        <v>12.753500000000001</v>
      </c>
      <c r="AB57" s="130">
        <v>18.613499999999998</v>
      </c>
      <c r="AC57" s="130">
        <v>7.7567000000000004</v>
      </c>
      <c r="AD57" s="131"/>
      <c r="AE57" s="131"/>
      <c r="AF57" s="131"/>
    </row>
    <row r="58" spans="1:32" hidden="1" outlineLevel="1" collapsed="1">
      <c r="A58" s="12">
        <v>41974</v>
      </c>
      <c r="B58" s="130">
        <v>778840.96029554005</v>
      </c>
      <c r="C58" s="130">
        <v>412939.27281390002</v>
      </c>
      <c r="D58" s="130">
        <v>365901.68748164002</v>
      </c>
      <c r="E58" s="130">
        <v>211214.97879940001</v>
      </c>
      <c r="F58" s="130">
        <v>110074.94183505001</v>
      </c>
      <c r="G58" s="130">
        <v>101140.03696435</v>
      </c>
      <c r="H58" s="130">
        <v>218724.39275888001</v>
      </c>
      <c r="I58" s="130">
        <v>136722.04662949999</v>
      </c>
      <c r="J58" s="130">
        <v>82002.346129380006</v>
      </c>
      <c r="K58" s="130">
        <v>418134.5514663299</v>
      </c>
      <c r="L58" s="130">
        <v>200859.34588110002</v>
      </c>
      <c r="M58" s="130">
        <v>217275.20558523003</v>
      </c>
      <c r="N58" s="130">
        <v>14.5284</v>
      </c>
      <c r="O58" s="130">
        <v>16.8644</v>
      </c>
      <c r="P58" s="130">
        <v>16.497900000000001</v>
      </c>
      <c r="Q58" s="130">
        <v>9.1495999999999995</v>
      </c>
      <c r="R58" s="130">
        <v>9.1766000000000005</v>
      </c>
      <c r="S58" s="130">
        <v>27.876300000000001</v>
      </c>
      <c r="T58" s="130">
        <v>27.947299999999998</v>
      </c>
      <c r="U58" s="130">
        <v>28.215399999999999</v>
      </c>
      <c r="V58" s="130">
        <v>13.2971</v>
      </c>
      <c r="W58" s="130">
        <v>9.8217999999999996</v>
      </c>
      <c r="X58" s="130">
        <v>7.6616999999999997</v>
      </c>
      <c r="Y58" s="130">
        <v>7.9539999999999997</v>
      </c>
      <c r="Z58" s="130">
        <v>5.1957000000000004</v>
      </c>
      <c r="AA58" s="130">
        <v>12.383699999999999</v>
      </c>
      <c r="AB58" s="130">
        <v>17.073799999999999</v>
      </c>
      <c r="AC58" s="130">
        <v>7.8296000000000001</v>
      </c>
      <c r="AD58" s="131"/>
      <c r="AE58" s="131"/>
      <c r="AF58" s="131"/>
    </row>
    <row r="59" spans="1:32" hidden="1" outlineLevel="1" collapsed="1">
      <c r="A59" s="12">
        <v>42005</v>
      </c>
      <c r="B59" s="130">
        <v>778154.08546475996</v>
      </c>
      <c r="C59" s="130">
        <v>411106.00523334998</v>
      </c>
      <c r="D59" s="130">
        <v>367048.08023140999</v>
      </c>
      <c r="E59" s="130">
        <v>211841.6593193</v>
      </c>
      <c r="F59" s="130">
        <v>109426.94380738</v>
      </c>
      <c r="G59" s="130">
        <v>102414.71551192</v>
      </c>
      <c r="H59" s="130">
        <v>216940.39162762999</v>
      </c>
      <c r="I59" s="130">
        <v>136600.34013940001</v>
      </c>
      <c r="J59" s="130">
        <v>80340.05148822999</v>
      </c>
      <c r="K59" s="130">
        <v>410376.58803545003</v>
      </c>
      <c r="L59" s="130">
        <v>196136.92152367003</v>
      </c>
      <c r="M59" s="130">
        <v>214239.66651178003</v>
      </c>
      <c r="N59" s="130">
        <v>14.3965</v>
      </c>
      <c r="O59" s="130">
        <v>17.052600000000002</v>
      </c>
      <c r="P59" s="130">
        <v>16.5077</v>
      </c>
      <c r="Q59" s="130">
        <v>8.4606999999999992</v>
      </c>
      <c r="R59" s="130">
        <v>8.4745000000000008</v>
      </c>
      <c r="S59" s="130">
        <v>27.260999999999999</v>
      </c>
      <c r="T59" s="130">
        <v>27.643899999999999</v>
      </c>
      <c r="U59" s="130">
        <v>27.600200000000001</v>
      </c>
      <c r="V59" s="130">
        <v>12.0624</v>
      </c>
      <c r="W59" s="130">
        <v>11.315099999999999</v>
      </c>
      <c r="X59" s="130">
        <v>6.0303000000000004</v>
      </c>
      <c r="Y59" s="130">
        <v>6.0698999999999996</v>
      </c>
      <c r="Z59" s="130">
        <v>5.6573000000000002</v>
      </c>
      <c r="AA59" s="130">
        <v>12.5425</v>
      </c>
      <c r="AB59" s="130">
        <v>17.241499999999998</v>
      </c>
      <c r="AC59" s="130">
        <v>8.0576000000000008</v>
      </c>
      <c r="AD59" s="131"/>
      <c r="AE59" s="131"/>
      <c r="AF59" s="131"/>
    </row>
    <row r="60" spans="1:32" hidden="1" outlineLevel="1" collapsed="1">
      <c r="A60" s="12">
        <v>42036</v>
      </c>
      <c r="B60" s="130">
        <v>1017550.66037137</v>
      </c>
      <c r="C60" s="130">
        <v>403278.44158871</v>
      </c>
      <c r="D60" s="130">
        <v>614272.21878265997</v>
      </c>
      <c r="E60" s="130">
        <v>281189.56427849998</v>
      </c>
      <c r="F60" s="130">
        <v>108491.38470136</v>
      </c>
      <c r="G60" s="130">
        <v>172698.17957713999</v>
      </c>
      <c r="H60" s="130">
        <v>276891.81056388991</v>
      </c>
      <c r="I60" s="130">
        <v>138600.66982375999</v>
      </c>
      <c r="J60" s="130">
        <v>138291.14074013001</v>
      </c>
      <c r="K60" s="130">
        <v>536222.9710163601</v>
      </c>
      <c r="L60" s="130">
        <v>188544.88948506996</v>
      </c>
      <c r="M60" s="130">
        <v>347678.08153129008</v>
      </c>
      <c r="N60" s="130">
        <v>14.8124</v>
      </c>
      <c r="O60" s="130">
        <v>18.714600000000001</v>
      </c>
      <c r="P60" s="130">
        <v>18.424900000000001</v>
      </c>
      <c r="Q60" s="130">
        <v>8.7472999999999992</v>
      </c>
      <c r="R60" s="130">
        <v>8.7544000000000004</v>
      </c>
      <c r="S60" s="130">
        <v>26.189699999999998</v>
      </c>
      <c r="T60" s="130">
        <v>26.339200000000002</v>
      </c>
      <c r="U60" s="130">
        <v>25.277699999999999</v>
      </c>
      <c r="V60" s="130">
        <v>14.4377</v>
      </c>
      <c r="W60" s="130">
        <v>10.3765</v>
      </c>
      <c r="X60" s="130">
        <v>6.9762000000000004</v>
      </c>
      <c r="Y60" s="130">
        <v>7.3208000000000002</v>
      </c>
      <c r="Z60" s="130">
        <v>5.3757999999999999</v>
      </c>
      <c r="AA60" s="130">
        <v>10.9223</v>
      </c>
      <c r="AB60" s="130">
        <v>16.5655</v>
      </c>
      <c r="AC60" s="130">
        <v>7.5208000000000004</v>
      </c>
      <c r="AD60" s="131"/>
      <c r="AE60" s="131"/>
      <c r="AF60" s="131"/>
    </row>
    <row r="61" spans="1:32" hidden="1" outlineLevel="1" collapsed="1">
      <c r="A61" s="12">
        <v>42064</v>
      </c>
      <c r="B61" s="130">
        <v>900508.71092691994</v>
      </c>
      <c r="C61" s="130">
        <v>390574.26554314001</v>
      </c>
      <c r="D61" s="130">
        <v>509934.44538378</v>
      </c>
      <c r="E61" s="130">
        <v>249381.13861657999</v>
      </c>
      <c r="F61" s="130">
        <v>107471.18982604</v>
      </c>
      <c r="G61" s="130">
        <v>141909.94879053999</v>
      </c>
      <c r="H61" s="130">
        <v>246459.22523960003</v>
      </c>
      <c r="I61" s="130">
        <v>137853.64334774</v>
      </c>
      <c r="J61" s="130">
        <v>108605.58189185997</v>
      </c>
      <c r="K61" s="130">
        <v>455240.14519513992</v>
      </c>
      <c r="L61" s="130">
        <v>181551.27971673998</v>
      </c>
      <c r="M61" s="130">
        <v>273688.86547840002</v>
      </c>
      <c r="N61" s="130">
        <v>15.782299999999999</v>
      </c>
      <c r="O61" s="130">
        <v>23.369599999999998</v>
      </c>
      <c r="P61" s="130">
        <v>23.705200000000001</v>
      </c>
      <c r="Q61" s="130">
        <v>7.2922000000000002</v>
      </c>
      <c r="R61" s="130">
        <v>7.3007999999999997</v>
      </c>
      <c r="S61" s="130">
        <v>26.045500000000001</v>
      </c>
      <c r="T61" s="130">
        <v>26.1736</v>
      </c>
      <c r="U61" s="130">
        <v>24.716000000000001</v>
      </c>
      <c r="V61" s="130">
        <v>15.105600000000001</v>
      </c>
      <c r="W61" s="130">
        <v>11.9482</v>
      </c>
      <c r="X61" s="130">
        <v>10.036</v>
      </c>
      <c r="Y61" s="130">
        <v>11.1668</v>
      </c>
      <c r="Z61" s="130">
        <v>4.5392999999999999</v>
      </c>
      <c r="AA61" s="130">
        <v>12.0143</v>
      </c>
      <c r="AB61" s="130">
        <v>17.665400000000002</v>
      </c>
      <c r="AC61" s="130">
        <v>7.8662000000000001</v>
      </c>
      <c r="AD61" s="131"/>
      <c r="AE61" s="131"/>
      <c r="AF61" s="131"/>
    </row>
    <row r="62" spans="1:32" hidden="1" outlineLevel="1" collapsed="1">
      <c r="A62" s="12">
        <v>42095</v>
      </c>
      <c r="B62" s="130">
        <v>841940.10239265999</v>
      </c>
      <c r="C62" s="130">
        <v>389739.58106373</v>
      </c>
      <c r="D62" s="130">
        <v>452200.52132892999</v>
      </c>
      <c r="E62" s="130">
        <v>233481.34146975001</v>
      </c>
      <c r="F62" s="130">
        <v>107283.62114473</v>
      </c>
      <c r="G62" s="130">
        <v>126197.72032502</v>
      </c>
      <c r="H62" s="130">
        <v>231329.52875325998</v>
      </c>
      <c r="I62" s="130">
        <v>136386.61036741995</v>
      </c>
      <c r="J62" s="130">
        <v>94942.918385839992</v>
      </c>
      <c r="K62" s="130">
        <v>427472.23432669992</v>
      </c>
      <c r="L62" s="130">
        <v>186474.08205731004</v>
      </c>
      <c r="M62" s="130">
        <v>240998.15226938998</v>
      </c>
      <c r="N62" s="130">
        <v>18.2818</v>
      </c>
      <c r="O62" s="130">
        <v>23.755800000000001</v>
      </c>
      <c r="P62" s="130">
        <v>23.725000000000001</v>
      </c>
      <c r="Q62" s="130">
        <v>8.9238</v>
      </c>
      <c r="R62" s="130">
        <v>8.9382000000000001</v>
      </c>
      <c r="S62" s="130">
        <v>26.942399999999999</v>
      </c>
      <c r="T62" s="130">
        <v>27.0349</v>
      </c>
      <c r="U62" s="130">
        <v>25.725300000000001</v>
      </c>
      <c r="V62" s="130">
        <v>14.5549</v>
      </c>
      <c r="W62" s="130">
        <v>10.8367</v>
      </c>
      <c r="X62" s="130">
        <v>12.9002</v>
      </c>
      <c r="Y62" s="130">
        <v>14.0806</v>
      </c>
      <c r="Z62" s="130">
        <v>4.1124999999999998</v>
      </c>
      <c r="AA62" s="130">
        <v>13.945600000000001</v>
      </c>
      <c r="AB62" s="130">
        <v>19.8902</v>
      </c>
      <c r="AC62" s="130">
        <v>8.9253999999999998</v>
      </c>
      <c r="AD62" s="131"/>
      <c r="AE62" s="131"/>
      <c r="AF62" s="131"/>
    </row>
    <row r="63" spans="1:32" hidden="1" outlineLevel="1" collapsed="1">
      <c r="A63" s="12">
        <v>42125</v>
      </c>
      <c r="B63" s="130">
        <v>812316.84233600996</v>
      </c>
      <c r="C63" s="130">
        <v>370956.62926329998</v>
      </c>
      <c r="D63" s="130">
        <v>441360.21307270997</v>
      </c>
      <c r="E63" s="130">
        <v>204156.69154251</v>
      </c>
      <c r="F63" s="130">
        <v>103196.34308041001</v>
      </c>
      <c r="G63" s="130">
        <v>100960.3484621</v>
      </c>
      <c r="H63" s="130">
        <v>231882.91404358996</v>
      </c>
      <c r="I63" s="130">
        <v>137964.08452504</v>
      </c>
      <c r="J63" s="130">
        <v>93918.829518550017</v>
      </c>
      <c r="K63" s="130">
        <v>412281.57122872997</v>
      </c>
      <c r="L63" s="130">
        <v>183131.94891775001</v>
      </c>
      <c r="M63" s="130">
        <v>229149.62231098002</v>
      </c>
      <c r="N63" s="130">
        <v>18.165299999999998</v>
      </c>
      <c r="O63" s="130">
        <v>23.412299999999998</v>
      </c>
      <c r="P63" s="130">
        <v>23.1755</v>
      </c>
      <c r="Q63" s="130">
        <v>9.6951999999999998</v>
      </c>
      <c r="R63" s="130">
        <v>9.7407000000000004</v>
      </c>
      <c r="S63" s="130">
        <v>28.003399999999999</v>
      </c>
      <c r="T63" s="130">
        <v>28.332599999999999</v>
      </c>
      <c r="U63" s="130">
        <v>27.358499999999999</v>
      </c>
      <c r="V63" s="130">
        <v>14.6469</v>
      </c>
      <c r="W63" s="130">
        <v>13.3454</v>
      </c>
      <c r="X63" s="130">
        <v>13.789099999999999</v>
      </c>
      <c r="Y63" s="130">
        <v>14.541</v>
      </c>
      <c r="Z63" s="130">
        <v>5.1531000000000002</v>
      </c>
      <c r="AA63" s="130">
        <v>14.126099999999999</v>
      </c>
      <c r="AB63" s="130">
        <v>19.338000000000001</v>
      </c>
      <c r="AC63" s="130">
        <v>8.9116</v>
      </c>
      <c r="AD63" s="131"/>
      <c r="AE63" s="131"/>
      <c r="AF63" s="131"/>
    </row>
    <row r="64" spans="1:32" hidden="1" outlineLevel="1" collapsed="1">
      <c r="A64" s="12">
        <v>42156</v>
      </c>
      <c r="B64" s="130">
        <v>811459.42346132</v>
      </c>
      <c r="C64" s="130">
        <v>370436.99355930998</v>
      </c>
      <c r="D64" s="130">
        <v>441022.42990201002</v>
      </c>
      <c r="E64" s="130">
        <v>203277.46851703001</v>
      </c>
      <c r="F64" s="130">
        <v>102735.25714977</v>
      </c>
      <c r="G64" s="130">
        <v>100542.21136726</v>
      </c>
      <c r="H64" s="130">
        <v>240037.79178308998</v>
      </c>
      <c r="I64" s="130">
        <v>145978.72998241999</v>
      </c>
      <c r="J64" s="130">
        <v>94059.061800670024</v>
      </c>
      <c r="K64" s="130">
        <v>411167.14658430009</v>
      </c>
      <c r="L64" s="130">
        <v>186261.81290393003</v>
      </c>
      <c r="M64" s="130">
        <v>224905.33368037001</v>
      </c>
      <c r="N64" s="130">
        <v>17.5503</v>
      </c>
      <c r="O64" s="130">
        <v>22.152100000000001</v>
      </c>
      <c r="P64" s="130">
        <v>21.622800000000002</v>
      </c>
      <c r="Q64" s="130">
        <v>9.2640999999999991</v>
      </c>
      <c r="R64" s="130">
        <v>9.2942999999999998</v>
      </c>
      <c r="S64" s="130">
        <v>28.3596</v>
      </c>
      <c r="T64" s="130">
        <v>28.482399999999998</v>
      </c>
      <c r="U64" s="130">
        <v>27.067799999999998</v>
      </c>
      <c r="V64" s="130">
        <v>14.6417</v>
      </c>
      <c r="W64" s="130">
        <v>9.3661999999999992</v>
      </c>
      <c r="X64" s="130">
        <v>13.5656</v>
      </c>
      <c r="Y64" s="130">
        <v>14.2666</v>
      </c>
      <c r="Z64" s="130">
        <v>4.8023999999999996</v>
      </c>
      <c r="AA64" s="130">
        <v>13.1341</v>
      </c>
      <c r="AB64" s="130">
        <v>18.644200000000001</v>
      </c>
      <c r="AC64" s="130">
        <v>7.9626999999999999</v>
      </c>
      <c r="AD64" s="131"/>
      <c r="AE64" s="131"/>
      <c r="AF64" s="131"/>
    </row>
    <row r="65" spans="1:32" hidden="1" outlineLevel="1" collapsed="1">
      <c r="A65" s="12">
        <v>42186</v>
      </c>
      <c r="B65" s="130">
        <v>821709.46116627997</v>
      </c>
      <c r="C65" s="130">
        <v>369784.78991237999</v>
      </c>
      <c r="D65" s="130">
        <v>451924.67125389999</v>
      </c>
      <c r="E65" s="130">
        <v>203322.46218857</v>
      </c>
      <c r="F65" s="130">
        <v>101221.19511814001</v>
      </c>
      <c r="G65" s="130">
        <v>102101.26707043</v>
      </c>
      <c r="H65" s="130">
        <v>243235.07591857997</v>
      </c>
      <c r="I65" s="130">
        <v>148591.38227212999</v>
      </c>
      <c r="J65" s="130">
        <v>94643.693646450003</v>
      </c>
      <c r="K65" s="130">
        <v>403887.21152046998</v>
      </c>
      <c r="L65" s="130">
        <v>181663.12178412999</v>
      </c>
      <c r="M65" s="130">
        <v>222224.08973633999</v>
      </c>
      <c r="N65" s="130">
        <v>17.555399999999999</v>
      </c>
      <c r="O65" s="130">
        <v>21.512599999999999</v>
      </c>
      <c r="P65" s="130">
        <v>20.839300000000001</v>
      </c>
      <c r="Q65" s="130">
        <v>8.5173000000000005</v>
      </c>
      <c r="R65" s="130">
        <v>8.5239999999999991</v>
      </c>
      <c r="S65" s="130">
        <v>28.763999999999999</v>
      </c>
      <c r="T65" s="130">
        <v>28.917100000000001</v>
      </c>
      <c r="U65" s="130">
        <v>27.861599999999999</v>
      </c>
      <c r="V65" s="130">
        <v>16.0595</v>
      </c>
      <c r="W65" s="130">
        <v>12.505699999999999</v>
      </c>
      <c r="X65" s="130">
        <v>13.252000000000001</v>
      </c>
      <c r="Y65" s="130">
        <v>13.952400000000001</v>
      </c>
      <c r="Z65" s="130">
        <v>4.5479000000000003</v>
      </c>
      <c r="AA65" s="130">
        <v>12.501200000000001</v>
      </c>
      <c r="AB65" s="130">
        <v>17.806999999999999</v>
      </c>
      <c r="AC65" s="130">
        <v>7.4682000000000004</v>
      </c>
      <c r="AD65" s="131"/>
      <c r="AE65" s="131"/>
      <c r="AF65" s="131"/>
    </row>
    <row r="66" spans="1:32" hidden="1" outlineLevel="1" collapsed="1">
      <c r="A66" s="12">
        <v>42217</v>
      </c>
      <c r="B66" s="130">
        <v>813482.57033859997</v>
      </c>
      <c r="C66" s="130">
        <v>374798.71693524998</v>
      </c>
      <c r="D66" s="130">
        <v>438683.85340334999</v>
      </c>
      <c r="E66" s="130">
        <v>200333.83497376999</v>
      </c>
      <c r="F66" s="130">
        <v>101043.46197888</v>
      </c>
      <c r="G66" s="130">
        <v>99290.37299489</v>
      </c>
      <c r="H66" s="130">
        <v>237764.66415164003</v>
      </c>
      <c r="I66" s="130">
        <v>149037.41439094002</v>
      </c>
      <c r="J66" s="130">
        <v>88727.249760700011</v>
      </c>
      <c r="K66" s="130">
        <v>397033.59114749008</v>
      </c>
      <c r="L66" s="130">
        <v>180848.39651989998</v>
      </c>
      <c r="M66" s="130">
        <v>216185.19462758998</v>
      </c>
      <c r="N66" s="130">
        <v>17.416699999999999</v>
      </c>
      <c r="O66" s="130">
        <v>21.5945</v>
      </c>
      <c r="P66" s="130">
        <v>20.8188</v>
      </c>
      <c r="Q66" s="130">
        <v>8.5152999999999999</v>
      </c>
      <c r="R66" s="130">
        <v>8.5505999999999993</v>
      </c>
      <c r="S66" s="130">
        <v>29.186299999999999</v>
      </c>
      <c r="T66" s="130">
        <v>29.251999999999999</v>
      </c>
      <c r="U66" s="130">
        <v>28.1038</v>
      </c>
      <c r="V66" s="130">
        <v>20.485900000000001</v>
      </c>
      <c r="W66" s="130">
        <v>13.2415</v>
      </c>
      <c r="X66" s="130">
        <v>12.122999999999999</v>
      </c>
      <c r="Y66" s="130">
        <v>12.805199999999999</v>
      </c>
      <c r="Z66" s="130">
        <v>3.6808000000000001</v>
      </c>
      <c r="AA66" s="130">
        <v>12.0288</v>
      </c>
      <c r="AB66" s="130">
        <v>17.39</v>
      </c>
      <c r="AC66" s="130">
        <v>7.1317000000000004</v>
      </c>
      <c r="AD66" s="131"/>
      <c r="AE66" s="131"/>
      <c r="AF66" s="131"/>
    </row>
    <row r="67" spans="1:32" hidden="1" outlineLevel="1" collapsed="1">
      <c r="A67" s="12">
        <v>42248</v>
      </c>
      <c r="B67" s="130">
        <v>791846.17255016998</v>
      </c>
      <c r="C67" s="130">
        <v>363955.23142804002</v>
      </c>
      <c r="D67" s="130">
        <v>427890.94112213003</v>
      </c>
      <c r="E67" s="130">
        <v>173520.12698736999</v>
      </c>
      <c r="F67" s="130">
        <v>82677.837224649993</v>
      </c>
      <c r="G67" s="130">
        <v>90842.28976272</v>
      </c>
      <c r="H67" s="130">
        <v>247677.82984767997</v>
      </c>
      <c r="I67" s="130">
        <v>153684.58603588998</v>
      </c>
      <c r="J67" s="130">
        <v>93993.243811789987</v>
      </c>
      <c r="K67" s="130">
        <v>382118.18605366</v>
      </c>
      <c r="L67" s="130">
        <v>177449.43758177001</v>
      </c>
      <c r="M67" s="130">
        <v>204668.74847188999</v>
      </c>
      <c r="N67" s="130">
        <v>17.989899999999999</v>
      </c>
      <c r="O67" s="130">
        <v>21.6569</v>
      </c>
      <c r="P67" s="130">
        <v>20.680099999999999</v>
      </c>
      <c r="Q67" s="130">
        <v>10.331799999999999</v>
      </c>
      <c r="R67" s="130">
        <v>10.430300000000001</v>
      </c>
      <c r="S67" s="130">
        <v>29.322099999999999</v>
      </c>
      <c r="T67" s="130">
        <v>29.407</v>
      </c>
      <c r="U67" s="130">
        <v>28.347899999999999</v>
      </c>
      <c r="V67" s="130">
        <v>16.272300000000001</v>
      </c>
      <c r="W67" s="130">
        <v>7.8226000000000004</v>
      </c>
      <c r="X67" s="130">
        <v>12.2712</v>
      </c>
      <c r="Y67" s="130">
        <v>12.7096</v>
      </c>
      <c r="Z67" s="130">
        <v>4.4843000000000002</v>
      </c>
      <c r="AA67" s="130">
        <v>11.499599999999999</v>
      </c>
      <c r="AB67" s="130">
        <v>17.523900000000001</v>
      </c>
      <c r="AC67" s="130">
        <v>6.8193000000000001</v>
      </c>
      <c r="AD67" s="131"/>
      <c r="AE67" s="131"/>
      <c r="AF67" s="131"/>
    </row>
    <row r="68" spans="1:32" hidden="1" outlineLevel="1" collapsed="1">
      <c r="A68" s="12">
        <v>42278</v>
      </c>
      <c r="B68" s="130">
        <v>817375.28602589003</v>
      </c>
      <c r="C68" s="130">
        <v>365737.44979296002</v>
      </c>
      <c r="D68" s="130">
        <v>451637.83623293001</v>
      </c>
      <c r="E68" s="130">
        <v>177547.67318851</v>
      </c>
      <c r="F68" s="130">
        <v>82296.419658960003</v>
      </c>
      <c r="G68" s="130">
        <v>95251.253529549998</v>
      </c>
      <c r="H68" s="130">
        <v>250266.77045242998</v>
      </c>
      <c r="I68" s="130">
        <v>155864.24437202001</v>
      </c>
      <c r="J68" s="130">
        <v>94402.526080409996</v>
      </c>
      <c r="K68" s="130">
        <v>399534.38061346998</v>
      </c>
      <c r="L68" s="130">
        <v>182882.35218800997</v>
      </c>
      <c r="M68" s="130">
        <v>216652.02842545998</v>
      </c>
      <c r="N68" s="130">
        <v>17.3718</v>
      </c>
      <c r="O68" s="130">
        <v>21.274100000000001</v>
      </c>
      <c r="P68" s="130">
        <v>20.3521</v>
      </c>
      <c r="Q68" s="130">
        <v>8.7603000000000009</v>
      </c>
      <c r="R68" s="130">
        <v>8.8104999999999993</v>
      </c>
      <c r="S68" s="130">
        <v>30.367000000000001</v>
      </c>
      <c r="T68" s="130">
        <v>30.587599999999998</v>
      </c>
      <c r="U68" s="130">
        <v>29.3797</v>
      </c>
      <c r="V68" s="130">
        <v>11.6973</v>
      </c>
      <c r="W68" s="130">
        <v>8.5983000000000001</v>
      </c>
      <c r="X68" s="130">
        <v>11.8207</v>
      </c>
      <c r="Y68" s="130">
        <v>12.269</v>
      </c>
      <c r="Z68" s="130">
        <v>4.1623000000000001</v>
      </c>
      <c r="AA68" s="130">
        <v>11.713800000000001</v>
      </c>
      <c r="AB68" s="130">
        <v>17.085100000000001</v>
      </c>
      <c r="AC68" s="130">
        <v>6.7378</v>
      </c>
      <c r="AD68" s="131"/>
      <c r="AE68" s="131"/>
      <c r="AF68" s="131"/>
    </row>
    <row r="69" spans="1:32" hidden="1" outlineLevel="1" collapsed="1">
      <c r="A69" s="12">
        <v>42309</v>
      </c>
      <c r="B69" s="130">
        <v>836026.13112697995</v>
      </c>
      <c r="C69" s="130">
        <v>365676.43233395001</v>
      </c>
      <c r="D69" s="130">
        <v>470349.69879302999</v>
      </c>
      <c r="E69" s="130">
        <v>182527.15290583001</v>
      </c>
      <c r="F69" s="130">
        <v>82452.835950670007</v>
      </c>
      <c r="G69" s="130">
        <v>100074.31695516</v>
      </c>
      <c r="H69" s="130">
        <v>255562.41793809997</v>
      </c>
      <c r="I69" s="130">
        <v>155896.78392744003</v>
      </c>
      <c r="J69" s="130">
        <v>99665.634010659996</v>
      </c>
      <c r="K69" s="130">
        <v>405080.00204863009</v>
      </c>
      <c r="L69" s="130">
        <v>184074.05624431995</v>
      </c>
      <c r="M69" s="130">
        <v>221005.94580430994</v>
      </c>
      <c r="N69" s="130">
        <v>17.114000000000001</v>
      </c>
      <c r="O69" s="130">
        <v>21.223400000000002</v>
      </c>
      <c r="P69" s="130">
        <v>20.197700000000001</v>
      </c>
      <c r="Q69" s="130">
        <v>9.3893000000000004</v>
      </c>
      <c r="R69" s="130">
        <v>9.4074000000000009</v>
      </c>
      <c r="S69" s="130">
        <v>30.191600000000001</v>
      </c>
      <c r="T69" s="130">
        <v>30.320599999999999</v>
      </c>
      <c r="U69" s="130">
        <v>29.450399999999998</v>
      </c>
      <c r="V69" s="130">
        <v>13.863</v>
      </c>
      <c r="W69" s="130">
        <v>7.3395000000000001</v>
      </c>
      <c r="X69" s="130">
        <v>11.3507</v>
      </c>
      <c r="Y69" s="130">
        <v>11.669600000000001</v>
      </c>
      <c r="Z69" s="130">
        <v>5.1444999999999999</v>
      </c>
      <c r="AA69" s="130">
        <v>11.342599999999999</v>
      </c>
      <c r="AB69" s="130">
        <v>16.8188</v>
      </c>
      <c r="AC69" s="130">
        <v>6.5016999999999996</v>
      </c>
      <c r="AD69" s="131"/>
      <c r="AE69" s="131"/>
      <c r="AF69" s="131"/>
    </row>
    <row r="70" spans="1:32" hidden="1" outlineLevel="1" collapsed="1">
      <c r="A70" s="12">
        <v>42339</v>
      </c>
      <c r="B70" s="130">
        <v>787795.15709313995</v>
      </c>
      <c r="C70" s="130">
        <v>338621.02937339002</v>
      </c>
      <c r="D70" s="130">
        <v>449174.12771974999</v>
      </c>
      <c r="E70" s="130">
        <v>174868.68097669</v>
      </c>
      <c r="F70" s="130">
        <v>80051.165590529999</v>
      </c>
      <c r="G70" s="130">
        <v>94817.515386159997</v>
      </c>
      <c r="H70" s="130">
        <v>265447.56507448002</v>
      </c>
      <c r="I70" s="130">
        <v>169079.92680220999</v>
      </c>
      <c r="J70" s="130">
        <v>96367.638272269978</v>
      </c>
      <c r="K70" s="130">
        <v>410895.48524955002</v>
      </c>
      <c r="L70" s="130">
        <v>198876.49731332995</v>
      </c>
      <c r="M70" s="130">
        <v>212018.98793622002</v>
      </c>
      <c r="N70" s="130">
        <v>17.671800000000001</v>
      </c>
      <c r="O70" s="130">
        <v>20.757999999999999</v>
      </c>
      <c r="P70" s="130">
        <v>19.9359</v>
      </c>
      <c r="Q70" s="130">
        <v>8.9541000000000004</v>
      </c>
      <c r="R70" s="130">
        <v>9.0070999999999994</v>
      </c>
      <c r="S70" s="130">
        <v>27.375699999999998</v>
      </c>
      <c r="T70" s="130">
        <v>27.493099999999998</v>
      </c>
      <c r="U70" s="130">
        <v>26.062899999999999</v>
      </c>
      <c r="V70" s="130">
        <v>11.179500000000001</v>
      </c>
      <c r="W70" s="130">
        <v>8.4047000000000001</v>
      </c>
      <c r="X70" s="130">
        <v>10.2547</v>
      </c>
      <c r="Y70" s="130">
        <v>10.6616</v>
      </c>
      <c r="Z70" s="130">
        <v>4.3422000000000001</v>
      </c>
      <c r="AA70" s="130">
        <v>11.269600000000001</v>
      </c>
      <c r="AB70" s="130">
        <v>16.6995</v>
      </c>
      <c r="AC70" s="130">
        <v>6.4715999999999996</v>
      </c>
      <c r="AD70" s="131"/>
      <c r="AE70" s="131"/>
      <c r="AF70" s="131"/>
    </row>
    <row r="71" spans="1:32" hidden="1" outlineLevel="1" collapsed="1">
      <c r="A71" s="12">
        <v>42370</v>
      </c>
      <c r="B71" s="130">
        <v>808208.21965617</v>
      </c>
      <c r="C71" s="130">
        <v>338257.35469120002</v>
      </c>
      <c r="D71" s="130">
        <v>469950.86496496998</v>
      </c>
      <c r="E71" s="130">
        <v>178440.11103090999</v>
      </c>
      <c r="F71" s="130">
        <v>79814.796657600004</v>
      </c>
      <c r="G71" s="130">
        <v>98625.314373310001</v>
      </c>
      <c r="H71" s="130">
        <v>273812.59953176999</v>
      </c>
      <c r="I71" s="130">
        <v>171818.41022809001</v>
      </c>
      <c r="J71" s="130">
        <v>101994.18930367999</v>
      </c>
      <c r="K71" s="130">
        <v>414018.13332985004</v>
      </c>
      <c r="L71" s="130">
        <v>190883.90399077002</v>
      </c>
      <c r="M71" s="130">
        <v>223134.22933907999</v>
      </c>
      <c r="N71" s="130">
        <v>16.739000000000001</v>
      </c>
      <c r="O71" s="130">
        <v>20.380700000000001</v>
      </c>
      <c r="P71" s="130">
        <v>19.421800000000001</v>
      </c>
      <c r="Q71" s="130">
        <v>8.8394999999999992</v>
      </c>
      <c r="R71" s="130">
        <v>8.9186999999999994</v>
      </c>
      <c r="S71" s="130">
        <v>31.176600000000001</v>
      </c>
      <c r="T71" s="130">
        <v>31.327100000000002</v>
      </c>
      <c r="U71" s="130">
        <v>30.777100000000001</v>
      </c>
      <c r="V71" s="130">
        <v>14.793799999999999</v>
      </c>
      <c r="W71" s="130">
        <v>10.283899999999999</v>
      </c>
      <c r="X71" s="130">
        <v>9.7041000000000004</v>
      </c>
      <c r="Y71" s="130">
        <v>9.9990000000000006</v>
      </c>
      <c r="Z71" s="130">
        <v>3.9933999999999998</v>
      </c>
      <c r="AA71" s="130">
        <v>10.516299999999999</v>
      </c>
      <c r="AB71" s="130">
        <v>15.6126</v>
      </c>
      <c r="AC71" s="130">
        <v>6.0003000000000002</v>
      </c>
      <c r="AD71" s="131"/>
      <c r="AE71" s="131"/>
      <c r="AF71" s="131"/>
    </row>
    <row r="72" spans="1:32" hidden="1" outlineLevel="1" collapsed="1">
      <c r="A72" s="12">
        <v>42401</v>
      </c>
      <c r="B72" s="130">
        <v>841972.82575248997</v>
      </c>
      <c r="C72" s="130">
        <v>341574.32453217998</v>
      </c>
      <c r="D72" s="130">
        <v>500398.50122030999</v>
      </c>
      <c r="E72" s="130">
        <v>184457.79975616999</v>
      </c>
      <c r="F72" s="130">
        <v>80000.269801989998</v>
      </c>
      <c r="G72" s="130">
        <v>104457.52995418001</v>
      </c>
      <c r="H72" s="130">
        <v>281817.83501232002</v>
      </c>
      <c r="I72" s="130">
        <v>171815.98721478999</v>
      </c>
      <c r="J72" s="130">
        <v>110001.84779753</v>
      </c>
      <c r="K72" s="130">
        <v>429165.72573353001</v>
      </c>
      <c r="L72" s="130">
        <v>190389.27050881</v>
      </c>
      <c r="M72" s="130">
        <v>238776.45522472</v>
      </c>
      <c r="N72" s="130">
        <v>16.395199999999999</v>
      </c>
      <c r="O72" s="130">
        <v>20.249400000000001</v>
      </c>
      <c r="P72" s="130">
        <v>19.1965</v>
      </c>
      <c r="Q72" s="130">
        <v>8.7035999999999998</v>
      </c>
      <c r="R72" s="130">
        <v>8.7515000000000001</v>
      </c>
      <c r="S72" s="130">
        <v>29.511199999999999</v>
      </c>
      <c r="T72" s="130">
        <v>29.6374</v>
      </c>
      <c r="U72" s="130">
        <v>28.655000000000001</v>
      </c>
      <c r="V72" s="130">
        <v>10.612500000000001</v>
      </c>
      <c r="W72" s="130">
        <v>7.2031999999999998</v>
      </c>
      <c r="X72" s="130">
        <v>10.163399999999999</v>
      </c>
      <c r="Y72" s="130">
        <v>10.5587</v>
      </c>
      <c r="Z72" s="130">
        <v>3.3614000000000002</v>
      </c>
      <c r="AA72" s="130">
        <v>11.0814</v>
      </c>
      <c r="AB72" s="130">
        <v>17.229299999999999</v>
      </c>
      <c r="AC72" s="130">
        <v>6.3033999999999999</v>
      </c>
      <c r="AD72" s="131"/>
      <c r="AE72" s="131"/>
      <c r="AF72" s="131"/>
    </row>
    <row r="73" spans="1:32" hidden="1" outlineLevel="1" collapsed="1">
      <c r="A73" s="12">
        <v>42430</v>
      </c>
      <c r="B73" s="130">
        <v>821723.26090934</v>
      </c>
      <c r="C73" s="130">
        <v>338733.31442313001</v>
      </c>
      <c r="D73" s="130">
        <v>482989.94648620998</v>
      </c>
      <c r="E73" s="130">
        <v>176878.30547326</v>
      </c>
      <c r="F73" s="130">
        <v>79691.291599260003</v>
      </c>
      <c r="G73" s="130">
        <v>97187.013873999997</v>
      </c>
      <c r="H73" s="130">
        <v>278618.69514152996</v>
      </c>
      <c r="I73" s="130">
        <v>164140.24281934995</v>
      </c>
      <c r="J73" s="130">
        <v>114478.45232218002</v>
      </c>
      <c r="K73" s="130">
        <v>423704.56580996996</v>
      </c>
      <c r="L73" s="130">
        <v>193164.98697925001</v>
      </c>
      <c r="M73" s="130">
        <v>230539.57883071993</v>
      </c>
      <c r="N73" s="130">
        <v>16.523599999999998</v>
      </c>
      <c r="O73" s="130">
        <v>20.554300000000001</v>
      </c>
      <c r="P73" s="130">
        <v>19.613900000000001</v>
      </c>
      <c r="Q73" s="130">
        <v>8.8603000000000005</v>
      </c>
      <c r="R73" s="130">
        <v>8.8920999999999992</v>
      </c>
      <c r="S73" s="130">
        <v>30.131699999999999</v>
      </c>
      <c r="T73" s="130">
        <v>30.275200000000002</v>
      </c>
      <c r="U73" s="130">
        <v>29.738800000000001</v>
      </c>
      <c r="V73" s="130">
        <v>12.5261</v>
      </c>
      <c r="W73" s="130">
        <v>8.0953999999999997</v>
      </c>
      <c r="X73" s="130">
        <v>11.5405</v>
      </c>
      <c r="Y73" s="130">
        <v>12.206</v>
      </c>
      <c r="Z73" s="130">
        <v>3.786</v>
      </c>
      <c r="AA73" s="130">
        <v>11.6851</v>
      </c>
      <c r="AB73" s="130">
        <v>17.279499999999999</v>
      </c>
      <c r="AC73" s="130">
        <v>6.4661</v>
      </c>
      <c r="AD73" s="131"/>
      <c r="AE73" s="131"/>
      <c r="AF73" s="131"/>
    </row>
    <row r="74" spans="1:32" hidden="1" outlineLevel="1" collapsed="1">
      <c r="A74" s="12">
        <v>42461</v>
      </c>
      <c r="B74" s="130">
        <v>802015.63475668</v>
      </c>
      <c r="C74" s="130">
        <v>336294.57058961998</v>
      </c>
      <c r="D74" s="130">
        <v>465721.06416706002</v>
      </c>
      <c r="E74" s="130">
        <v>170598.16983368999</v>
      </c>
      <c r="F74" s="130">
        <v>78576.680803419993</v>
      </c>
      <c r="G74" s="130">
        <v>92021.489030269993</v>
      </c>
      <c r="H74" s="130">
        <v>285303.53397803003</v>
      </c>
      <c r="I74" s="130">
        <v>169423.63493245997</v>
      </c>
      <c r="J74" s="130">
        <v>115879.89904557001</v>
      </c>
      <c r="K74" s="130">
        <v>419349.85728502006</v>
      </c>
      <c r="L74" s="130">
        <v>197228.63912054998</v>
      </c>
      <c r="M74" s="130">
        <v>222121.21816446999</v>
      </c>
      <c r="N74" s="130">
        <v>16.662099999999999</v>
      </c>
      <c r="O74" s="130">
        <v>21.194299999999998</v>
      </c>
      <c r="P74" s="130">
        <v>20.3383</v>
      </c>
      <c r="Q74" s="130">
        <v>9.0452999999999992</v>
      </c>
      <c r="R74" s="130">
        <v>9.0632999999999999</v>
      </c>
      <c r="S74" s="130">
        <v>29.698599999999999</v>
      </c>
      <c r="T74" s="130">
        <v>29.811</v>
      </c>
      <c r="U74" s="130">
        <v>29.103400000000001</v>
      </c>
      <c r="V74" s="130">
        <v>10.8163</v>
      </c>
      <c r="W74" s="130">
        <v>7.0462999999999996</v>
      </c>
      <c r="X74" s="130">
        <v>12.246</v>
      </c>
      <c r="Y74" s="130">
        <v>13.128</v>
      </c>
      <c r="Z74" s="130">
        <v>3.3052999999999999</v>
      </c>
      <c r="AA74" s="130">
        <v>11.9618</v>
      </c>
      <c r="AB74" s="130">
        <v>17.023499999999999</v>
      </c>
      <c r="AC74" s="130">
        <v>6.2061999999999999</v>
      </c>
      <c r="AD74" s="131"/>
      <c r="AE74" s="131"/>
      <c r="AF74" s="131"/>
    </row>
    <row r="75" spans="1:32" hidden="1" outlineLevel="1" collapsed="1">
      <c r="A75" s="12">
        <v>42491</v>
      </c>
      <c r="B75" s="130">
        <v>799483.96752641001</v>
      </c>
      <c r="C75" s="130">
        <v>336749.51642190001</v>
      </c>
      <c r="D75" s="130">
        <v>462734.45110450999</v>
      </c>
      <c r="E75" s="130">
        <v>169711.94608535999</v>
      </c>
      <c r="F75" s="130">
        <v>78804.863241159997</v>
      </c>
      <c r="G75" s="130">
        <v>90907.082844200006</v>
      </c>
      <c r="H75" s="130">
        <v>287919.16953124997</v>
      </c>
      <c r="I75" s="130">
        <v>177069.57458431998</v>
      </c>
      <c r="J75" s="130">
        <v>110849.59494692998</v>
      </c>
      <c r="K75" s="130">
        <v>419030.51304660016</v>
      </c>
      <c r="L75" s="130">
        <v>197478.24299735998</v>
      </c>
      <c r="M75" s="130">
        <v>221552.27004924003</v>
      </c>
      <c r="N75" s="130">
        <v>16.7654</v>
      </c>
      <c r="O75" s="130">
        <v>21.183800000000002</v>
      </c>
      <c r="P75" s="130">
        <v>20.317399999999999</v>
      </c>
      <c r="Q75" s="130">
        <v>9.0190999999999999</v>
      </c>
      <c r="R75" s="130">
        <v>9.0311000000000003</v>
      </c>
      <c r="S75" s="130">
        <v>31.668199999999999</v>
      </c>
      <c r="T75" s="130">
        <v>31.714300000000001</v>
      </c>
      <c r="U75" s="130">
        <v>32.145600000000002</v>
      </c>
      <c r="V75" s="130">
        <v>18.1694</v>
      </c>
      <c r="W75" s="130">
        <v>7.5183999999999997</v>
      </c>
      <c r="X75" s="130">
        <v>12.4651</v>
      </c>
      <c r="Y75" s="130">
        <v>13.128</v>
      </c>
      <c r="Z75" s="130">
        <v>2.9811000000000001</v>
      </c>
      <c r="AA75" s="130">
        <v>11.3308</v>
      </c>
      <c r="AB75" s="130">
        <v>16.290900000000001</v>
      </c>
      <c r="AC75" s="130">
        <v>5.7986000000000004</v>
      </c>
      <c r="AD75" s="131"/>
      <c r="AE75" s="131"/>
      <c r="AF75" s="131"/>
    </row>
    <row r="76" spans="1:32" hidden="1" outlineLevel="1" collapsed="1">
      <c r="A76" s="12">
        <v>42522</v>
      </c>
      <c r="B76" s="130">
        <v>779362.37075221003</v>
      </c>
      <c r="C76" s="130">
        <v>334394.33681682002</v>
      </c>
      <c r="D76" s="130">
        <v>444968.03393539001</v>
      </c>
      <c r="E76" s="130">
        <v>165611.3371256</v>
      </c>
      <c r="F76" s="130">
        <v>77737.552848299994</v>
      </c>
      <c r="G76" s="130">
        <v>87873.784277300001</v>
      </c>
      <c r="H76" s="130">
        <v>294641.05493541999</v>
      </c>
      <c r="I76" s="130">
        <v>178050.29702170996</v>
      </c>
      <c r="J76" s="130">
        <v>116590.75791371</v>
      </c>
      <c r="K76" s="130">
        <v>422448.56800773001</v>
      </c>
      <c r="L76" s="130">
        <v>203725.62582558001</v>
      </c>
      <c r="M76" s="130">
        <v>218722.94218215</v>
      </c>
      <c r="N76" s="130">
        <v>15.958500000000001</v>
      </c>
      <c r="O76" s="130">
        <v>20.402799999999999</v>
      </c>
      <c r="P76" s="130">
        <v>19.599499999999999</v>
      </c>
      <c r="Q76" s="130">
        <v>9.2599</v>
      </c>
      <c r="R76" s="130">
        <v>9.2720000000000002</v>
      </c>
      <c r="S76" s="130">
        <v>32.534799999999997</v>
      </c>
      <c r="T76" s="130">
        <v>32.608800000000002</v>
      </c>
      <c r="U76" s="130">
        <v>33.304699999999997</v>
      </c>
      <c r="V76" s="130">
        <v>16.422599999999999</v>
      </c>
      <c r="W76" s="130">
        <v>11.423299999999999</v>
      </c>
      <c r="X76" s="130">
        <v>11.612299999999999</v>
      </c>
      <c r="Y76" s="130">
        <v>12.1967</v>
      </c>
      <c r="Z76" s="130">
        <v>2.5537000000000001</v>
      </c>
      <c r="AA76" s="130">
        <v>10.4589</v>
      </c>
      <c r="AB76" s="130">
        <v>16.093</v>
      </c>
      <c r="AC76" s="130">
        <v>5.1516999999999999</v>
      </c>
      <c r="AD76" s="131"/>
      <c r="AE76" s="131"/>
      <c r="AF76" s="131"/>
    </row>
    <row r="77" spans="1:32" hidden="1" outlineLevel="1" collapsed="1">
      <c r="A77" s="12">
        <v>42552</v>
      </c>
      <c r="B77" s="130">
        <v>783991.90736717999</v>
      </c>
      <c r="C77" s="130">
        <v>341686.33485629997</v>
      </c>
      <c r="D77" s="130">
        <v>442305.57251088001</v>
      </c>
      <c r="E77" s="130">
        <v>161164.59014988001</v>
      </c>
      <c r="F77" s="130">
        <v>75908.457157280005</v>
      </c>
      <c r="G77" s="130">
        <v>85256.132992600003</v>
      </c>
      <c r="H77" s="130">
        <v>298831.06096155004</v>
      </c>
      <c r="I77" s="130">
        <v>182240.72983966995</v>
      </c>
      <c r="J77" s="130">
        <v>116590.33112187999</v>
      </c>
      <c r="K77" s="130">
        <v>421588.51156813995</v>
      </c>
      <c r="L77" s="130">
        <v>203347.93978100002</v>
      </c>
      <c r="M77" s="130">
        <v>218240.57178714001</v>
      </c>
      <c r="N77" s="130">
        <v>15.238799999999999</v>
      </c>
      <c r="O77" s="130">
        <v>18.177099999999999</v>
      </c>
      <c r="P77" s="130">
        <v>17.122499999999999</v>
      </c>
      <c r="Q77" s="130">
        <v>8.5923999999999996</v>
      </c>
      <c r="R77" s="130">
        <v>8.6029</v>
      </c>
      <c r="S77" s="130">
        <v>30.996200000000002</v>
      </c>
      <c r="T77" s="130">
        <v>31.010300000000001</v>
      </c>
      <c r="U77" s="130">
        <v>31.3413</v>
      </c>
      <c r="V77" s="130">
        <v>24.133600000000001</v>
      </c>
      <c r="W77" s="130">
        <v>9.7439</v>
      </c>
      <c r="X77" s="130">
        <v>10.443300000000001</v>
      </c>
      <c r="Y77" s="130">
        <v>10.966799999999999</v>
      </c>
      <c r="Z77" s="130">
        <v>2.6741000000000001</v>
      </c>
      <c r="AA77" s="130">
        <v>10.4046</v>
      </c>
      <c r="AB77" s="130">
        <v>15.348699999999999</v>
      </c>
      <c r="AC77" s="130">
        <v>5.0065</v>
      </c>
      <c r="AD77" s="131"/>
      <c r="AE77" s="131"/>
      <c r="AF77" s="131"/>
    </row>
    <row r="78" spans="1:32" hidden="1" outlineLevel="1" collapsed="1">
      <c r="A78" s="12">
        <v>42583</v>
      </c>
      <c r="B78" s="130">
        <v>807601.56701634999</v>
      </c>
      <c r="C78" s="130">
        <v>362760.66355167999</v>
      </c>
      <c r="D78" s="130">
        <v>444840.90346467</v>
      </c>
      <c r="E78" s="130">
        <v>164137.64186048001</v>
      </c>
      <c r="F78" s="130">
        <v>77218.623168260005</v>
      </c>
      <c r="G78" s="130">
        <v>86919.018692219994</v>
      </c>
      <c r="H78" s="130">
        <v>298323.10698776005</v>
      </c>
      <c r="I78" s="130">
        <v>176534.42863415001</v>
      </c>
      <c r="J78" s="130">
        <v>121788.67835361001</v>
      </c>
      <c r="K78" s="130">
        <v>426983.33925783995</v>
      </c>
      <c r="L78" s="130">
        <v>199671.95999696001</v>
      </c>
      <c r="M78" s="130">
        <v>227311.37926088003</v>
      </c>
      <c r="N78" s="130">
        <v>15.0701</v>
      </c>
      <c r="O78" s="130">
        <v>17.116900000000001</v>
      </c>
      <c r="P78" s="130">
        <v>16.051100000000002</v>
      </c>
      <c r="Q78" s="130">
        <v>8.4999000000000002</v>
      </c>
      <c r="R78" s="130">
        <v>8.4922000000000004</v>
      </c>
      <c r="S78" s="130">
        <v>30.639900000000001</v>
      </c>
      <c r="T78" s="130">
        <v>30.887899999999998</v>
      </c>
      <c r="U78" s="130">
        <v>31.297999999999998</v>
      </c>
      <c r="V78" s="130">
        <v>5.3902000000000001</v>
      </c>
      <c r="W78" s="130">
        <v>1.8118000000000001</v>
      </c>
      <c r="X78" s="130">
        <v>9.2065999999999999</v>
      </c>
      <c r="Y78" s="130">
        <v>9.7619000000000007</v>
      </c>
      <c r="Z78" s="130">
        <v>2.1888999999999998</v>
      </c>
      <c r="AA78" s="130">
        <v>9.5114000000000001</v>
      </c>
      <c r="AB78" s="130">
        <v>14.441000000000001</v>
      </c>
      <c r="AC78" s="130">
        <v>4.5738000000000003</v>
      </c>
      <c r="AD78" s="131"/>
      <c r="AE78" s="131"/>
      <c r="AF78" s="131"/>
    </row>
    <row r="79" spans="1:32" hidden="1" outlineLevel="1" collapsed="1">
      <c r="A79" s="12">
        <v>42614</v>
      </c>
      <c r="B79" s="130">
        <v>812080.32531599002</v>
      </c>
      <c r="C79" s="130">
        <v>368959.44371070003</v>
      </c>
      <c r="D79" s="130">
        <v>443120.88160528999</v>
      </c>
      <c r="E79" s="130">
        <v>163975.53593608999</v>
      </c>
      <c r="F79" s="130">
        <v>77287.336412119999</v>
      </c>
      <c r="G79" s="130">
        <v>86688.199523970005</v>
      </c>
      <c r="H79" s="130">
        <v>294808.31771666004</v>
      </c>
      <c r="I79" s="130">
        <v>174089.79604551999</v>
      </c>
      <c r="J79" s="130">
        <v>120718.52167114004</v>
      </c>
      <c r="K79" s="130">
        <v>433591.32958043006</v>
      </c>
      <c r="L79" s="130">
        <v>204190.05772626001</v>
      </c>
      <c r="M79" s="130">
        <v>229401.27185417002</v>
      </c>
      <c r="N79" s="130">
        <v>14.574</v>
      </c>
      <c r="O79" s="130">
        <v>16.9954</v>
      </c>
      <c r="P79" s="130">
        <v>15.917299999999999</v>
      </c>
      <c r="Q79" s="130">
        <v>8.3053000000000008</v>
      </c>
      <c r="R79" s="130">
        <v>8.3130000000000006</v>
      </c>
      <c r="S79" s="130">
        <v>30.6371</v>
      </c>
      <c r="T79" s="130">
        <v>30.696999999999999</v>
      </c>
      <c r="U79" s="130">
        <v>30.994299999999999</v>
      </c>
      <c r="V79" s="130">
        <v>20.5288</v>
      </c>
      <c r="W79" s="130">
        <v>10.3584</v>
      </c>
      <c r="X79" s="130">
        <v>9.7651000000000003</v>
      </c>
      <c r="Y79" s="130">
        <v>10.0969</v>
      </c>
      <c r="Z79" s="130">
        <v>3.5257000000000001</v>
      </c>
      <c r="AA79" s="130">
        <v>9.1587999999999994</v>
      </c>
      <c r="AB79" s="130">
        <v>14.0642</v>
      </c>
      <c r="AC79" s="130">
        <v>4.5773000000000001</v>
      </c>
      <c r="AD79" s="131"/>
      <c r="AE79" s="131"/>
      <c r="AF79" s="131"/>
    </row>
    <row r="80" spans="1:32" hidden="1" outlineLevel="1" collapsed="1">
      <c r="A80" s="12">
        <v>42644</v>
      </c>
      <c r="B80" s="130">
        <v>810118.42427995999</v>
      </c>
      <c r="C80" s="130">
        <v>392891.69650684</v>
      </c>
      <c r="D80" s="130">
        <v>417226.72777311999</v>
      </c>
      <c r="E80" s="130">
        <v>160996.33318918</v>
      </c>
      <c r="F80" s="130">
        <v>76874.586075209998</v>
      </c>
      <c r="G80" s="130">
        <v>84121.747113970006</v>
      </c>
      <c r="H80" s="130">
        <v>298179.17698900006</v>
      </c>
      <c r="I80" s="130">
        <v>182456.18724198002</v>
      </c>
      <c r="J80" s="130">
        <v>115722.98974701998</v>
      </c>
      <c r="K80" s="130">
        <v>430337.29319959995</v>
      </c>
      <c r="L80" s="130">
        <v>204240.1892393</v>
      </c>
      <c r="M80" s="130">
        <v>226097.10396030001</v>
      </c>
      <c r="N80" s="130">
        <v>13.2872</v>
      </c>
      <c r="O80" s="130">
        <v>14.398400000000001</v>
      </c>
      <c r="P80" s="130">
        <v>13.579800000000001</v>
      </c>
      <c r="Q80" s="130">
        <v>9.1119000000000003</v>
      </c>
      <c r="R80" s="130">
        <v>9.1306999999999992</v>
      </c>
      <c r="S80" s="130">
        <v>30.599399999999999</v>
      </c>
      <c r="T80" s="130">
        <v>30.613</v>
      </c>
      <c r="U80" s="130">
        <v>30.9239</v>
      </c>
      <c r="V80" s="130">
        <v>22.139700000000001</v>
      </c>
      <c r="W80" s="130">
        <v>10.5275</v>
      </c>
      <c r="X80" s="130">
        <v>9.8322000000000003</v>
      </c>
      <c r="Y80" s="130">
        <v>10.1111</v>
      </c>
      <c r="Z80" s="130">
        <v>3.4962</v>
      </c>
      <c r="AA80" s="130">
        <v>9.2509999999999994</v>
      </c>
      <c r="AB80" s="130">
        <v>14.0564</v>
      </c>
      <c r="AC80" s="130">
        <v>4.7159000000000004</v>
      </c>
      <c r="AD80" s="131"/>
      <c r="AE80" s="131"/>
      <c r="AF80" s="131"/>
    </row>
    <row r="81" spans="1:32" hidden="1" outlineLevel="1" collapsed="1">
      <c r="A81" s="12">
        <v>42675</v>
      </c>
      <c r="B81" s="130">
        <v>811140.45928388997</v>
      </c>
      <c r="C81" s="130">
        <v>423578.58986010001</v>
      </c>
      <c r="D81" s="130">
        <v>387561.86942379002</v>
      </c>
      <c r="E81" s="130">
        <v>160501.60117486</v>
      </c>
      <c r="F81" s="130">
        <v>77339.310872849994</v>
      </c>
      <c r="G81" s="130">
        <v>83162.290302010006</v>
      </c>
      <c r="H81" s="130">
        <v>290753.50515749003</v>
      </c>
      <c r="I81" s="130">
        <v>180194.03664106998</v>
      </c>
      <c r="J81" s="130">
        <v>110559.46851642001</v>
      </c>
      <c r="K81" s="130">
        <v>430962.07875067007</v>
      </c>
      <c r="L81" s="130">
        <v>205573.25148456002</v>
      </c>
      <c r="M81" s="130">
        <v>225388.82726611002</v>
      </c>
      <c r="N81" s="130">
        <v>13.1052</v>
      </c>
      <c r="O81" s="130">
        <v>14.005000000000001</v>
      </c>
      <c r="P81" s="130">
        <v>13.0869</v>
      </c>
      <c r="Q81" s="130">
        <v>8.7879000000000005</v>
      </c>
      <c r="R81" s="130">
        <v>8.8076000000000008</v>
      </c>
      <c r="S81" s="130">
        <v>30.499199999999998</v>
      </c>
      <c r="T81" s="130">
        <v>30.521100000000001</v>
      </c>
      <c r="U81" s="130">
        <v>30.970800000000001</v>
      </c>
      <c r="V81" s="130">
        <v>21.663900000000002</v>
      </c>
      <c r="W81" s="130">
        <v>10.934100000000001</v>
      </c>
      <c r="X81" s="130">
        <v>9.0198999999999998</v>
      </c>
      <c r="Y81" s="130">
        <v>9.3405000000000005</v>
      </c>
      <c r="Z81" s="130">
        <v>3.6394000000000002</v>
      </c>
      <c r="AA81" s="130">
        <v>9.6637000000000004</v>
      </c>
      <c r="AB81" s="130">
        <v>14.0098</v>
      </c>
      <c r="AC81" s="130">
        <v>5.0431999999999997</v>
      </c>
      <c r="AD81" s="131"/>
      <c r="AE81" s="131"/>
      <c r="AF81" s="131"/>
    </row>
    <row r="82" spans="1:32" hidden="1" outlineLevel="1" collapsed="1">
      <c r="A82" s="12">
        <v>42705</v>
      </c>
      <c r="B82" s="130">
        <v>822114.34799005999</v>
      </c>
      <c r="C82" s="130">
        <v>417431.67211027001</v>
      </c>
      <c r="D82" s="130">
        <v>404682.67587978998</v>
      </c>
      <c r="E82" s="130">
        <v>163333.08824734</v>
      </c>
      <c r="F82" s="130">
        <v>76709.869338010001</v>
      </c>
      <c r="G82" s="130">
        <v>86623.218909329997</v>
      </c>
      <c r="H82" s="130">
        <v>310559.13924365997</v>
      </c>
      <c r="I82" s="130">
        <v>193453.23654668999</v>
      </c>
      <c r="J82" s="130">
        <v>117105.90269696999</v>
      </c>
      <c r="K82" s="130">
        <v>444676.45596152003</v>
      </c>
      <c r="L82" s="130">
        <v>209601.25877749998</v>
      </c>
      <c r="M82" s="130">
        <v>235075.19718401998</v>
      </c>
      <c r="N82" s="130">
        <v>14.2075</v>
      </c>
      <c r="O82" s="130">
        <v>16.183199999999999</v>
      </c>
      <c r="P82" s="130">
        <v>15.1214</v>
      </c>
      <c r="Q82" s="130">
        <v>7.6665000000000001</v>
      </c>
      <c r="R82" s="130">
        <v>7.6788999999999996</v>
      </c>
      <c r="S82" s="130">
        <v>29.6708</v>
      </c>
      <c r="T82" s="130">
        <v>29.6828</v>
      </c>
      <c r="U82" s="130">
        <v>29.511099999999999</v>
      </c>
      <c r="V82" s="130">
        <v>24.743500000000001</v>
      </c>
      <c r="W82" s="130">
        <v>10.335100000000001</v>
      </c>
      <c r="X82" s="130">
        <v>8.9809000000000001</v>
      </c>
      <c r="Y82" s="130">
        <v>9.3917999999999999</v>
      </c>
      <c r="Z82" s="130">
        <v>3.7084999999999999</v>
      </c>
      <c r="AA82" s="130">
        <v>9.6812000000000005</v>
      </c>
      <c r="AB82" s="130">
        <v>13.913399999999999</v>
      </c>
      <c r="AC82" s="130">
        <v>5.1303000000000001</v>
      </c>
      <c r="AD82" s="131"/>
      <c r="AE82" s="131"/>
      <c r="AF82" s="131"/>
    </row>
    <row r="83" spans="1:32" hidden="1" outlineLevel="1" collapsed="1">
      <c r="A83" s="12">
        <v>42736</v>
      </c>
      <c r="B83" s="130">
        <v>808593.43913509999</v>
      </c>
      <c r="C83" s="130">
        <v>414668.75678713003</v>
      </c>
      <c r="D83" s="130">
        <v>393924.68234797003</v>
      </c>
      <c r="E83" s="130">
        <v>163657.82971809001</v>
      </c>
      <c r="F83" s="130">
        <v>77868.222369869996</v>
      </c>
      <c r="G83" s="130">
        <v>85789.607348220001</v>
      </c>
      <c r="H83" s="130">
        <v>299689.34646373999</v>
      </c>
      <c r="I83" s="130">
        <v>186394.67402969001</v>
      </c>
      <c r="J83" s="130">
        <v>113294.67243404996</v>
      </c>
      <c r="K83" s="130">
        <v>437688.87861632998</v>
      </c>
      <c r="L83" s="130">
        <v>206074.61423476</v>
      </c>
      <c r="M83" s="130">
        <v>231614.26438156996</v>
      </c>
      <c r="N83" s="130">
        <v>13.836</v>
      </c>
      <c r="O83" s="130">
        <v>16.0322</v>
      </c>
      <c r="P83" s="130">
        <v>14.7919</v>
      </c>
      <c r="Q83" s="130">
        <v>7.8324999999999996</v>
      </c>
      <c r="R83" s="130">
        <v>7.8532999999999999</v>
      </c>
      <c r="S83" s="130">
        <v>29.775200000000002</v>
      </c>
      <c r="T83" s="130">
        <v>29.799700000000001</v>
      </c>
      <c r="U83" s="130">
        <v>29.754799999999999</v>
      </c>
      <c r="V83" s="130">
        <v>18.597300000000001</v>
      </c>
      <c r="W83" s="130">
        <v>9.1569000000000003</v>
      </c>
      <c r="X83" s="130">
        <v>8.4543999999999997</v>
      </c>
      <c r="Y83" s="130">
        <v>8.7181999999999995</v>
      </c>
      <c r="Z83" s="130">
        <v>3.9683999999999999</v>
      </c>
      <c r="AA83" s="130">
        <v>9.6737000000000002</v>
      </c>
      <c r="AB83" s="130">
        <v>14.3835</v>
      </c>
      <c r="AC83" s="130">
        <v>4.7042000000000002</v>
      </c>
      <c r="AD83" s="131"/>
      <c r="AE83" s="131"/>
      <c r="AF83" s="131"/>
    </row>
    <row r="84" spans="1:32" hidden="1" outlineLevel="1" collapsed="1">
      <c r="A84" s="12">
        <v>42767</v>
      </c>
      <c r="B84" s="130">
        <v>800416.88833807001</v>
      </c>
      <c r="C84" s="130">
        <v>415110.48174870998</v>
      </c>
      <c r="D84" s="130">
        <v>385306.40658935998</v>
      </c>
      <c r="E84" s="130">
        <v>161936.75162190001</v>
      </c>
      <c r="F84" s="130">
        <v>78543.429897859998</v>
      </c>
      <c r="G84" s="130">
        <v>83393.321724039997</v>
      </c>
      <c r="H84" s="130">
        <v>298194.61718082998</v>
      </c>
      <c r="I84" s="130">
        <v>184287.67224168999</v>
      </c>
      <c r="J84" s="130">
        <v>113906.94493913997</v>
      </c>
      <c r="K84" s="130">
        <v>436924.30568922008</v>
      </c>
      <c r="L84" s="130">
        <v>208393.03055172006</v>
      </c>
      <c r="M84" s="130">
        <v>228531.27513750002</v>
      </c>
      <c r="N84" s="130">
        <v>13.905799999999999</v>
      </c>
      <c r="O84" s="130">
        <v>15.5913</v>
      </c>
      <c r="P84" s="130">
        <v>14.419700000000001</v>
      </c>
      <c r="Q84" s="130">
        <v>7.7782</v>
      </c>
      <c r="R84" s="130">
        <v>7.7990000000000004</v>
      </c>
      <c r="S84" s="130">
        <v>29.9543</v>
      </c>
      <c r="T84" s="130">
        <v>29.970199999999998</v>
      </c>
      <c r="U84" s="130">
        <v>30.189699999999998</v>
      </c>
      <c r="V84" s="130">
        <v>18.317299999999999</v>
      </c>
      <c r="W84" s="130">
        <v>6.8769</v>
      </c>
      <c r="X84" s="130">
        <v>8.5363000000000007</v>
      </c>
      <c r="Y84" s="130">
        <v>8.7627000000000006</v>
      </c>
      <c r="Z84" s="130">
        <v>3.4906000000000001</v>
      </c>
      <c r="AA84" s="130">
        <v>8.8742999999999999</v>
      </c>
      <c r="AB84" s="130">
        <v>13.579000000000001</v>
      </c>
      <c r="AC84" s="130">
        <v>4.3014000000000001</v>
      </c>
      <c r="AD84" s="131"/>
      <c r="AE84" s="131"/>
      <c r="AF84" s="131"/>
    </row>
    <row r="85" spans="1:32" hidden="1" outlineLevel="1" collapsed="1">
      <c r="A85" s="12">
        <v>42795</v>
      </c>
      <c r="B85" s="130">
        <v>793045.34146378003</v>
      </c>
      <c r="C85" s="130">
        <v>417288.33072822</v>
      </c>
      <c r="D85" s="130">
        <v>375757.01073555998</v>
      </c>
      <c r="E85" s="130">
        <v>161146.41091559001</v>
      </c>
      <c r="F85" s="130">
        <v>80269.073323079996</v>
      </c>
      <c r="G85" s="130">
        <v>80877.337592509997</v>
      </c>
      <c r="H85" s="130">
        <v>309396.51081345003</v>
      </c>
      <c r="I85" s="130">
        <v>192277.74400183</v>
      </c>
      <c r="J85" s="130">
        <v>117118.76681161999</v>
      </c>
      <c r="K85" s="130">
        <v>440537.72966690001</v>
      </c>
      <c r="L85" s="130">
        <v>213409.56192884</v>
      </c>
      <c r="M85" s="130">
        <v>227128.16773805997</v>
      </c>
      <c r="N85" s="130">
        <v>13.9884</v>
      </c>
      <c r="O85" s="130">
        <v>15.7919</v>
      </c>
      <c r="P85" s="130">
        <v>14.746</v>
      </c>
      <c r="Q85" s="130">
        <v>8.4216999999999995</v>
      </c>
      <c r="R85" s="130">
        <v>8.4383999999999997</v>
      </c>
      <c r="S85" s="130">
        <v>29.265000000000001</v>
      </c>
      <c r="T85" s="130">
        <v>29.273599999999998</v>
      </c>
      <c r="U85" s="130">
        <v>28.980699999999999</v>
      </c>
      <c r="V85" s="130">
        <v>27.592199999999998</v>
      </c>
      <c r="W85" s="130">
        <v>9.5050000000000008</v>
      </c>
      <c r="X85" s="130">
        <v>9.1259999999999994</v>
      </c>
      <c r="Y85" s="130">
        <v>9.3168000000000006</v>
      </c>
      <c r="Z85" s="130">
        <v>3.18</v>
      </c>
      <c r="AA85" s="130">
        <v>8.9192</v>
      </c>
      <c r="AB85" s="130">
        <v>13.464399999999999</v>
      </c>
      <c r="AC85" s="130">
        <v>3.7515000000000001</v>
      </c>
      <c r="AD85" s="131"/>
      <c r="AE85" s="131"/>
      <c r="AF85" s="131"/>
    </row>
    <row r="86" spans="1:32" hidden="1" outlineLevel="1" collapsed="1">
      <c r="A86" s="12">
        <v>42826</v>
      </c>
      <c r="B86" s="130">
        <v>788350.41833957005</v>
      </c>
      <c r="C86" s="130">
        <v>418623.64094216999</v>
      </c>
      <c r="D86" s="130">
        <v>369726.7773974</v>
      </c>
      <c r="E86" s="130">
        <v>159865.89404699</v>
      </c>
      <c r="F86" s="130">
        <v>80955.368573650005</v>
      </c>
      <c r="G86" s="130">
        <v>78910.525473340007</v>
      </c>
      <c r="H86" s="130">
        <v>311000.20236977993</v>
      </c>
      <c r="I86" s="130">
        <v>193387.50571512003</v>
      </c>
      <c r="J86" s="130">
        <v>117612.69665466002</v>
      </c>
      <c r="K86" s="130">
        <v>446486.03038549004</v>
      </c>
      <c r="L86" s="130">
        <v>221875.76207111002</v>
      </c>
      <c r="M86" s="130">
        <v>224610.26831437999</v>
      </c>
      <c r="N86" s="130">
        <v>13.5261</v>
      </c>
      <c r="O86" s="130">
        <v>15.2234</v>
      </c>
      <c r="P86" s="130">
        <v>14.234500000000001</v>
      </c>
      <c r="Q86" s="130">
        <v>8.7841000000000005</v>
      </c>
      <c r="R86" s="130">
        <v>8.7848000000000006</v>
      </c>
      <c r="S86" s="130">
        <v>29.575099999999999</v>
      </c>
      <c r="T86" s="130">
        <v>29.622900000000001</v>
      </c>
      <c r="U86" s="130">
        <v>29.667899999999999</v>
      </c>
      <c r="V86" s="130">
        <v>13.820600000000001</v>
      </c>
      <c r="W86" s="130">
        <v>8.6631999999999998</v>
      </c>
      <c r="X86" s="130">
        <v>8.7590000000000003</v>
      </c>
      <c r="Y86" s="130">
        <v>9.0375999999999994</v>
      </c>
      <c r="Z86" s="130">
        <v>3.2886000000000002</v>
      </c>
      <c r="AA86" s="130">
        <v>8.2120999999999995</v>
      </c>
      <c r="AB86" s="130">
        <v>12.5985</v>
      </c>
      <c r="AC86" s="130">
        <v>3.6663000000000001</v>
      </c>
      <c r="AD86" s="131"/>
      <c r="AE86" s="131"/>
      <c r="AF86" s="131"/>
    </row>
    <row r="87" spans="1:32" hidden="1" outlineLevel="1" collapsed="1">
      <c r="A87" s="12">
        <v>42856</v>
      </c>
      <c r="B87" s="130">
        <v>783718.83675185998</v>
      </c>
      <c r="C87" s="130">
        <v>416630.9877387</v>
      </c>
      <c r="D87" s="130">
        <v>367087.84901315998</v>
      </c>
      <c r="E87" s="130">
        <v>160027.88953057001</v>
      </c>
      <c r="F87" s="130">
        <v>83054.041231290001</v>
      </c>
      <c r="G87" s="130">
        <v>76973.848299279998</v>
      </c>
      <c r="H87" s="130">
        <v>309854.52749686997</v>
      </c>
      <c r="I87" s="130">
        <v>193133.31996807997</v>
      </c>
      <c r="J87" s="130">
        <v>116721.20752879001</v>
      </c>
      <c r="K87" s="130">
        <v>444550.57151836</v>
      </c>
      <c r="L87" s="130">
        <v>221509.48962840001</v>
      </c>
      <c r="M87" s="130">
        <v>223041.08188995995</v>
      </c>
      <c r="N87" s="130">
        <v>13.4841</v>
      </c>
      <c r="O87" s="130">
        <v>14.9307</v>
      </c>
      <c r="P87" s="130">
        <v>13.95</v>
      </c>
      <c r="Q87" s="130">
        <v>7.7797000000000001</v>
      </c>
      <c r="R87" s="130">
        <v>7.8061999999999996</v>
      </c>
      <c r="S87" s="130">
        <v>29.700399999999998</v>
      </c>
      <c r="T87" s="130">
        <v>29.7423</v>
      </c>
      <c r="U87" s="130">
        <v>29.693999999999999</v>
      </c>
      <c r="V87" s="130">
        <v>15.5404</v>
      </c>
      <c r="W87" s="130">
        <v>9.2598000000000003</v>
      </c>
      <c r="X87" s="130">
        <v>8.3841999999999999</v>
      </c>
      <c r="Y87" s="130">
        <v>8.6262000000000008</v>
      </c>
      <c r="Z87" s="130">
        <v>2.5341</v>
      </c>
      <c r="AA87" s="130">
        <v>7.8428000000000004</v>
      </c>
      <c r="AB87" s="130">
        <v>12.015000000000001</v>
      </c>
      <c r="AC87" s="130">
        <v>3.3799000000000001</v>
      </c>
      <c r="AD87" s="131"/>
      <c r="AE87" s="131"/>
      <c r="AF87" s="131"/>
    </row>
    <row r="88" spans="1:32" hidden="1" outlineLevel="1" collapsed="1">
      <c r="A88" s="12">
        <v>42887</v>
      </c>
      <c r="B88" s="130">
        <v>784033.61815550004</v>
      </c>
      <c r="C88" s="130">
        <v>424557.78886203002</v>
      </c>
      <c r="D88" s="130">
        <v>359475.82929347001</v>
      </c>
      <c r="E88" s="130">
        <v>159424.42763901001</v>
      </c>
      <c r="F88" s="130">
        <v>84263.466961300001</v>
      </c>
      <c r="G88" s="130">
        <v>75160.960677709998</v>
      </c>
      <c r="H88" s="130">
        <v>309865.69533067016</v>
      </c>
      <c r="I88" s="130">
        <v>192903.71310826996</v>
      </c>
      <c r="J88" s="130">
        <v>116961.98222239999</v>
      </c>
      <c r="K88" s="130">
        <v>451556.91485345992</v>
      </c>
      <c r="L88" s="130">
        <v>229741.01091064996</v>
      </c>
      <c r="M88" s="130">
        <v>221815.90394280996</v>
      </c>
      <c r="N88" s="130">
        <v>13.248100000000001</v>
      </c>
      <c r="O88" s="130">
        <v>14.521699999999999</v>
      </c>
      <c r="P88" s="130">
        <v>13.6577</v>
      </c>
      <c r="Q88" s="130">
        <v>7.3693</v>
      </c>
      <c r="R88" s="130">
        <v>7.4084000000000003</v>
      </c>
      <c r="S88" s="130">
        <v>29.4529</v>
      </c>
      <c r="T88" s="130">
        <v>29.481400000000001</v>
      </c>
      <c r="U88" s="130">
        <v>29.499099999999999</v>
      </c>
      <c r="V88" s="130">
        <v>17.647300000000001</v>
      </c>
      <c r="W88" s="130">
        <v>10.0914</v>
      </c>
      <c r="X88" s="130">
        <v>7.9032999999999998</v>
      </c>
      <c r="Y88" s="130">
        <v>8.1875</v>
      </c>
      <c r="Z88" s="130">
        <v>3.22</v>
      </c>
      <c r="AA88" s="130">
        <v>7.7716000000000003</v>
      </c>
      <c r="AB88" s="130">
        <v>12.133100000000001</v>
      </c>
      <c r="AC88" s="130">
        <v>3.3519000000000001</v>
      </c>
      <c r="AD88" s="131"/>
      <c r="AE88" s="131"/>
      <c r="AF88" s="131"/>
    </row>
    <row r="89" spans="1:32" hidden="1" outlineLevel="1" collapsed="1">
      <c r="A89" s="12">
        <v>42917</v>
      </c>
      <c r="B89" s="130">
        <v>783050.51627616002</v>
      </c>
      <c r="C89" s="130">
        <v>432130.71300694998</v>
      </c>
      <c r="D89" s="130">
        <v>350919.80326920998</v>
      </c>
      <c r="E89" s="130">
        <v>159935.11358157999</v>
      </c>
      <c r="F89" s="130">
        <v>86421.655451540006</v>
      </c>
      <c r="G89" s="130">
        <v>73513.458130040002</v>
      </c>
      <c r="H89" s="130">
        <v>319918.53517287999</v>
      </c>
      <c r="I89" s="130">
        <v>196687.98254958002</v>
      </c>
      <c r="J89" s="130">
        <v>123230.5526233</v>
      </c>
      <c r="K89" s="130">
        <v>448291.10114391003</v>
      </c>
      <c r="L89" s="130">
        <v>227757.94818286999</v>
      </c>
      <c r="M89" s="130">
        <v>220533.15296103997</v>
      </c>
      <c r="N89" s="130">
        <v>12.342000000000001</v>
      </c>
      <c r="O89" s="130">
        <v>13.872999999999999</v>
      </c>
      <c r="P89" s="130">
        <v>12.860200000000001</v>
      </c>
      <c r="Q89" s="130">
        <v>6.9329000000000001</v>
      </c>
      <c r="R89" s="130">
        <v>6.9542000000000002</v>
      </c>
      <c r="S89" s="130">
        <v>28.970199999999998</v>
      </c>
      <c r="T89" s="130">
        <v>28.987100000000002</v>
      </c>
      <c r="U89" s="130">
        <v>28.626100000000001</v>
      </c>
      <c r="V89" s="130">
        <v>19.741800000000001</v>
      </c>
      <c r="W89" s="130">
        <v>8.0970999999999993</v>
      </c>
      <c r="X89" s="130">
        <v>7.7527999999999997</v>
      </c>
      <c r="Y89" s="130">
        <v>7.9568000000000003</v>
      </c>
      <c r="Z89" s="130">
        <v>2.0398000000000001</v>
      </c>
      <c r="AA89" s="130">
        <v>7.6570999999999998</v>
      </c>
      <c r="AB89" s="130">
        <v>12.014799999999999</v>
      </c>
      <c r="AC89" s="130">
        <v>3.1103999999999998</v>
      </c>
      <c r="AD89" s="131"/>
      <c r="AE89" s="131"/>
      <c r="AF89" s="131"/>
    </row>
    <row r="90" spans="1:32" hidden="1" outlineLevel="1" collapsed="1">
      <c r="A90" s="12">
        <v>42948</v>
      </c>
      <c r="B90" s="130">
        <v>783501.67673555005</v>
      </c>
      <c r="C90" s="130">
        <v>437509.26131705998</v>
      </c>
      <c r="D90" s="130">
        <v>345992.41541849001</v>
      </c>
      <c r="E90" s="130">
        <v>161650.11380354999</v>
      </c>
      <c r="F90" s="130">
        <v>90167.475978240007</v>
      </c>
      <c r="G90" s="130">
        <v>71482.637825309997</v>
      </c>
      <c r="H90" s="130">
        <v>313279.85760887997</v>
      </c>
      <c r="I90" s="130">
        <v>188963.76543076994</v>
      </c>
      <c r="J90" s="130">
        <v>124316.09217810999</v>
      </c>
      <c r="K90" s="130">
        <v>447014.71888101997</v>
      </c>
      <c r="L90" s="130">
        <v>227808.51810262998</v>
      </c>
      <c r="M90" s="130">
        <v>219206.20077839002</v>
      </c>
      <c r="N90" s="130">
        <v>12.7258</v>
      </c>
      <c r="O90" s="130">
        <v>14.0845</v>
      </c>
      <c r="P90" s="130">
        <v>13.162800000000001</v>
      </c>
      <c r="Q90" s="130">
        <v>7.4949000000000003</v>
      </c>
      <c r="R90" s="130">
        <v>7.5189000000000004</v>
      </c>
      <c r="S90" s="130">
        <v>27.8398</v>
      </c>
      <c r="T90" s="130">
        <v>27.864100000000001</v>
      </c>
      <c r="U90" s="130">
        <v>27.1753</v>
      </c>
      <c r="V90" s="130">
        <v>15.478899999999999</v>
      </c>
      <c r="W90" s="130">
        <v>9.2950999999999997</v>
      </c>
      <c r="X90" s="130">
        <v>7.9836999999999998</v>
      </c>
      <c r="Y90" s="130">
        <v>8.2080000000000002</v>
      </c>
      <c r="Z90" s="130">
        <v>2.4857</v>
      </c>
      <c r="AA90" s="130">
        <v>7.2411000000000003</v>
      </c>
      <c r="AB90" s="130">
        <v>11.2829</v>
      </c>
      <c r="AC90" s="130">
        <v>3.0811999999999999</v>
      </c>
      <c r="AD90" s="131"/>
      <c r="AE90" s="131"/>
      <c r="AF90" s="131"/>
    </row>
    <row r="91" spans="1:32" hidden="1" outlineLevel="1" collapsed="1">
      <c r="A91" s="12">
        <v>42979</v>
      </c>
      <c r="B91" s="130">
        <v>796517.83809814998</v>
      </c>
      <c r="C91" s="130">
        <v>442782.64885741001</v>
      </c>
      <c r="D91" s="130">
        <v>353735.18924073997</v>
      </c>
      <c r="E91" s="130">
        <v>164590.43095129999</v>
      </c>
      <c r="F91" s="130">
        <v>92417.130601530007</v>
      </c>
      <c r="G91" s="130">
        <v>72173.300349769997</v>
      </c>
      <c r="H91" s="130">
        <v>321927.22870363994</v>
      </c>
      <c r="I91" s="130">
        <v>189588.18454823</v>
      </c>
      <c r="J91" s="130">
        <v>132339.04415541003</v>
      </c>
      <c r="K91" s="130">
        <v>459403.03176354</v>
      </c>
      <c r="L91" s="130">
        <v>231829.2933429</v>
      </c>
      <c r="M91" s="130">
        <v>227573.73842064</v>
      </c>
      <c r="N91" s="130">
        <v>13.0473</v>
      </c>
      <c r="O91" s="130">
        <v>14.530099999999999</v>
      </c>
      <c r="P91" s="130">
        <v>13.737299999999999</v>
      </c>
      <c r="Q91" s="130">
        <v>7.0887000000000002</v>
      </c>
      <c r="R91" s="130">
        <v>7.0876000000000001</v>
      </c>
      <c r="S91" s="130">
        <v>28.752700000000001</v>
      </c>
      <c r="T91" s="130">
        <v>28.8034</v>
      </c>
      <c r="U91" s="130">
        <v>28.431899999999999</v>
      </c>
      <c r="V91" s="130">
        <v>11.5908</v>
      </c>
      <c r="W91" s="130">
        <v>8.2140000000000004</v>
      </c>
      <c r="X91" s="130">
        <v>7.8836000000000004</v>
      </c>
      <c r="Y91" s="130">
        <v>8.0841999999999992</v>
      </c>
      <c r="Z91" s="130">
        <v>1.7769999999999999</v>
      </c>
      <c r="AA91" s="130">
        <v>6.6120999999999999</v>
      </c>
      <c r="AB91" s="130">
        <v>10.5274</v>
      </c>
      <c r="AC91" s="130">
        <v>2.8792</v>
      </c>
      <c r="AD91" s="131"/>
      <c r="AE91" s="131"/>
      <c r="AF91" s="131"/>
    </row>
    <row r="92" spans="1:32" hidden="1" outlineLevel="1" collapsed="1">
      <c r="A92" s="12">
        <v>43009</v>
      </c>
      <c r="B92" s="130">
        <v>810070.39522962004</v>
      </c>
      <c r="C92" s="130">
        <v>445596.82241115998</v>
      </c>
      <c r="D92" s="130">
        <v>364473.57281846</v>
      </c>
      <c r="E92" s="130">
        <v>167062.45399129001</v>
      </c>
      <c r="F92" s="130">
        <v>94988.685884179999</v>
      </c>
      <c r="G92" s="130">
        <v>72073.768107109994</v>
      </c>
      <c r="H92" s="130">
        <v>319108.89074076008</v>
      </c>
      <c r="I92" s="130">
        <v>191613.98821387</v>
      </c>
      <c r="J92" s="130">
        <v>127494.90252689001</v>
      </c>
      <c r="K92" s="130">
        <v>462075.16289083991</v>
      </c>
      <c r="L92" s="130">
        <v>231902.94083212997</v>
      </c>
      <c r="M92" s="130">
        <v>230172.22205871</v>
      </c>
      <c r="N92" s="130">
        <v>13.1427</v>
      </c>
      <c r="O92" s="130">
        <v>14.751799999999999</v>
      </c>
      <c r="P92" s="130">
        <v>14.090999999999999</v>
      </c>
      <c r="Q92" s="130">
        <v>7.4852999999999996</v>
      </c>
      <c r="R92" s="130">
        <v>7.4661</v>
      </c>
      <c r="S92" s="130">
        <v>29.027999999999999</v>
      </c>
      <c r="T92" s="130">
        <v>29.052199999999999</v>
      </c>
      <c r="U92" s="130">
        <v>28.657599999999999</v>
      </c>
      <c r="V92" s="130">
        <v>12.8508</v>
      </c>
      <c r="W92" s="130">
        <v>7.8766999999999996</v>
      </c>
      <c r="X92" s="130">
        <v>7.8384</v>
      </c>
      <c r="Y92" s="130">
        <v>8.0787999999999993</v>
      </c>
      <c r="Z92" s="130">
        <v>2.3294000000000001</v>
      </c>
      <c r="AA92" s="130">
        <v>6.5632999999999999</v>
      </c>
      <c r="AB92" s="130">
        <v>10.625</v>
      </c>
      <c r="AC92" s="130">
        <v>2.8772000000000002</v>
      </c>
      <c r="AD92" s="131"/>
      <c r="AE92" s="131"/>
      <c r="AF92" s="131"/>
    </row>
    <row r="93" spans="1:32" hidden="1" outlineLevel="1" collapsed="1">
      <c r="A93" s="12">
        <v>43040</v>
      </c>
      <c r="B93" s="130">
        <v>813424.44859037001</v>
      </c>
      <c r="C93" s="130">
        <v>446703.69885223999</v>
      </c>
      <c r="D93" s="130">
        <v>366720.74973813002</v>
      </c>
      <c r="E93" s="130">
        <v>163604.55740240001</v>
      </c>
      <c r="F93" s="130">
        <v>97570.410596729998</v>
      </c>
      <c r="G93" s="130">
        <v>66034.146805669996</v>
      </c>
      <c r="H93" s="130">
        <v>312359.92577930004</v>
      </c>
      <c r="I93" s="130">
        <v>186912.89521031998</v>
      </c>
      <c r="J93" s="130">
        <v>125447.03056898</v>
      </c>
      <c r="K93" s="130">
        <v>469975.08612801001</v>
      </c>
      <c r="L93" s="130">
        <v>236990.82191728998</v>
      </c>
      <c r="M93" s="130">
        <v>232984.26421071996</v>
      </c>
      <c r="N93" s="130">
        <v>14.0518</v>
      </c>
      <c r="O93" s="130">
        <v>15.7919</v>
      </c>
      <c r="P93" s="130">
        <v>15.2501</v>
      </c>
      <c r="Q93" s="130">
        <v>6.3909000000000002</v>
      </c>
      <c r="R93" s="130">
        <v>6.3746999999999998</v>
      </c>
      <c r="S93" s="130">
        <v>28.132899999999999</v>
      </c>
      <c r="T93" s="130">
        <v>28.215199999999999</v>
      </c>
      <c r="U93" s="130">
        <v>27.8748</v>
      </c>
      <c r="V93" s="130">
        <v>10.303900000000001</v>
      </c>
      <c r="W93" s="130">
        <v>8.0823999999999998</v>
      </c>
      <c r="X93" s="130">
        <v>8.4593000000000007</v>
      </c>
      <c r="Y93" s="130">
        <v>8.6834000000000007</v>
      </c>
      <c r="Z93" s="130">
        <v>2.2946</v>
      </c>
      <c r="AA93" s="130">
        <v>6.9362000000000004</v>
      </c>
      <c r="AB93" s="130">
        <v>11.1737</v>
      </c>
      <c r="AC93" s="130">
        <v>2.7280000000000002</v>
      </c>
      <c r="AD93" s="131"/>
      <c r="AE93" s="131"/>
      <c r="AF93" s="131"/>
    </row>
    <row r="94" spans="1:32" hidden="1" outlineLevel="1" collapsed="1">
      <c r="A94" s="12">
        <v>43070</v>
      </c>
      <c r="B94" s="130">
        <v>829932.02096091001</v>
      </c>
      <c r="C94" s="130">
        <v>455094.58583995001</v>
      </c>
      <c r="D94" s="130">
        <v>374837.43512096</v>
      </c>
      <c r="E94" s="130">
        <v>174181.85180860999</v>
      </c>
      <c r="F94" s="130">
        <v>106285.54500486</v>
      </c>
      <c r="G94" s="130">
        <v>67896.306803750005</v>
      </c>
      <c r="H94" s="130">
        <v>343758.21693201998</v>
      </c>
      <c r="I94" s="130">
        <v>211173.27041606998</v>
      </c>
      <c r="J94" s="130">
        <v>132584.94651595</v>
      </c>
      <c r="K94" s="130">
        <v>495313.10327557003</v>
      </c>
      <c r="L94" s="130">
        <v>252438.65892826999</v>
      </c>
      <c r="M94" s="130">
        <v>242874.44434730004</v>
      </c>
      <c r="N94" s="130">
        <v>14.123200000000001</v>
      </c>
      <c r="O94" s="130">
        <v>16.175999999999998</v>
      </c>
      <c r="P94" s="130">
        <v>15.7197</v>
      </c>
      <c r="Q94" s="130">
        <v>6.5404</v>
      </c>
      <c r="R94" s="130">
        <v>6.5609000000000002</v>
      </c>
      <c r="S94" s="130">
        <v>29.693100000000001</v>
      </c>
      <c r="T94" s="130">
        <v>29.747699999999998</v>
      </c>
      <c r="U94" s="130">
        <v>30.394100000000002</v>
      </c>
      <c r="V94" s="130">
        <v>11.2102</v>
      </c>
      <c r="W94" s="130">
        <v>8.8946000000000005</v>
      </c>
      <c r="X94" s="130">
        <v>8.9183000000000003</v>
      </c>
      <c r="Y94" s="130">
        <v>9.2077000000000009</v>
      </c>
      <c r="Z94" s="130">
        <v>2.4214000000000002</v>
      </c>
      <c r="AA94" s="130">
        <v>7.1287000000000003</v>
      </c>
      <c r="AB94" s="130">
        <v>11.3851</v>
      </c>
      <c r="AC94" s="130">
        <v>2.7334999999999998</v>
      </c>
      <c r="AD94" s="131"/>
      <c r="AE94" s="131"/>
      <c r="AF94" s="131"/>
    </row>
    <row r="95" spans="1:32" hidden="1" outlineLevel="1" collapsed="1">
      <c r="A95" s="12">
        <v>43101</v>
      </c>
      <c r="B95" s="130">
        <v>857152.04576669005</v>
      </c>
      <c r="C95" s="130">
        <v>458159.85977674002</v>
      </c>
      <c r="D95" s="130">
        <v>398992.18598995003</v>
      </c>
      <c r="E95" s="130">
        <v>179063.33452969001</v>
      </c>
      <c r="F95" s="130">
        <v>110429.03107259001</v>
      </c>
      <c r="G95" s="130">
        <v>68634.303457100003</v>
      </c>
      <c r="H95" s="130">
        <v>325294.15974701004</v>
      </c>
      <c r="I95" s="130">
        <v>200123.33808935</v>
      </c>
      <c r="J95" s="130">
        <v>125170.82165766001</v>
      </c>
      <c r="K95" s="130">
        <v>491669.55481504998</v>
      </c>
      <c r="L95" s="130">
        <v>248278.83133478998</v>
      </c>
      <c r="M95" s="130">
        <v>243390.72348026</v>
      </c>
      <c r="N95" s="130">
        <v>14.628399999999999</v>
      </c>
      <c r="O95" s="130">
        <v>15.721500000000001</v>
      </c>
      <c r="P95" s="130">
        <v>15.2258</v>
      </c>
      <c r="Q95" s="130">
        <v>6.0575999999999999</v>
      </c>
      <c r="R95" s="130">
        <v>6.0965999999999996</v>
      </c>
      <c r="S95" s="130">
        <v>29.346599999999999</v>
      </c>
      <c r="T95" s="130">
        <v>29.404299999999999</v>
      </c>
      <c r="U95" s="130">
        <v>29.6843</v>
      </c>
      <c r="V95" s="130">
        <v>11.286899999999999</v>
      </c>
      <c r="W95" s="130">
        <v>8.4229000000000003</v>
      </c>
      <c r="X95" s="130">
        <v>9.2894000000000005</v>
      </c>
      <c r="Y95" s="130">
        <v>9.4878</v>
      </c>
      <c r="Z95" s="130">
        <v>2.2995999999999999</v>
      </c>
      <c r="AA95" s="130">
        <v>7.1565000000000003</v>
      </c>
      <c r="AB95" s="130">
        <v>11.5777</v>
      </c>
      <c r="AC95" s="130">
        <v>2.6633</v>
      </c>
      <c r="AD95" s="131"/>
      <c r="AE95" s="131"/>
      <c r="AF95" s="131"/>
    </row>
    <row r="96" spans="1:32" hidden="1" outlineLevel="1" collapsed="1">
      <c r="A96" s="12">
        <v>43132</v>
      </c>
      <c r="B96" s="130">
        <v>844088.83046017995</v>
      </c>
      <c r="C96" s="130">
        <v>461623.67177844001</v>
      </c>
      <c r="D96" s="130">
        <v>382465.15868173999</v>
      </c>
      <c r="E96" s="130">
        <v>177367.35803373001</v>
      </c>
      <c r="F96" s="130">
        <v>111759.45277954001</v>
      </c>
      <c r="G96" s="130">
        <v>65607.905254190002</v>
      </c>
      <c r="H96" s="130">
        <v>322905.19426614</v>
      </c>
      <c r="I96" s="130">
        <v>201531.00210822999</v>
      </c>
      <c r="J96" s="130">
        <v>121374.19215791</v>
      </c>
      <c r="K96" s="130">
        <v>488534.56093011994</v>
      </c>
      <c r="L96" s="130">
        <v>253821.75401234004</v>
      </c>
      <c r="M96" s="130">
        <v>234712.80691777999</v>
      </c>
      <c r="N96" s="130">
        <v>15.020799999999999</v>
      </c>
      <c r="O96" s="130">
        <v>16.3291</v>
      </c>
      <c r="P96" s="130">
        <v>15.9513</v>
      </c>
      <c r="Q96" s="130">
        <v>6.4447000000000001</v>
      </c>
      <c r="R96" s="130">
        <v>6.4667000000000003</v>
      </c>
      <c r="S96" s="130">
        <v>30.330200000000001</v>
      </c>
      <c r="T96" s="130">
        <v>30.473800000000001</v>
      </c>
      <c r="U96" s="130">
        <v>31.6295</v>
      </c>
      <c r="V96" s="130">
        <v>8.4846000000000004</v>
      </c>
      <c r="W96" s="130">
        <v>6.7476000000000003</v>
      </c>
      <c r="X96" s="130">
        <v>9.9305000000000003</v>
      </c>
      <c r="Y96" s="130">
        <v>10.178699999999999</v>
      </c>
      <c r="Z96" s="130">
        <v>2.7166999999999999</v>
      </c>
      <c r="AA96" s="130">
        <v>6.9935999999999998</v>
      </c>
      <c r="AB96" s="130">
        <v>11.3628</v>
      </c>
      <c r="AC96" s="130">
        <v>2.6215999999999999</v>
      </c>
      <c r="AD96" s="131"/>
      <c r="AE96" s="131"/>
      <c r="AF96" s="131"/>
    </row>
    <row r="97" spans="1:32" hidden="1" outlineLevel="1" collapsed="1">
      <c r="A97" s="12">
        <v>43160</v>
      </c>
      <c r="B97" s="130">
        <v>839344.90904775006</v>
      </c>
      <c r="C97" s="130">
        <v>460507.55479274999</v>
      </c>
      <c r="D97" s="130">
        <v>378837.35425500001</v>
      </c>
      <c r="E97" s="130">
        <v>179134.84700561999</v>
      </c>
      <c r="F97" s="130">
        <v>114662.89599849</v>
      </c>
      <c r="G97" s="130">
        <v>64471.951007130003</v>
      </c>
      <c r="H97" s="130">
        <v>318168.49965250003</v>
      </c>
      <c r="I97" s="130">
        <v>200012.44290553004</v>
      </c>
      <c r="J97" s="130">
        <v>118156.05674696999</v>
      </c>
      <c r="K97" s="130">
        <v>489355.78866953007</v>
      </c>
      <c r="L97" s="130">
        <v>257274.86812013999</v>
      </c>
      <c r="M97" s="130">
        <v>232080.92054938996</v>
      </c>
      <c r="N97" s="130">
        <v>15.5779</v>
      </c>
      <c r="O97" s="130">
        <v>16.889800000000001</v>
      </c>
      <c r="P97" s="130">
        <v>16.575900000000001</v>
      </c>
      <c r="Q97" s="130">
        <v>6.6769999999999996</v>
      </c>
      <c r="R97" s="130">
        <v>6.7038000000000002</v>
      </c>
      <c r="S97" s="130">
        <v>29.901</v>
      </c>
      <c r="T97" s="130">
        <v>29.951499999999999</v>
      </c>
      <c r="U97" s="130">
        <v>31.224</v>
      </c>
      <c r="V97" s="130">
        <v>8.6359999999999992</v>
      </c>
      <c r="W97" s="130">
        <v>6.4051</v>
      </c>
      <c r="X97" s="130">
        <v>10.770799999999999</v>
      </c>
      <c r="Y97" s="130">
        <v>11.002000000000001</v>
      </c>
      <c r="Z97" s="130">
        <v>2.2829000000000002</v>
      </c>
      <c r="AA97" s="130">
        <v>7.0029000000000003</v>
      </c>
      <c r="AB97" s="130">
        <v>10.8405</v>
      </c>
      <c r="AC97" s="130">
        <v>2.3982000000000001</v>
      </c>
      <c r="AD97" s="131"/>
      <c r="AE97" s="131"/>
      <c r="AF97" s="131"/>
    </row>
    <row r="98" spans="1:32" hidden="1" outlineLevel="1" collapsed="1">
      <c r="A98" s="12">
        <v>43191</v>
      </c>
      <c r="B98" s="130">
        <v>839813.55544426001</v>
      </c>
      <c r="C98" s="130">
        <v>463203.27020135999</v>
      </c>
      <c r="D98" s="130">
        <v>376610.28524290002</v>
      </c>
      <c r="E98" s="130">
        <v>180233.42504248</v>
      </c>
      <c r="F98" s="130">
        <v>116574.91630779</v>
      </c>
      <c r="G98" s="130">
        <v>63658.508734690004</v>
      </c>
      <c r="H98" s="130">
        <v>327876.88866378006</v>
      </c>
      <c r="I98" s="130">
        <v>208815.81961270003</v>
      </c>
      <c r="J98" s="130">
        <v>119061.06905107999</v>
      </c>
      <c r="K98" s="130">
        <v>496049.17026993004</v>
      </c>
      <c r="L98" s="130">
        <v>266118.33009960997</v>
      </c>
      <c r="M98" s="130">
        <v>229930.84017032004</v>
      </c>
      <c r="N98" s="130">
        <v>15.432</v>
      </c>
      <c r="O98" s="130">
        <v>16.965699999999998</v>
      </c>
      <c r="P98" s="130">
        <v>16.640599999999999</v>
      </c>
      <c r="Q98" s="130">
        <v>6.6886999999999999</v>
      </c>
      <c r="R98" s="130">
        <v>6.7156000000000002</v>
      </c>
      <c r="S98" s="130">
        <v>29.988700000000001</v>
      </c>
      <c r="T98" s="130">
        <v>30.083200000000001</v>
      </c>
      <c r="U98" s="130">
        <v>31.4514</v>
      </c>
      <c r="V98" s="130">
        <v>9.5487000000000002</v>
      </c>
      <c r="W98" s="130">
        <v>7.6303999999999998</v>
      </c>
      <c r="X98" s="130">
        <v>10.9208</v>
      </c>
      <c r="Y98" s="130">
        <v>11.323</v>
      </c>
      <c r="Z98" s="130">
        <v>2.0988000000000002</v>
      </c>
      <c r="AA98" s="130">
        <v>6.8205</v>
      </c>
      <c r="AB98" s="130">
        <v>10.9818</v>
      </c>
      <c r="AC98" s="130">
        <v>2.3250000000000002</v>
      </c>
      <c r="AD98" s="131"/>
      <c r="AE98" s="131"/>
      <c r="AF98" s="131"/>
    </row>
    <row r="99" spans="1:32" hidden="1" outlineLevel="1" collapsed="1">
      <c r="A99" s="12">
        <v>43221</v>
      </c>
      <c r="B99" s="130">
        <v>840722.69866111001</v>
      </c>
      <c r="C99" s="130">
        <v>465062.21406463999</v>
      </c>
      <c r="D99" s="130">
        <v>375660.48459647002</v>
      </c>
      <c r="E99" s="130">
        <v>183308.92567811001</v>
      </c>
      <c r="F99" s="130">
        <v>120601.81160725</v>
      </c>
      <c r="G99" s="130">
        <v>62707.11407086</v>
      </c>
      <c r="H99" s="130">
        <v>336405.70479176001</v>
      </c>
      <c r="I99" s="130">
        <v>215598.97909685006</v>
      </c>
      <c r="J99" s="130">
        <v>120806.72569491</v>
      </c>
      <c r="K99" s="130">
        <v>490544.04171952006</v>
      </c>
      <c r="L99" s="130">
        <v>264537.68166245008</v>
      </c>
      <c r="M99" s="130">
        <v>226006.36005707004</v>
      </c>
      <c r="N99" s="130">
        <v>15.962300000000001</v>
      </c>
      <c r="O99" s="130">
        <v>17.2027</v>
      </c>
      <c r="P99" s="130">
        <v>16.947199999999999</v>
      </c>
      <c r="Q99" s="130">
        <v>6.4230999999999998</v>
      </c>
      <c r="R99" s="130">
        <v>6.4657</v>
      </c>
      <c r="S99" s="130">
        <v>29.625</v>
      </c>
      <c r="T99" s="130">
        <v>29.659700000000001</v>
      </c>
      <c r="U99" s="130">
        <v>31.185099999999998</v>
      </c>
      <c r="V99" s="130">
        <v>17.566600000000001</v>
      </c>
      <c r="W99" s="130">
        <v>8.1217000000000006</v>
      </c>
      <c r="X99" s="130">
        <v>11.131500000000001</v>
      </c>
      <c r="Y99" s="130">
        <v>11.4185</v>
      </c>
      <c r="Z99" s="130">
        <v>2.2147000000000001</v>
      </c>
      <c r="AA99" s="130">
        <v>6.8567999999999998</v>
      </c>
      <c r="AB99" s="130">
        <v>10.786</v>
      </c>
      <c r="AC99" s="130">
        <v>2.2280000000000002</v>
      </c>
      <c r="AD99" s="131"/>
      <c r="AE99" s="131"/>
      <c r="AF99" s="131"/>
    </row>
    <row r="100" spans="1:32" hidden="1" outlineLevel="1" collapsed="1">
      <c r="A100" s="12">
        <v>43252</v>
      </c>
      <c r="B100" s="130">
        <v>829718.55033503997</v>
      </c>
      <c r="C100" s="130">
        <v>455169.81829082</v>
      </c>
      <c r="D100" s="130">
        <v>374548.73204422003</v>
      </c>
      <c r="E100" s="130">
        <v>183478.49226244001</v>
      </c>
      <c r="F100" s="130">
        <v>121687.37361184</v>
      </c>
      <c r="G100" s="130">
        <v>61791.118650600001</v>
      </c>
      <c r="H100" s="130">
        <v>322893.50158134004</v>
      </c>
      <c r="I100" s="130">
        <v>200476.02081123</v>
      </c>
      <c r="J100" s="130">
        <v>122417.48077011001</v>
      </c>
      <c r="K100" s="130">
        <v>507439.59050936991</v>
      </c>
      <c r="L100" s="130">
        <v>280173.40766172006</v>
      </c>
      <c r="M100" s="130">
        <v>227266.18284764999</v>
      </c>
      <c r="N100" s="130">
        <v>15.904500000000001</v>
      </c>
      <c r="O100" s="130">
        <v>17.147099999999998</v>
      </c>
      <c r="P100" s="130">
        <v>16.8688</v>
      </c>
      <c r="Q100" s="130">
        <v>6.4870999999999999</v>
      </c>
      <c r="R100" s="130">
        <v>6.5198999999999998</v>
      </c>
      <c r="S100" s="130">
        <v>30.104900000000001</v>
      </c>
      <c r="T100" s="130">
        <v>30.130299999999998</v>
      </c>
      <c r="U100" s="130">
        <v>31.762</v>
      </c>
      <c r="V100" s="130">
        <v>10.5961</v>
      </c>
      <c r="W100" s="130">
        <v>5.6562000000000001</v>
      </c>
      <c r="X100" s="130">
        <v>11.2881</v>
      </c>
      <c r="Y100" s="130">
        <v>11.613300000000001</v>
      </c>
      <c r="Z100" s="130">
        <v>2.1238000000000001</v>
      </c>
      <c r="AA100" s="130">
        <v>6.8891</v>
      </c>
      <c r="AB100" s="130">
        <v>10.7515</v>
      </c>
      <c r="AC100" s="130">
        <v>2.3378999999999999</v>
      </c>
      <c r="AD100" s="131"/>
      <c r="AE100" s="131"/>
      <c r="AF100" s="131"/>
    </row>
    <row r="101" spans="1:32" hidden="1" outlineLevel="1" collapsed="1">
      <c r="A101" s="12">
        <v>43282</v>
      </c>
      <c r="B101" s="130">
        <v>844938.25603563001</v>
      </c>
      <c r="C101" s="130">
        <v>460357.03060280002</v>
      </c>
      <c r="D101" s="130">
        <v>384581.22543282999</v>
      </c>
      <c r="E101" s="130">
        <v>187294.77887077001</v>
      </c>
      <c r="F101" s="130">
        <v>125430.01392981999</v>
      </c>
      <c r="G101" s="130">
        <v>61864.764940950001</v>
      </c>
      <c r="H101" s="130">
        <v>337402.19202600012</v>
      </c>
      <c r="I101" s="130">
        <v>215705.01243890004</v>
      </c>
      <c r="J101" s="130">
        <v>121697.17958710002</v>
      </c>
      <c r="K101" s="130">
        <v>506464.88343380985</v>
      </c>
      <c r="L101" s="130">
        <v>272592.71089987003</v>
      </c>
      <c r="M101" s="130">
        <v>233872.17253393997</v>
      </c>
      <c r="N101" s="130">
        <v>15.854799999999999</v>
      </c>
      <c r="O101" s="130">
        <v>17.204599999999999</v>
      </c>
      <c r="P101" s="130">
        <v>16.918800000000001</v>
      </c>
      <c r="Q101" s="130">
        <v>6.0491000000000001</v>
      </c>
      <c r="R101" s="130">
        <v>6.0808999999999997</v>
      </c>
      <c r="S101" s="130">
        <v>30.3597</v>
      </c>
      <c r="T101" s="130">
        <v>30.377800000000001</v>
      </c>
      <c r="U101" s="130">
        <v>32.006999999999998</v>
      </c>
      <c r="V101" s="130">
        <v>16.8977</v>
      </c>
      <c r="W101" s="130">
        <v>9.9826999999999995</v>
      </c>
      <c r="X101" s="130">
        <v>11.583600000000001</v>
      </c>
      <c r="Y101" s="130">
        <v>11.9795</v>
      </c>
      <c r="Z101" s="130">
        <v>1.9296</v>
      </c>
      <c r="AA101" s="130">
        <v>6.8855000000000004</v>
      </c>
      <c r="AB101" s="130">
        <v>10.7279</v>
      </c>
      <c r="AC101" s="130">
        <v>2.3087</v>
      </c>
      <c r="AD101" s="131"/>
      <c r="AE101" s="131"/>
      <c r="AF101" s="131"/>
    </row>
    <row r="102" spans="1:32" hidden="1" outlineLevel="1" collapsed="1">
      <c r="A102" s="12">
        <v>43313</v>
      </c>
      <c r="B102" s="130">
        <v>874717.47592034005</v>
      </c>
      <c r="C102" s="130">
        <v>468325.92877738999</v>
      </c>
      <c r="D102" s="130">
        <v>406391.54714295</v>
      </c>
      <c r="E102" s="130">
        <v>202682.56071881999</v>
      </c>
      <c r="F102" s="130">
        <v>130438.85134595</v>
      </c>
      <c r="G102" s="130">
        <v>72243.709372869998</v>
      </c>
      <c r="H102" s="130">
        <v>330374.2081486301</v>
      </c>
      <c r="I102" s="130">
        <v>198507.18698606998</v>
      </c>
      <c r="J102" s="130">
        <v>131867.02116256001</v>
      </c>
      <c r="K102" s="130">
        <v>520037.70390149008</v>
      </c>
      <c r="L102" s="130">
        <v>269339.87824562006</v>
      </c>
      <c r="M102" s="130">
        <v>250697.82565587002</v>
      </c>
      <c r="N102" s="130">
        <v>16.636700000000001</v>
      </c>
      <c r="O102" s="130">
        <v>18.074999999999999</v>
      </c>
      <c r="P102" s="130">
        <v>17.898599999999998</v>
      </c>
      <c r="Q102" s="130">
        <v>5.8853999999999997</v>
      </c>
      <c r="R102" s="130">
        <v>5.9126000000000003</v>
      </c>
      <c r="S102" s="130">
        <v>30.644300000000001</v>
      </c>
      <c r="T102" s="130">
        <v>30.664899999999999</v>
      </c>
      <c r="U102" s="130">
        <v>31.7942</v>
      </c>
      <c r="V102" s="130">
        <v>14.5351</v>
      </c>
      <c r="W102" s="130">
        <v>8.3719999999999999</v>
      </c>
      <c r="X102" s="130">
        <v>12.053800000000001</v>
      </c>
      <c r="Y102" s="130">
        <v>12.379</v>
      </c>
      <c r="Z102" s="130">
        <v>1.7984</v>
      </c>
      <c r="AA102" s="130">
        <v>6.68</v>
      </c>
      <c r="AB102" s="130">
        <v>10.7744</v>
      </c>
      <c r="AC102" s="130">
        <v>2.5076000000000001</v>
      </c>
      <c r="AD102" s="131"/>
      <c r="AE102" s="131"/>
      <c r="AF102" s="131"/>
    </row>
    <row r="103" spans="1:32" hidden="1" outlineLevel="1" collapsed="1">
      <c r="A103" s="12">
        <v>43344</v>
      </c>
      <c r="B103" s="130">
        <v>885251.60095852998</v>
      </c>
      <c r="C103" s="130">
        <v>473265.88334006001</v>
      </c>
      <c r="D103" s="130">
        <v>411985.71761847002</v>
      </c>
      <c r="E103" s="130">
        <v>203687.51518242</v>
      </c>
      <c r="F103" s="130">
        <v>132988.55289331</v>
      </c>
      <c r="G103" s="130">
        <v>70698.962289110001</v>
      </c>
      <c r="H103" s="130">
        <v>333054.19315782009</v>
      </c>
      <c r="I103" s="130">
        <v>197893.84706389005</v>
      </c>
      <c r="J103" s="130">
        <v>135160.34609393001</v>
      </c>
      <c r="K103" s="130">
        <v>528856.02111006004</v>
      </c>
      <c r="L103" s="130">
        <v>277767.35873919999</v>
      </c>
      <c r="M103" s="130">
        <v>251088.66237085994</v>
      </c>
      <c r="N103" s="130">
        <v>17.395600000000002</v>
      </c>
      <c r="O103" s="130">
        <v>19.698799999999999</v>
      </c>
      <c r="P103" s="130">
        <v>19.754799999999999</v>
      </c>
      <c r="Q103" s="130">
        <v>5.8901000000000003</v>
      </c>
      <c r="R103" s="130">
        <v>5.9076000000000004</v>
      </c>
      <c r="S103" s="130">
        <v>30.017800000000001</v>
      </c>
      <c r="T103" s="130">
        <v>30.059799999999999</v>
      </c>
      <c r="U103" s="130">
        <v>32.079700000000003</v>
      </c>
      <c r="V103" s="130">
        <v>10.7194</v>
      </c>
      <c r="W103" s="130">
        <v>8.8400999999999996</v>
      </c>
      <c r="X103" s="130">
        <v>12.5067</v>
      </c>
      <c r="Y103" s="130">
        <v>12.973000000000001</v>
      </c>
      <c r="Z103" s="130">
        <v>1.8503000000000001</v>
      </c>
      <c r="AA103" s="130">
        <v>6.7081999999999997</v>
      </c>
      <c r="AB103" s="130">
        <v>10.6347</v>
      </c>
      <c r="AC103" s="130">
        <v>2.3927999999999998</v>
      </c>
      <c r="AD103" s="131"/>
      <c r="AE103" s="131"/>
      <c r="AF103" s="131"/>
    </row>
    <row r="104" spans="1:32" hidden="1" outlineLevel="1" collapsed="1">
      <c r="A104" s="12">
        <v>43374</v>
      </c>
      <c r="B104" s="130">
        <v>890169.02144402999</v>
      </c>
      <c r="C104" s="130">
        <v>474016.05411700998</v>
      </c>
      <c r="D104" s="130">
        <v>416152.96732702001</v>
      </c>
      <c r="E104" s="130">
        <v>205346.00540349001</v>
      </c>
      <c r="F104" s="130">
        <v>135860.70080990001</v>
      </c>
      <c r="G104" s="130">
        <v>69485.304593590001</v>
      </c>
      <c r="H104" s="130">
        <v>331408.5945636899</v>
      </c>
      <c r="I104" s="130">
        <v>199048.39515351001</v>
      </c>
      <c r="J104" s="130">
        <v>132360.19941017998</v>
      </c>
      <c r="K104" s="130">
        <v>525428.00658085011</v>
      </c>
      <c r="L104" s="130">
        <v>276702.31547229999</v>
      </c>
      <c r="M104" s="130">
        <v>248725.69110855</v>
      </c>
      <c r="N104" s="130">
        <v>16.459299999999999</v>
      </c>
      <c r="O104" s="130">
        <v>19.506699999999999</v>
      </c>
      <c r="P104" s="130">
        <v>19.509499999999999</v>
      </c>
      <c r="Q104" s="130">
        <v>5.3975999999999997</v>
      </c>
      <c r="R104" s="130">
        <v>5.407</v>
      </c>
      <c r="S104" s="130">
        <v>31.3096</v>
      </c>
      <c r="T104" s="130">
        <v>31.3307</v>
      </c>
      <c r="U104" s="130">
        <v>32.629399999999997</v>
      </c>
      <c r="V104" s="130">
        <v>12.918100000000001</v>
      </c>
      <c r="W104" s="130">
        <v>9.5434000000000001</v>
      </c>
      <c r="X104" s="130">
        <v>13.1393</v>
      </c>
      <c r="Y104" s="130">
        <v>13.6167</v>
      </c>
      <c r="Z104" s="130">
        <v>2.2551000000000001</v>
      </c>
      <c r="AA104" s="130">
        <v>6.8430999999999997</v>
      </c>
      <c r="AB104" s="130">
        <v>10.9773</v>
      </c>
      <c r="AC104" s="130">
        <v>2.4403000000000001</v>
      </c>
      <c r="AD104" s="131"/>
      <c r="AE104" s="131"/>
      <c r="AF104" s="131"/>
    </row>
    <row r="105" spans="1:32" hidden="1" outlineLevel="1" collapsed="1">
      <c r="A105" s="12">
        <v>43405</v>
      </c>
      <c r="B105" s="130">
        <v>899823.02813543996</v>
      </c>
      <c r="C105" s="130">
        <v>474762.90051655</v>
      </c>
      <c r="D105" s="130">
        <v>425060.12761889002</v>
      </c>
      <c r="E105" s="130">
        <v>208518.67793184001</v>
      </c>
      <c r="F105" s="130">
        <v>139147.57225175001</v>
      </c>
      <c r="G105" s="130">
        <v>69371.105680089997</v>
      </c>
      <c r="H105" s="130">
        <v>312382.86737943994</v>
      </c>
      <c r="I105" s="130">
        <v>189073.34096425999</v>
      </c>
      <c r="J105" s="130">
        <v>123309.52641518001</v>
      </c>
      <c r="K105" s="130">
        <v>524580.43009937007</v>
      </c>
      <c r="L105" s="130">
        <v>277122.04777665006</v>
      </c>
      <c r="M105" s="130">
        <v>247458.38232271999</v>
      </c>
      <c r="N105" s="130">
        <v>16.510200000000001</v>
      </c>
      <c r="O105" s="130">
        <v>19.698399999999999</v>
      </c>
      <c r="P105" s="130">
        <v>19.731999999999999</v>
      </c>
      <c r="Q105" s="130">
        <v>5.0018000000000002</v>
      </c>
      <c r="R105" s="130">
        <v>5.0094000000000003</v>
      </c>
      <c r="S105" s="130">
        <v>30.8856</v>
      </c>
      <c r="T105" s="130">
        <v>30.918500000000002</v>
      </c>
      <c r="U105" s="130">
        <v>33.102699999999999</v>
      </c>
      <c r="V105" s="130">
        <v>10.964</v>
      </c>
      <c r="W105" s="130">
        <v>9.2820999999999998</v>
      </c>
      <c r="X105" s="130">
        <v>13.771800000000001</v>
      </c>
      <c r="Y105" s="130">
        <v>14.339</v>
      </c>
      <c r="Z105" s="130">
        <v>2.0388999999999999</v>
      </c>
      <c r="AA105" s="130">
        <v>7.2847</v>
      </c>
      <c r="AB105" s="130">
        <v>11.369300000000001</v>
      </c>
      <c r="AC105" s="130">
        <v>2.5407999999999999</v>
      </c>
      <c r="AD105" s="131"/>
      <c r="AE105" s="131"/>
      <c r="AF105" s="131"/>
    </row>
    <row r="106" spans="1:32" hidden="1" outlineLevel="1" collapsed="1">
      <c r="A106" s="12">
        <v>43435</v>
      </c>
      <c r="B106" s="130">
        <v>859740.40512497001</v>
      </c>
      <c r="C106" s="130">
        <v>464023.41328641999</v>
      </c>
      <c r="D106" s="130">
        <v>395716.99183855002</v>
      </c>
      <c r="E106" s="130">
        <v>201101.79745576999</v>
      </c>
      <c r="F106" s="130">
        <v>140012.35520734999</v>
      </c>
      <c r="G106" s="130">
        <v>61089.442248419997</v>
      </c>
      <c r="H106" s="130">
        <v>342503.12691800989</v>
      </c>
      <c r="I106" s="130">
        <v>222419.67173669001</v>
      </c>
      <c r="J106" s="130">
        <v>120083.45518131999</v>
      </c>
      <c r="K106" s="130">
        <v>530249.63393507001</v>
      </c>
      <c r="L106" s="130">
        <v>289416.46528071002</v>
      </c>
      <c r="M106" s="130">
        <v>240833.16865435999</v>
      </c>
      <c r="N106" s="130">
        <v>16.913599999999999</v>
      </c>
      <c r="O106" s="130">
        <v>20.761800000000001</v>
      </c>
      <c r="P106" s="130">
        <v>20.906199999999998</v>
      </c>
      <c r="Q106" s="130">
        <v>5.6993</v>
      </c>
      <c r="R106" s="130">
        <v>5.7080000000000002</v>
      </c>
      <c r="S106" s="130">
        <v>31.3887</v>
      </c>
      <c r="T106" s="130">
        <v>31.463799999999999</v>
      </c>
      <c r="U106" s="130">
        <v>33.123699999999999</v>
      </c>
      <c r="V106" s="130">
        <v>12.172700000000001</v>
      </c>
      <c r="W106" s="130">
        <v>10.8728</v>
      </c>
      <c r="X106" s="130">
        <v>13.8735</v>
      </c>
      <c r="Y106" s="130">
        <v>14.472</v>
      </c>
      <c r="Z106" s="130">
        <v>2.4672999999999998</v>
      </c>
      <c r="AA106" s="130">
        <v>7.8639000000000001</v>
      </c>
      <c r="AB106" s="130">
        <v>11.748200000000001</v>
      </c>
      <c r="AC106" s="130">
        <v>2.6730999999999998</v>
      </c>
      <c r="AD106" s="131"/>
      <c r="AE106" s="131"/>
      <c r="AF106" s="131"/>
    </row>
    <row r="107" spans="1:32" hidden="1" outlineLevel="1" collapsed="1">
      <c r="A107" s="12">
        <v>43466</v>
      </c>
      <c r="B107" s="130">
        <v>845506.27030772995</v>
      </c>
      <c r="C107" s="130">
        <v>450206.24859962001</v>
      </c>
      <c r="D107" s="130">
        <v>395300.02170811</v>
      </c>
      <c r="E107" s="130">
        <v>202882.69153735001</v>
      </c>
      <c r="F107" s="130">
        <v>141830.87056913</v>
      </c>
      <c r="G107" s="130">
        <v>61051.820968220003</v>
      </c>
      <c r="H107" s="130">
        <v>335472.28273212997</v>
      </c>
      <c r="I107" s="130">
        <v>219114.01825251</v>
      </c>
      <c r="J107" s="130">
        <v>116358.26447962</v>
      </c>
      <c r="K107" s="130">
        <v>530731.16199284</v>
      </c>
      <c r="L107" s="130">
        <v>288838.52151603997</v>
      </c>
      <c r="M107" s="130">
        <v>241892.64047680004</v>
      </c>
      <c r="N107" s="130">
        <v>16.258600000000001</v>
      </c>
      <c r="O107" s="130">
        <v>19.881900000000002</v>
      </c>
      <c r="P107" s="130">
        <v>19.8353</v>
      </c>
      <c r="Q107" s="130">
        <v>5.2049000000000003</v>
      </c>
      <c r="R107" s="130">
        <v>5.2145999999999999</v>
      </c>
      <c r="S107" s="130">
        <v>32.095199999999998</v>
      </c>
      <c r="T107" s="130">
        <v>32.1265</v>
      </c>
      <c r="U107" s="130">
        <v>34.120899999999999</v>
      </c>
      <c r="V107" s="130">
        <v>9.9536999999999995</v>
      </c>
      <c r="W107" s="130">
        <v>6.9093</v>
      </c>
      <c r="X107" s="130">
        <v>12.947900000000001</v>
      </c>
      <c r="Y107" s="130">
        <v>13.69</v>
      </c>
      <c r="Z107" s="130">
        <v>2.2389000000000001</v>
      </c>
      <c r="AA107" s="130">
        <v>7.8667999999999996</v>
      </c>
      <c r="AB107" s="130">
        <v>11.929399999999999</v>
      </c>
      <c r="AC107" s="130">
        <v>2.6554000000000002</v>
      </c>
      <c r="AD107" s="131"/>
      <c r="AE107" s="131"/>
      <c r="AF107" s="131"/>
    </row>
    <row r="108" spans="1:32" hidden="1" outlineLevel="1" collapsed="1">
      <c r="A108" s="12">
        <v>43497</v>
      </c>
      <c r="B108" s="130">
        <v>822855.06195437</v>
      </c>
      <c r="C108" s="130">
        <v>450484.23857083003</v>
      </c>
      <c r="D108" s="130">
        <v>372370.82338353997</v>
      </c>
      <c r="E108" s="130">
        <v>202530.80513679999</v>
      </c>
      <c r="F108" s="130">
        <v>143711.25490356001</v>
      </c>
      <c r="G108" s="130">
        <v>58819.550233239999</v>
      </c>
      <c r="H108" s="130">
        <v>337650.38800957007</v>
      </c>
      <c r="I108" s="130">
        <v>220388.61664033</v>
      </c>
      <c r="J108" s="130">
        <v>117261.77136924</v>
      </c>
      <c r="K108" s="130">
        <v>531219.28882427001</v>
      </c>
      <c r="L108" s="130">
        <v>293387.80633914995</v>
      </c>
      <c r="M108" s="130">
        <v>237831.48248512004</v>
      </c>
      <c r="N108" s="130">
        <v>15.7089</v>
      </c>
      <c r="O108" s="130">
        <v>18.213999999999999</v>
      </c>
      <c r="P108" s="130">
        <v>17.906199999999998</v>
      </c>
      <c r="Q108" s="130">
        <v>5.6771000000000003</v>
      </c>
      <c r="R108" s="130">
        <v>5.6901999999999999</v>
      </c>
      <c r="S108" s="130">
        <v>29.710699999999999</v>
      </c>
      <c r="T108" s="130">
        <v>29.700800000000001</v>
      </c>
      <c r="U108" s="130">
        <v>31.549399999999999</v>
      </c>
      <c r="V108" s="130">
        <v>31.532</v>
      </c>
      <c r="W108" s="130">
        <v>8.5183</v>
      </c>
      <c r="X108" s="130">
        <v>13.077400000000001</v>
      </c>
      <c r="Y108" s="130">
        <v>13.6021</v>
      </c>
      <c r="Z108" s="130">
        <v>2.0101</v>
      </c>
      <c r="AA108" s="130">
        <v>7.5517000000000003</v>
      </c>
      <c r="AB108" s="130">
        <v>11.6206</v>
      </c>
      <c r="AC108" s="130">
        <v>2.6402999999999999</v>
      </c>
      <c r="AD108" s="131"/>
      <c r="AE108" s="131"/>
      <c r="AF108" s="131"/>
    </row>
    <row r="109" spans="1:32" hidden="1" outlineLevel="1" collapsed="1">
      <c r="A109" s="12">
        <v>43525</v>
      </c>
      <c r="B109" s="130">
        <v>836013.71013611997</v>
      </c>
      <c r="C109" s="130">
        <v>453347.35854402999</v>
      </c>
      <c r="D109" s="130">
        <v>382666.35159208998</v>
      </c>
      <c r="E109" s="130">
        <v>206571.48862888999</v>
      </c>
      <c r="F109" s="130">
        <v>147546.44662614999</v>
      </c>
      <c r="G109" s="130">
        <v>59025.042002740003</v>
      </c>
      <c r="H109" s="130">
        <v>330528.46346331009</v>
      </c>
      <c r="I109" s="130">
        <v>213944.80052141001</v>
      </c>
      <c r="J109" s="130">
        <v>116583.66294189999</v>
      </c>
      <c r="K109" s="130">
        <v>537027.60936377011</v>
      </c>
      <c r="L109" s="130">
        <v>296247.37942124996</v>
      </c>
      <c r="M109" s="130">
        <v>240780.22994252</v>
      </c>
      <c r="N109" s="130">
        <v>16.1874</v>
      </c>
      <c r="O109" s="130">
        <v>18.3095</v>
      </c>
      <c r="P109" s="130">
        <v>17.9863</v>
      </c>
      <c r="Q109" s="130">
        <v>6.1364999999999998</v>
      </c>
      <c r="R109" s="130">
        <v>6.1558999999999999</v>
      </c>
      <c r="S109" s="130">
        <v>28.378599999999999</v>
      </c>
      <c r="T109" s="130">
        <v>28.328800000000001</v>
      </c>
      <c r="U109" s="130">
        <v>29.5746</v>
      </c>
      <c r="V109" s="130">
        <v>41.244799999999998</v>
      </c>
      <c r="W109" s="130">
        <v>8.1577000000000002</v>
      </c>
      <c r="X109" s="130">
        <v>13.1744</v>
      </c>
      <c r="Y109" s="130">
        <v>13.705</v>
      </c>
      <c r="Z109" s="130">
        <v>2.0358000000000001</v>
      </c>
      <c r="AA109" s="130">
        <v>7.4775</v>
      </c>
      <c r="AB109" s="130">
        <v>11.0739</v>
      </c>
      <c r="AC109" s="130">
        <v>2.4727999999999999</v>
      </c>
      <c r="AD109" s="131"/>
      <c r="AE109" s="131"/>
      <c r="AF109" s="131"/>
    </row>
    <row r="110" spans="1:32" hidden="1" outlineLevel="1" collapsed="1">
      <c r="A110" s="12">
        <v>43556</v>
      </c>
      <c r="B110" s="130">
        <v>830052.23999320006</v>
      </c>
      <c r="C110" s="130">
        <v>456493.62262332003</v>
      </c>
      <c r="D110" s="130">
        <v>373558.61736988003</v>
      </c>
      <c r="E110" s="130">
        <v>204787.42135091999</v>
      </c>
      <c r="F110" s="130">
        <v>149831.30571300999</v>
      </c>
      <c r="G110" s="130">
        <v>54956.115637909999</v>
      </c>
      <c r="H110" s="130">
        <v>334004.31237001996</v>
      </c>
      <c r="I110" s="130">
        <v>215197.23413037998</v>
      </c>
      <c r="J110" s="130">
        <v>118807.07823964</v>
      </c>
      <c r="K110" s="130">
        <v>538315.56522655988</v>
      </c>
      <c r="L110" s="130">
        <v>302614.38331473002</v>
      </c>
      <c r="M110" s="130">
        <v>235701.18191183</v>
      </c>
      <c r="N110" s="130">
        <v>16.238</v>
      </c>
      <c r="O110" s="130">
        <v>18.398900000000001</v>
      </c>
      <c r="P110" s="130">
        <v>18.154599999999999</v>
      </c>
      <c r="Q110" s="130">
        <v>5.4074</v>
      </c>
      <c r="R110" s="130">
        <v>5.4204999999999997</v>
      </c>
      <c r="S110" s="130">
        <v>29.363099999999999</v>
      </c>
      <c r="T110" s="130">
        <v>29.4328</v>
      </c>
      <c r="U110" s="130">
        <v>31.2456</v>
      </c>
      <c r="V110" s="130">
        <v>7.3338000000000001</v>
      </c>
      <c r="W110" s="130">
        <v>5.7652999999999999</v>
      </c>
      <c r="X110" s="130">
        <v>12.405900000000001</v>
      </c>
      <c r="Y110" s="130">
        <v>13.1797</v>
      </c>
      <c r="Z110" s="130">
        <v>2.3075000000000001</v>
      </c>
      <c r="AA110" s="130">
        <v>7.2480000000000002</v>
      </c>
      <c r="AB110" s="130">
        <v>11.199</v>
      </c>
      <c r="AC110" s="130">
        <v>2.5766</v>
      </c>
      <c r="AD110" s="131"/>
      <c r="AE110" s="131"/>
      <c r="AF110" s="131"/>
    </row>
    <row r="111" spans="1:32" hidden="1" outlineLevel="1" collapsed="1">
      <c r="A111" s="12">
        <v>43586</v>
      </c>
      <c r="B111" s="130">
        <v>808222.76679535001</v>
      </c>
      <c r="C111" s="130">
        <v>437598.54785366001</v>
      </c>
      <c r="D111" s="130">
        <v>370624.21894168999</v>
      </c>
      <c r="E111" s="130">
        <v>208259.17164464001</v>
      </c>
      <c r="F111" s="130">
        <v>153737.83403132</v>
      </c>
      <c r="G111" s="130">
        <v>54521.33761332</v>
      </c>
      <c r="H111" s="130">
        <v>337087.19771258999</v>
      </c>
      <c r="I111" s="130">
        <v>219017.53713579994</v>
      </c>
      <c r="J111" s="130">
        <v>118069.66057678999</v>
      </c>
      <c r="K111" s="130">
        <v>532910.66438517009</v>
      </c>
      <c r="L111" s="130">
        <v>294590.29624704004</v>
      </c>
      <c r="M111" s="130">
        <v>238320.36813812997</v>
      </c>
      <c r="N111" s="130">
        <v>16.151599999999998</v>
      </c>
      <c r="O111" s="130">
        <v>18.347300000000001</v>
      </c>
      <c r="P111" s="130">
        <v>18.044599999999999</v>
      </c>
      <c r="Q111" s="130">
        <v>5.3010999999999999</v>
      </c>
      <c r="R111" s="130">
        <v>5.3091999999999997</v>
      </c>
      <c r="S111" s="130">
        <v>30.5016</v>
      </c>
      <c r="T111" s="130">
        <v>30.556699999999999</v>
      </c>
      <c r="U111" s="130">
        <v>32.975900000000003</v>
      </c>
      <c r="V111" s="130">
        <v>12.026300000000001</v>
      </c>
      <c r="W111" s="130">
        <v>9.9846000000000004</v>
      </c>
      <c r="X111" s="130">
        <v>12.6563</v>
      </c>
      <c r="Y111" s="130">
        <v>13.2029</v>
      </c>
      <c r="Z111" s="130">
        <v>2.0981000000000001</v>
      </c>
      <c r="AA111" s="130">
        <v>7.4390999999999998</v>
      </c>
      <c r="AB111" s="130">
        <v>11.412800000000001</v>
      </c>
      <c r="AC111" s="130">
        <v>2.5137999999999998</v>
      </c>
      <c r="AD111" s="131"/>
      <c r="AE111" s="131"/>
      <c r="AF111" s="131"/>
    </row>
    <row r="112" spans="1:32" hidden="1" outlineLevel="1" collapsed="1">
      <c r="A112" s="12">
        <v>43617</v>
      </c>
      <c r="B112" s="130">
        <v>804710.89455192001</v>
      </c>
      <c r="C112" s="130">
        <v>444295.21883045998</v>
      </c>
      <c r="D112" s="130">
        <v>360415.67572146002</v>
      </c>
      <c r="E112" s="130">
        <v>208196.80814666001</v>
      </c>
      <c r="F112" s="130">
        <v>155872.2543649</v>
      </c>
      <c r="G112" s="130">
        <v>52324.553781759998</v>
      </c>
      <c r="H112" s="130">
        <v>338554.57920556993</v>
      </c>
      <c r="I112" s="130">
        <v>214657.99787672001</v>
      </c>
      <c r="J112" s="130">
        <v>123896.58132884998</v>
      </c>
      <c r="K112" s="130">
        <v>548865.59660119994</v>
      </c>
      <c r="L112" s="130">
        <v>313197.45071534999</v>
      </c>
      <c r="M112" s="130">
        <v>235668.14588584998</v>
      </c>
      <c r="N112" s="130">
        <v>15.888299999999999</v>
      </c>
      <c r="O112" s="130">
        <v>18.633099999999999</v>
      </c>
      <c r="P112" s="130">
        <v>18.367599999999999</v>
      </c>
      <c r="Q112" s="130">
        <v>5.4413</v>
      </c>
      <c r="R112" s="130">
        <v>5.4494999999999996</v>
      </c>
      <c r="S112" s="130">
        <v>29.310099999999998</v>
      </c>
      <c r="T112" s="130">
        <v>29.351800000000001</v>
      </c>
      <c r="U112" s="130">
        <v>31.461099999999998</v>
      </c>
      <c r="V112" s="130">
        <v>13.583399999999999</v>
      </c>
      <c r="W112" s="130">
        <v>10.172000000000001</v>
      </c>
      <c r="X112" s="130">
        <v>12.8405</v>
      </c>
      <c r="Y112" s="130">
        <v>13.4457</v>
      </c>
      <c r="Z112" s="130">
        <v>2.4159999999999999</v>
      </c>
      <c r="AA112" s="130">
        <v>7.8470000000000004</v>
      </c>
      <c r="AB112" s="130">
        <v>12.159000000000001</v>
      </c>
      <c r="AC112" s="130">
        <v>2.4327999999999999</v>
      </c>
      <c r="AD112" s="131"/>
      <c r="AE112" s="131"/>
      <c r="AF112" s="131"/>
    </row>
    <row r="113" spans="1:32" hidden="1" outlineLevel="1" collapsed="1">
      <c r="A113" s="12">
        <v>43647</v>
      </c>
      <c r="B113" s="130">
        <v>788774.69460163999</v>
      </c>
      <c r="C113" s="130">
        <v>445287.91175208002</v>
      </c>
      <c r="D113" s="130">
        <v>343486.78284956003</v>
      </c>
      <c r="E113" s="130">
        <v>209250.98574179999</v>
      </c>
      <c r="F113" s="130">
        <v>159496.35106834001</v>
      </c>
      <c r="G113" s="130">
        <v>49754.634673460001</v>
      </c>
      <c r="H113" s="130">
        <v>377910.01231505006</v>
      </c>
      <c r="I113" s="130">
        <v>222911.50171034998</v>
      </c>
      <c r="J113" s="130">
        <v>154998.51060470002</v>
      </c>
      <c r="K113" s="130">
        <v>535578.04470261</v>
      </c>
      <c r="L113" s="130">
        <v>305579.24823545001</v>
      </c>
      <c r="M113" s="130">
        <v>229998.79646716002</v>
      </c>
      <c r="N113" s="130">
        <v>15.5321</v>
      </c>
      <c r="O113" s="130">
        <v>18.452100000000002</v>
      </c>
      <c r="P113" s="130">
        <v>18.127500000000001</v>
      </c>
      <c r="Q113" s="130">
        <v>5.2567000000000004</v>
      </c>
      <c r="R113" s="130">
        <v>5.2591000000000001</v>
      </c>
      <c r="S113" s="130">
        <v>31.097899999999999</v>
      </c>
      <c r="T113" s="130">
        <v>31.1297</v>
      </c>
      <c r="U113" s="130">
        <v>33.224200000000003</v>
      </c>
      <c r="V113" s="130">
        <v>10.640700000000001</v>
      </c>
      <c r="W113" s="130">
        <v>8.7067999999999994</v>
      </c>
      <c r="X113" s="130">
        <v>12.528499999999999</v>
      </c>
      <c r="Y113" s="130">
        <v>13.3531</v>
      </c>
      <c r="Z113" s="130">
        <v>1.8648</v>
      </c>
      <c r="AA113" s="130">
        <v>8.2334999999999994</v>
      </c>
      <c r="AB113" s="130">
        <v>12.579800000000001</v>
      </c>
      <c r="AC113" s="130">
        <v>2.5489999999999999</v>
      </c>
      <c r="AD113" s="131"/>
      <c r="AE113" s="131"/>
      <c r="AF113" s="131"/>
    </row>
    <row r="114" spans="1:32" hidden="1" outlineLevel="1" collapsed="1">
      <c r="A114" s="12">
        <v>43678</v>
      </c>
      <c r="B114" s="130">
        <v>786806.89470875997</v>
      </c>
      <c r="C114" s="130">
        <v>444766.00649592001</v>
      </c>
      <c r="D114" s="130">
        <v>342040.88821284001</v>
      </c>
      <c r="E114" s="130">
        <v>213250.17705445</v>
      </c>
      <c r="F114" s="130">
        <v>163647.95447090999</v>
      </c>
      <c r="G114" s="130">
        <v>49602.222583540002</v>
      </c>
      <c r="H114" s="130">
        <v>362291.94357575994</v>
      </c>
      <c r="I114" s="130">
        <v>215253.87938783001</v>
      </c>
      <c r="J114" s="130">
        <v>147038.06418792999</v>
      </c>
      <c r="K114" s="130">
        <v>544935.29058645002</v>
      </c>
      <c r="L114" s="130">
        <v>308963.18865574</v>
      </c>
      <c r="M114" s="130">
        <v>235972.10193070999</v>
      </c>
      <c r="N114" s="130">
        <v>16.107600000000001</v>
      </c>
      <c r="O114" s="130">
        <v>18.4375</v>
      </c>
      <c r="P114" s="130">
        <v>18.0852</v>
      </c>
      <c r="Q114" s="130">
        <v>5.3613999999999997</v>
      </c>
      <c r="R114" s="130">
        <v>5.3693</v>
      </c>
      <c r="S114" s="130">
        <v>33.768099999999997</v>
      </c>
      <c r="T114" s="130">
        <v>33.794600000000003</v>
      </c>
      <c r="U114" s="130">
        <v>35.774500000000003</v>
      </c>
      <c r="V114" s="130">
        <v>9.1216000000000008</v>
      </c>
      <c r="W114" s="130">
        <v>6.9476000000000004</v>
      </c>
      <c r="X114" s="130">
        <v>12.6373</v>
      </c>
      <c r="Y114" s="130">
        <v>13.3325</v>
      </c>
      <c r="Z114" s="130">
        <v>1.8304</v>
      </c>
      <c r="AA114" s="130">
        <v>8.1107999999999993</v>
      </c>
      <c r="AB114" s="130">
        <v>12.944100000000001</v>
      </c>
      <c r="AC114" s="130">
        <v>2.6924999999999999</v>
      </c>
      <c r="AD114" s="131"/>
      <c r="AE114" s="131"/>
      <c r="AF114" s="131"/>
    </row>
    <row r="115" spans="1:32" hidden="1" outlineLevel="1" collapsed="1">
      <c r="A115" s="12">
        <v>43709</v>
      </c>
      <c r="B115" s="130">
        <v>765907.37124297</v>
      </c>
      <c r="C115" s="130">
        <v>441772.58017078001</v>
      </c>
      <c r="D115" s="130">
        <v>324134.79107218998</v>
      </c>
      <c r="E115" s="130">
        <v>212480.30404305999</v>
      </c>
      <c r="F115" s="130">
        <v>166989.33326077001</v>
      </c>
      <c r="G115" s="130">
        <v>45490.970782290002</v>
      </c>
      <c r="H115" s="130">
        <v>365418.74609741988</v>
      </c>
      <c r="I115" s="130">
        <v>227658.55328831001</v>
      </c>
      <c r="J115" s="130">
        <v>137760.19280911001</v>
      </c>
      <c r="K115" s="130">
        <v>539994.61130509002</v>
      </c>
      <c r="L115" s="130">
        <v>311864.02690753003</v>
      </c>
      <c r="M115" s="130">
        <v>228130.58439755999</v>
      </c>
      <c r="N115" s="130">
        <v>14.870799999999999</v>
      </c>
      <c r="O115" s="130">
        <v>18.0855</v>
      </c>
      <c r="P115" s="130">
        <v>17.695699999999999</v>
      </c>
      <c r="Q115" s="130">
        <v>4.7667999999999999</v>
      </c>
      <c r="R115" s="130">
        <v>4.7686999999999999</v>
      </c>
      <c r="S115" s="130">
        <v>33.444400000000002</v>
      </c>
      <c r="T115" s="130">
        <v>33.516399999999997</v>
      </c>
      <c r="U115" s="130">
        <v>35.521799999999999</v>
      </c>
      <c r="V115" s="130">
        <v>8.5364000000000004</v>
      </c>
      <c r="W115" s="130">
        <v>7.6689999999999996</v>
      </c>
      <c r="X115" s="130">
        <v>11.9374</v>
      </c>
      <c r="Y115" s="130">
        <v>12.9833</v>
      </c>
      <c r="Z115" s="130">
        <v>1.6948000000000001</v>
      </c>
      <c r="AA115" s="130">
        <v>9.6666000000000007</v>
      </c>
      <c r="AB115" s="130">
        <v>14.4925</v>
      </c>
      <c r="AC115" s="130">
        <v>2.7597</v>
      </c>
      <c r="AD115" s="131"/>
      <c r="AE115" s="131"/>
      <c r="AF115" s="131"/>
    </row>
    <row r="116" spans="1:32" hidden="1" outlineLevel="1" collapsed="1">
      <c r="A116" s="12">
        <v>43739</v>
      </c>
      <c r="B116" s="130">
        <v>781881.90564400004</v>
      </c>
      <c r="C116" s="130">
        <v>442104.45546681999</v>
      </c>
      <c r="D116" s="130">
        <v>339777.45017718</v>
      </c>
      <c r="E116" s="130">
        <v>217157.58590311999</v>
      </c>
      <c r="F116" s="130">
        <v>170478.55511267</v>
      </c>
      <c r="G116" s="130">
        <v>46679.03079045</v>
      </c>
      <c r="H116" s="130">
        <v>372037.98514543998</v>
      </c>
      <c r="I116" s="130">
        <v>227891.59975555996</v>
      </c>
      <c r="J116" s="130">
        <v>144146.38538987996</v>
      </c>
      <c r="K116" s="130">
        <v>558949.91124329017</v>
      </c>
      <c r="L116" s="130">
        <v>316407.05185003998</v>
      </c>
      <c r="M116" s="130">
        <v>242542.85939324999</v>
      </c>
      <c r="N116" s="130">
        <v>13.875299999999999</v>
      </c>
      <c r="O116" s="130">
        <v>17.451599999999999</v>
      </c>
      <c r="P116" s="130">
        <v>16.952000000000002</v>
      </c>
      <c r="Q116" s="130">
        <v>4.2523</v>
      </c>
      <c r="R116" s="130">
        <v>4.2507000000000001</v>
      </c>
      <c r="S116" s="130">
        <v>33.5167</v>
      </c>
      <c r="T116" s="130">
        <v>33.581099999999999</v>
      </c>
      <c r="U116" s="130">
        <v>35.728099999999998</v>
      </c>
      <c r="V116" s="130">
        <v>9.8985000000000003</v>
      </c>
      <c r="W116" s="130">
        <v>9.3363999999999994</v>
      </c>
      <c r="X116" s="130">
        <v>11.831</v>
      </c>
      <c r="Y116" s="130">
        <v>12.471</v>
      </c>
      <c r="Z116" s="130">
        <v>1.8572</v>
      </c>
      <c r="AA116" s="130">
        <v>9.2736999999999998</v>
      </c>
      <c r="AB116" s="130">
        <v>14.3881</v>
      </c>
      <c r="AC116" s="130">
        <v>2.7025000000000001</v>
      </c>
      <c r="AD116" s="131"/>
      <c r="AE116" s="131"/>
      <c r="AF116" s="131"/>
    </row>
    <row r="117" spans="1:32" hidden="1" outlineLevel="1" collapsed="1">
      <c r="A117" s="12">
        <v>43770</v>
      </c>
      <c r="B117" s="130">
        <v>768102.91892529</v>
      </c>
      <c r="C117" s="130">
        <v>441575.73317063</v>
      </c>
      <c r="D117" s="130">
        <v>326527.18575465999</v>
      </c>
      <c r="E117" s="130">
        <v>217686.23169081999</v>
      </c>
      <c r="F117" s="130">
        <v>173402.12519227999</v>
      </c>
      <c r="G117" s="130">
        <v>44284.106498540001</v>
      </c>
      <c r="H117" s="130">
        <v>365534.74840333004</v>
      </c>
      <c r="I117" s="130">
        <v>222315.94598124002</v>
      </c>
      <c r="J117" s="130">
        <v>143218.80242209</v>
      </c>
      <c r="K117" s="130">
        <v>563318.96884162002</v>
      </c>
      <c r="L117" s="130">
        <v>327177.62697268999</v>
      </c>
      <c r="M117" s="130">
        <v>236141.34186892997</v>
      </c>
      <c r="N117" s="130">
        <v>13.2813</v>
      </c>
      <c r="O117" s="130">
        <v>16.470400000000001</v>
      </c>
      <c r="P117" s="130">
        <v>15.841699999999999</v>
      </c>
      <c r="Q117" s="130">
        <v>4.3223000000000003</v>
      </c>
      <c r="R117" s="130">
        <v>4.3244999999999996</v>
      </c>
      <c r="S117" s="130">
        <v>33.087400000000002</v>
      </c>
      <c r="T117" s="130">
        <v>33.1233</v>
      </c>
      <c r="U117" s="130">
        <v>35.386000000000003</v>
      </c>
      <c r="V117" s="130">
        <v>8.2642000000000007</v>
      </c>
      <c r="W117" s="130">
        <v>7.5145</v>
      </c>
      <c r="X117" s="130">
        <v>10.775600000000001</v>
      </c>
      <c r="Y117" s="130">
        <v>11.257099999999999</v>
      </c>
      <c r="Z117" s="130">
        <v>1.6422000000000001</v>
      </c>
      <c r="AA117" s="130">
        <v>9.4719999999999995</v>
      </c>
      <c r="AB117" s="130">
        <v>14.1798</v>
      </c>
      <c r="AC117" s="130">
        <v>2.6171000000000002</v>
      </c>
      <c r="AD117" s="131"/>
      <c r="AE117" s="131"/>
      <c r="AF117" s="131"/>
    </row>
    <row r="118" spans="1:32" hidden="1" outlineLevel="1" collapsed="1">
      <c r="A118" s="12">
        <v>43800</v>
      </c>
      <c r="B118" s="130">
        <v>744647.76789361995</v>
      </c>
      <c r="C118" s="130">
        <v>426513.92528112</v>
      </c>
      <c r="D118" s="130">
        <v>318133.84261250001</v>
      </c>
      <c r="E118" s="130">
        <v>212515.08549354001</v>
      </c>
      <c r="F118" s="130">
        <v>174821.07853097</v>
      </c>
      <c r="G118" s="130">
        <v>37694.006962569998</v>
      </c>
      <c r="H118" s="130">
        <v>433730.56950888009</v>
      </c>
      <c r="I118" s="130">
        <v>268172.10697214009</v>
      </c>
      <c r="J118" s="130">
        <v>165558.46253674</v>
      </c>
      <c r="K118" s="130">
        <v>576125.91768798989</v>
      </c>
      <c r="L118" s="130">
        <v>339167.99580519006</v>
      </c>
      <c r="M118" s="130">
        <v>236957.92188279997</v>
      </c>
      <c r="N118" s="130">
        <v>13.5107</v>
      </c>
      <c r="O118" s="130">
        <v>15.6774</v>
      </c>
      <c r="P118" s="130">
        <v>15.0191</v>
      </c>
      <c r="Q118" s="130">
        <v>5.0453999999999999</v>
      </c>
      <c r="R118" s="130">
        <v>5.0486000000000004</v>
      </c>
      <c r="S118" s="130">
        <v>33.108699999999999</v>
      </c>
      <c r="T118" s="130">
        <v>33.133000000000003</v>
      </c>
      <c r="U118" s="130">
        <v>35.112900000000003</v>
      </c>
      <c r="V118" s="130">
        <v>9.0312999999999999</v>
      </c>
      <c r="W118" s="130">
        <v>6.9410999999999996</v>
      </c>
      <c r="X118" s="130">
        <v>10.0221</v>
      </c>
      <c r="Y118" s="130">
        <v>10.267899999999999</v>
      </c>
      <c r="Z118" s="130">
        <v>2.3083</v>
      </c>
      <c r="AA118" s="130">
        <v>9.6301000000000005</v>
      </c>
      <c r="AB118" s="130">
        <v>13.640599999999999</v>
      </c>
      <c r="AC118" s="130">
        <v>2.4407000000000001</v>
      </c>
      <c r="AD118" s="131"/>
      <c r="AE118" s="131"/>
      <c r="AF118" s="131"/>
    </row>
    <row r="119" spans="1:32" hidden="1" outlineLevel="1" collapsed="1">
      <c r="A119" s="12">
        <v>43831</v>
      </c>
      <c r="B119" s="130">
        <v>743379.54265919002</v>
      </c>
      <c r="C119" s="130">
        <v>413689.70203198999</v>
      </c>
      <c r="D119" s="130">
        <v>329689.84062720003</v>
      </c>
      <c r="E119" s="130">
        <v>217035.34637976001</v>
      </c>
      <c r="F119" s="130">
        <v>177486.45327775</v>
      </c>
      <c r="G119" s="130">
        <v>39548.893102009999</v>
      </c>
      <c r="H119" s="130">
        <v>455570.95094267</v>
      </c>
      <c r="I119" s="130">
        <v>272389.15658274997</v>
      </c>
      <c r="J119" s="130">
        <v>183181.79435992002</v>
      </c>
      <c r="K119" s="130">
        <v>592633.80434650998</v>
      </c>
      <c r="L119" s="130">
        <v>341350.91199274</v>
      </c>
      <c r="M119" s="130">
        <v>251282.89235377</v>
      </c>
      <c r="N119" s="130">
        <v>11.8659</v>
      </c>
      <c r="O119" s="130">
        <v>14.0358</v>
      </c>
      <c r="P119" s="130">
        <v>13.147600000000001</v>
      </c>
      <c r="Q119" s="130">
        <v>4.1131000000000002</v>
      </c>
      <c r="R119" s="130">
        <v>4.1124999999999998</v>
      </c>
      <c r="S119" s="130">
        <v>33.432200000000002</v>
      </c>
      <c r="T119" s="130">
        <v>33.456600000000002</v>
      </c>
      <c r="U119" s="130">
        <v>36.429299999999998</v>
      </c>
      <c r="V119" s="130">
        <v>8.1965000000000003</v>
      </c>
      <c r="W119" s="130">
        <v>6.9185999999999996</v>
      </c>
      <c r="X119" s="130">
        <v>8.1940000000000008</v>
      </c>
      <c r="Y119" s="130">
        <v>8.6306999999999992</v>
      </c>
      <c r="Z119" s="130">
        <v>1.7587999999999999</v>
      </c>
      <c r="AA119" s="130">
        <v>9.1575000000000006</v>
      </c>
      <c r="AB119" s="130">
        <v>13.428699999999999</v>
      </c>
      <c r="AC119" s="130">
        <v>2.2227999999999999</v>
      </c>
      <c r="AD119" s="131"/>
      <c r="AE119" s="131"/>
      <c r="AF119" s="131"/>
    </row>
    <row r="120" spans="1:32" hidden="1" outlineLevel="1" collapsed="1">
      <c r="A120" s="12">
        <v>43862</v>
      </c>
      <c r="B120" s="130">
        <v>738317.04007609002</v>
      </c>
      <c r="C120" s="130">
        <v>416959.91037558002</v>
      </c>
      <c r="D120" s="130">
        <v>321357.12970051001</v>
      </c>
      <c r="E120" s="130">
        <v>217694.09010348999</v>
      </c>
      <c r="F120" s="130">
        <v>178813.84097670999</v>
      </c>
      <c r="G120" s="130">
        <v>38880.24912678</v>
      </c>
      <c r="H120" s="130">
        <v>453615.21960920008</v>
      </c>
      <c r="I120" s="130">
        <v>270260.92827709997</v>
      </c>
      <c r="J120" s="130">
        <v>183354.29133209999</v>
      </c>
      <c r="K120" s="130">
        <v>601350.60820866015</v>
      </c>
      <c r="L120" s="130">
        <v>351949.18667196995</v>
      </c>
      <c r="M120" s="130">
        <v>249401.42153668997</v>
      </c>
      <c r="N120" s="130">
        <v>11.680999999999999</v>
      </c>
      <c r="O120" s="130">
        <v>12.9163</v>
      </c>
      <c r="P120" s="130">
        <v>11.892300000000001</v>
      </c>
      <c r="Q120" s="130">
        <v>5.0197000000000003</v>
      </c>
      <c r="R120" s="130">
        <v>5.0239000000000003</v>
      </c>
      <c r="S120" s="130">
        <v>33.56</v>
      </c>
      <c r="T120" s="130">
        <v>33.592199999999998</v>
      </c>
      <c r="U120" s="130">
        <v>36.681199999999997</v>
      </c>
      <c r="V120" s="130">
        <v>10.3874</v>
      </c>
      <c r="W120" s="130">
        <v>8.9735999999999994</v>
      </c>
      <c r="X120" s="130">
        <v>5.9196</v>
      </c>
      <c r="Y120" s="130">
        <v>6.3849</v>
      </c>
      <c r="Z120" s="130">
        <v>1.5450999999999999</v>
      </c>
      <c r="AA120" s="130">
        <v>8.5162999999999993</v>
      </c>
      <c r="AB120" s="130">
        <v>12.4292</v>
      </c>
      <c r="AC120" s="130">
        <v>2.0587</v>
      </c>
      <c r="AD120" s="131"/>
      <c r="AE120" s="131"/>
      <c r="AF120" s="131"/>
    </row>
    <row r="121" spans="1:32" hidden="1" outlineLevel="1" collapsed="1">
      <c r="A121" s="12">
        <v>43891</v>
      </c>
      <c r="B121" s="130">
        <v>797636.57285836001</v>
      </c>
      <c r="C121" s="130">
        <v>433682.32336018002</v>
      </c>
      <c r="D121" s="130">
        <v>363954.24949818</v>
      </c>
      <c r="E121" s="130">
        <v>224515.35508852999</v>
      </c>
      <c r="F121" s="130">
        <v>180272.14983236999</v>
      </c>
      <c r="G121" s="130">
        <v>44243.205256159999</v>
      </c>
      <c r="H121" s="130">
        <v>446059.37423554005</v>
      </c>
      <c r="I121" s="130">
        <v>249338.91897334001</v>
      </c>
      <c r="J121" s="130">
        <v>196720.4552622</v>
      </c>
      <c r="K121" s="130">
        <v>634380.34028703009</v>
      </c>
      <c r="L121" s="130">
        <v>349019.18267290998</v>
      </c>
      <c r="M121" s="130">
        <v>285361.15761412005</v>
      </c>
      <c r="N121" s="130">
        <v>12.853300000000001</v>
      </c>
      <c r="O121" s="130">
        <v>13.9773</v>
      </c>
      <c r="P121" s="130">
        <v>13.232200000000001</v>
      </c>
      <c r="Q121" s="130">
        <v>5.4465000000000003</v>
      </c>
      <c r="R121" s="130">
        <v>5.4520999999999997</v>
      </c>
      <c r="S121" s="130">
        <v>33.334099999999999</v>
      </c>
      <c r="T121" s="130">
        <v>33.3476</v>
      </c>
      <c r="U121" s="130">
        <v>36.765000000000001</v>
      </c>
      <c r="V121" s="130">
        <v>13.948600000000001</v>
      </c>
      <c r="W121" s="130">
        <v>8.5303000000000004</v>
      </c>
      <c r="X121" s="130">
        <v>6.8148999999999997</v>
      </c>
      <c r="Y121" s="130">
        <v>7.0773999999999999</v>
      </c>
      <c r="Z121" s="130">
        <v>1.3194999999999999</v>
      </c>
      <c r="AA121" s="130">
        <v>7.4931999999999999</v>
      </c>
      <c r="AB121" s="130">
        <v>11.4498</v>
      </c>
      <c r="AC121" s="130">
        <v>1.7075</v>
      </c>
      <c r="AD121" s="131"/>
      <c r="AE121" s="131"/>
      <c r="AF121" s="131"/>
    </row>
    <row r="122" spans="1:32" hidden="1" outlineLevel="1" collapsed="1">
      <c r="A122" s="12">
        <v>43922</v>
      </c>
      <c r="B122" s="130">
        <v>773308.39082603005</v>
      </c>
      <c r="C122" s="130">
        <v>426013.67570453999</v>
      </c>
      <c r="D122" s="130">
        <v>347294.71512149001</v>
      </c>
      <c r="E122" s="130">
        <v>217315.74228872001</v>
      </c>
      <c r="F122" s="130">
        <v>174840.68740768</v>
      </c>
      <c r="G122" s="130">
        <v>42475.05488104</v>
      </c>
      <c r="H122" s="130">
        <v>439322.10907116003</v>
      </c>
      <c r="I122" s="130">
        <v>249358.73278555</v>
      </c>
      <c r="J122" s="130">
        <v>189963.37628560996</v>
      </c>
      <c r="K122" s="130">
        <v>641059.32977890002</v>
      </c>
      <c r="L122" s="130">
        <v>372079.92341037001</v>
      </c>
      <c r="M122" s="130">
        <v>268979.40636853001</v>
      </c>
      <c r="N122" s="130">
        <v>12.2263</v>
      </c>
      <c r="O122" s="130">
        <v>13.5077</v>
      </c>
      <c r="P122" s="130">
        <v>12.855499999999999</v>
      </c>
      <c r="Q122" s="130">
        <v>4.7103000000000002</v>
      </c>
      <c r="R122" s="130">
        <v>4.7191000000000001</v>
      </c>
      <c r="S122" s="130">
        <v>33.665700000000001</v>
      </c>
      <c r="T122" s="130">
        <v>33.711399999999998</v>
      </c>
      <c r="U122" s="130">
        <v>37.6126</v>
      </c>
      <c r="V122" s="130">
        <v>14.5671</v>
      </c>
      <c r="W122" s="130">
        <v>4.0236000000000001</v>
      </c>
      <c r="X122" s="130">
        <v>7.0167000000000002</v>
      </c>
      <c r="Y122" s="130">
        <v>7.1816000000000004</v>
      </c>
      <c r="Z122" s="130">
        <v>1.3130999999999999</v>
      </c>
      <c r="AA122" s="130">
        <v>7.7854000000000001</v>
      </c>
      <c r="AB122" s="130">
        <v>11.479200000000001</v>
      </c>
      <c r="AC122" s="130">
        <v>2.1882999999999999</v>
      </c>
      <c r="AD122" s="131"/>
      <c r="AE122" s="131"/>
      <c r="AF122" s="131"/>
    </row>
    <row r="123" spans="1:32" hidden="1" outlineLevel="1" collapsed="1">
      <c r="A123" s="12">
        <v>43952</v>
      </c>
      <c r="B123" s="130">
        <v>762953.26654513006</v>
      </c>
      <c r="C123" s="130">
        <v>420329.08822475001</v>
      </c>
      <c r="D123" s="130">
        <v>342624.17832037999</v>
      </c>
      <c r="E123" s="130">
        <v>217122.13294467999</v>
      </c>
      <c r="F123" s="130">
        <v>174782.17724372001</v>
      </c>
      <c r="G123" s="130">
        <v>42339.955700960003</v>
      </c>
      <c r="H123" s="130">
        <v>448879.58643852017</v>
      </c>
      <c r="I123" s="130">
        <v>258234.02112210001</v>
      </c>
      <c r="J123" s="130">
        <v>190645.56531641999</v>
      </c>
      <c r="K123" s="130">
        <v>647388.71970390005</v>
      </c>
      <c r="L123" s="130">
        <v>378079.04525557999</v>
      </c>
      <c r="M123" s="130">
        <v>269309.67444831994</v>
      </c>
      <c r="N123" s="130">
        <v>10.9862</v>
      </c>
      <c r="O123" s="130">
        <v>11.7521</v>
      </c>
      <c r="P123" s="130">
        <v>10.904400000000001</v>
      </c>
      <c r="Q123" s="130">
        <v>4.8163</v>
      </c>
      <c r="R123" s="130">
        <v>4.8235000000000001</v>
      </c>
      <c r="S123" s="130">
        <v>32.880099999999999</v>
      </c>
      <c r="T123" s="130">
        <v>32.910499999999999</v>
      </c>
      <c r="U123" s="130">
        <v>36.593200000000003</v>
      </c>
      <c r="V123" s="130">
        <v>16.5961</v>
      </c>
      <c r="W123" s="130">
        <v>6.1170999999999998</v>
      </c>
      <c r="X123" s="130">
        <v>6.0315000000000003</v>
      </c>
      <c r="Y123" s="130">
        <v>6.1768999999999998</v>
      </c>
      <c r="Z123" s="130">
        <v>1.8355999999999999</v>
      </c>
      <c r="AA123" s="130">
        <v>7.4074</v>
      </c>
      <c r="AB123" s="130">
        <v>11.0822</v>
      </c>
      <c r="AC123" s="130">
        <v>1.9429000000000001</v>
      </c>
      <c r="AD123" s="131"/>
      <c r="AE123" s="131"/>
      <c r="AF123" s="131"/>
    </row>
    <row r="124" spans="1:32" hidden="1" outlineLevel="1" collapsed="1">
      <c r="A124" s="12">
        <v>43983</v>
      </c>
      <c r="B124" s="130">
        <v>761426.42581418995</v>
      </c>
      <c r="C124" s="130">
        <v>419840.58494827</v>
      </c>
      <c r="D124" s="130">
        <v>341585.84086592001</v>
      </c>
      <c r="E124" s="130">
        <v>218179.63544541999</v>
      </c>
      <c r="F124" s="130">
        <v>176495.00299956001</v>
      </c>
      <c r="G124" s="130">
        <v>41684.632445859999</v>
      </c>
      <c r="H124" s="130">
        <v>454322.75363361003</v>
      </c>
      <c r="I124" s="130">
        <v>269515.06638024002</v>
      </c>
      <c r="J124" s="130">
        <v>184807.68725337007</v>
      </c>
      <c r="K124" s="130">
        <v>658210.05956180987</v>
      </c>
      <c r="L124" s="130">
        <v>389740.55336853996</v>
      </c>
      <c r="M124" s="130">
        <v>268469.50619326998</v>
      </c>
      <c r="N124" s="130">
        <v>10.065099999999999</v>
      </c>
      <c r="O124" s="130">
        <v>10.8355</v>
      </c>
      <c r="P124" s="130">
        <v>9.9339999999999993</v>
      </c>
      <c r="Q124" s="130">
        <v>5.1361999999999997</v>
      </c>
      <c r="R124" s="130">
        <v>5.1432000000000002</v>
      </c>
      <c r="S124" s="130">
        <v>32.408000000000001</v>
      </c>
      <c r="T124" s="130">
        <v>32.449199999999998</v>
      </c>
      <c r="U124" s="130">
        <v>36.072000000000003</v>
      </c>
      <c r="V124" s="130">
        <v>12.692299999999999</v>
      </c>
      <c r="W124" s="130">
        <v>7.2605000000000004</v>
      </c>
      <c r="X124" s="130">
        <v>5.1371000000000002</v>
      </c>
      <c r="Y124" s="130">
        <v>5.2550999999999997</v>
      </c>
      <c r="Z124" s="130">
        <v>1.8669</v>
      </c>
      <c r="AA124" s="130">
        <v>7.0949</v>
      </c>
      <c r="AB124" s="130">
        <v>10.4247</v>
      </c>
      <c r="AC124" s="130">
        <v>1.7178</v>
      </c>
      <c r="AD124" s="131"/>
      <c r="AE124" s="131"/>
      <c r="AF124" s="131"/>
    </row>
    <row r="125" spans="1:32" hidden="1" outlineLevel="1" collapsed="1">
      <c r="A125" s="12">
        <v>44013</v>
      </c>
      <c r="B125" s="130">
        <v>779999.87813269999</v>
      </c>
      <c r="C125" s="130">
        <v>422588.15666805999</v>
      </c>
      <c r="D125" s="130">
        <v>357411.72146464</v>
      </c>
      <c r="E125" s="130">
        <v>221179.79364392001</v>
      </c>
      <c r="F125" s="130">
        <v>178333.04554533001</v>
      </c>
      <c r="G125" s="130">
        <v>42846.748098589997</v>
      </c>
      <c r="H125" s="130">
        <v>479634.45632659009</v>
      </c>
      <c r="I125" s="130">
        <v>283505.31477264001</v>
      </c>
      <c r="J125" s="130">
        <v>196129.14155394997</v>
      </c>
      <c r="K125" s="130">
        <v>673267.88615323009</v>
      </c>
      <c r="L125" s="130">
        <v>389989.65719016001</v>
      </c>
      <c r="M125" s="130">
        <v>283278.22896306997</v>
      </c>
      <c r="N125" s="130">
        <v>9.6591000000000005</v>
      </c>
      <c r="O125" s="130">
        <v>10.2049</v>
      </c>
      <c r="P125" s="130">
        <v>9.2352000000000007</v>
      </c>
      <c r="Q125" s="130">
        <v>5.3555999999999999</v>
      </c>
      <c r="R125" s="130">
        <v>5.3716999999999997</v>
      </c>
      <c r="S125" s="130">
        <v>31.567</v>
      </c>
      <c r="T125" s="130">
        <v>31.598800000000001</v>
      </c>
      <c r="U125" s="130">
        <v>35.1297</v>
      </c>
      <c r="V125" s="130">
        <v>18.994900000000001</v>
      </c>
      <c r="W125" s="130">
        <v>7.2302</v>
      </c>
      <c r="X125" s="130">
        <v>4.3017000000000003</v>
      </c>
      <c r="Y125" s="130">
        <v>4.3864999999999998</v>
      </c>
      <c r="Z125" s="130">
        <v>1.2785</v>
      </c>
      <c r="AA125" s="130">
        <v>6.1714000000000002</v>
      </c>
      <c r="AB125" s="130">
        <v>9.3796999999999997</v>
      </c>
      <c r="AC125" s="130">
        <v>1.4708000000000001</v>
      </c>
      <c r="AD125" s="131"/>
      <c r="AE125" s="131"/>
      <c r="AF125" s="131"/>
    </row>
    <row r="126" spans="1:32" hidden="1" outlineLevel="1" collapsed="1">
      <c r="A126" s="12">
        <v>44044</v>
      </c>
      <c r="B126" s="130">
        <v>779261.08391743002</v>
      </c>
      <c r="C126" s="130">
        <v>420954.51301245001</v>
      </c>
      <c r="D126" s="130">
        <v>358306.57090498001</v>
      </c>
      <c r="E126" s="130">
        <v>223787.57861266</v>
      </c>
      <c r="F126" s="130">
        <v>181427.5432358</v>
      </c>
      <c r="G126" s="130">
        <v>42360.035376860003</v>
      </c>
      <c r="H126" s="130">
        <v>481696.26803346002</v>
      </c>
      <c r="I126" s="130">
        <v>291832.75655086001</v>
      </c>
      <c r="J126" s="130">
        <v>189863.51148260001</v>
      </c>
      <c r="K126" s="130">
        <v>671974.50525606005</v>
      </c>
      <c r="L126" s="130">
        <v>389931.05189615005</v>
      </c>
      <c r="M126" s="130">
        <v>282043.45335991005</v>
      </c>
      <c r="N126" s="130">
        <v>9.2220999999999993</v>
      </c>
      <c r="O126" s="130">
        <v>9.7736000000000001</v>
      </c>
      <c r="P126" s="130">
        <v>8.8474000000000004</v>
      </c>
      <c r="Q126" s="130">
        <v>5.343</v>
      </c>
      <c r="R126" s="130">
        <v>5.3506</v>
      </c>
      <c r="S126" s="130">
        <v>31.270700000000001</v>
      </c>
      <c r="T126" s="130">
        <v>31.284700000000001</v>
      </c>
      <c r="U126" s="130">
        <v>35.081499999999998</v>
      </c>
      <c r="V126" s="130">
        <v>21.869900000000001</v>
      </c>
      <c r="W126" s="130">
        <v>7.6631</v>
      </c>
      <c r="X126" s="130">
        <v>3.8477999999999999</v>
      </c>
      <c r="Y126" s="130">
        <v>3.9365999999999999</v>
      </c>
      <c r="Z126" s="130">
        <v>1.5048999999999999</v>
      </c>
      <c r="AA126" s="130">
        <v>6.0182000000000002</v>
      </c>
      <c r="AB126" s="130">
        <v>9.1652000000000005</v>
      </c>
      <c r="AC126" s="130">
        <v>1.415</v>
      </c>
      <c r="AD126" s="131"/>
      <c r="AE126" s="131"/>
      <c r="AF126" s="131"/>
    </row>
    <row r="127" spans="1:32" hidden="1" outlineLevel="1" collapsed="1">
      <c r="A127" s="12">
        <v>44075</v>
      </c>
      <c r="B127" s="130">
        <v>743245.69780589</v>
      </c>
      <c r="C127" s="130">
        <v>415548.32581587002</v>
      </c>
      <c r="D127" s="130">
        <v>327697.37199001998</v>
      </c>
      <c r="E127" s="130">
        <v>221849.03112651</v>
      </c>
      <c r="F127" s="130">
        <v>179654.8871235</v>
      </c>
      <c r="G127" s="130">
        <v>42194.144003009998</v>
      </c>
      <c r="H127" s="130">
        <v>506702.72790784994</v>
      </c>
      <c r="I127" s="130">
        <v>304740.27101390006</v>
      </c>
      <c r="J127" s="130">
        <v>201962.45689395</v>
      </c>
      <c r="K127" s="130">
        <v>686575.68184257997</v>
      </c>
      <c r="L127" s="130">
        <v>397367.48894782003</v>
      </c>
      <c r="M127" s="130">
        <v>289208.19289476</v>
      </c>
      <c r="N127" s="130">
        <v>9.1129999999999995</v>
      </c>
      <c r="O127" s="130">
        <v>9.6631</v>
      </c>
      <c r="P127" s="130">
        <v>8.7123000000000008</v>
      </c>
      <c r="Q127" s="130">
        <v>5.1932999999999998</v>
      </c>
      <c r="R127" s="130">
        <v>5.1994999999999996</v>
      </c>
      <c r="S127" s="130">
        <v>30.276</v>
      </c>
      <c r="T127" s="130">
        <v>30.308800000000002</v>
      </c>
      <c r="U127" s="130">
        <v>34.651299999999999</v>
      </c>
      <c r="V127" s="130">
        <v>15.813000000000001</v>
      </c>
      <c r="W127" s="130">
        <v>8.0417000000000005</v>
      </c>
      <c r="X127" s="130">
        <v>3.726</v>
      </c>
      <c r="Y127" s="130">
        <v>3.8128000000000002</v>
      </c>
      <c r="Z127" s="130">
        <v>1.1169</v>
      </c>
      <c r="AA127" s="130">
        <v>5.8593000000000002</v>
      </c>
      <c r="AB127" s="130">
        <v>8.7880000000000003</v>
      </c>
      <c r="AC127" s="130">
        <v>1.282</v>
      </c>
      <c r="AD127" s="131"/>
      <c r="AE127" s="131"/>
      <c r="AF127" s="131"/>
    </row>
    <row r="128" spans="1:32" hidden="1" outlineLevel="1" collapsed="1">
      <c r="A128" s="12">
        <v>44105</v>
      </c>
      <c r="B128" s="130">
        <v>738451.42991884996</v>
      </c>
      <c r="C128" s="130">
        <v>414141.41356184997</v>
      </c>
      <c r="D128" s="130">
        <v>324310.01635699999</v>
      </c>
      <c r="E128" s="130">
        <v>209414.67688439001</v>
      </c>
      <c r="F128" s="130">
        <v>172022.73348117</v>
      </c>
      <c r="G128" s="130">
        <v>37391.943403220001</v>
      </c>
      <c r="H128" s="130">
        <v>519921.44653289986</v>
      </c>
      <c r="I128" s="130">
        <v>318051.65548193001</v>
      </c>
      <c r="J128" s="130">
        <v>201869.79105096997</v>
      </c>
      <c r="K128" s="130">
        <v>695779.58551934012</v>
      </c>
      <c r="L128" s="130">
        <v>404111.13540610007</v>
      </c>
      <c r="M128" s="130">
        <v>291668.45011324005</v>
      </c>
      <c r="N128" s="130">
        <v>8.9901</v>
      </c>
      <c r="O128" s="130">
        <v>9.4671000000000003</v>
      </c>
      <c r="P128" s="130">
        <v>8.6252999999999993</v>
      </c>
      <c r="Q128" s="130">
        <v>5.1920000000000002</v>
      </c>
      <c r="R128" s="130">
        <v>5.2030000000000003</v>
      </c>
      <c r="S128" s="130">
        <v>29.520399999999999</v>
      </c>
      <c r="T128" s="130">
        <v>29.5395</v>
      </c>
      <c r="U128" s="130">
        <v>34.5062</v>
      </c>
      <c r="V128" s="130">
        <v>17.4999</v>
      </c>
      <c r="W128" s="130">
        <v>7.6332000000000004</v>
      </c>
      <c r="X128" s="130">
        <v>3.6652</v>
      </c>
      <c r="Y128" s="130">
        <v>3.7789999999999999</v>
      </c>
      <c r="Z128" s="130">
        <v>1.1329</v>
      </c>
      <c r="AA128" s="130">
        <v>5.7938000000000001</v>
      </c>
      <c r="AB128" s="130">
        <v>8.6166999999999998</v>
      </c>
      <c r="AC128" s="130">
        <v>1.3319000000000001</v>
      </c>
      <c r="AD128" s="131"/>
      <c r="AE128" s="131"/>
      <c r="AF128" s="131"/>
    </row>
    <row r="129" spans="1:32" hidden="1" outlineLevel="1" collapsed="1">
      <c r="A129" s="12">
        <v>44136</v>
      </c>
      <c r="B129" s="130">
        <v>742171.70762286999</v>
      </c>
      <c r="C129" s="130">
        <v>417904.29535469</v>
      </c>
      <c r="D129" s="130">
        <v>324267.41226817999</v>
      </c>
      <c r="E129" s="130">
        <v>210001.07928273</v>
      </c>
      <c r="F129" s="130">
        <v>174588.99992469</v>
      </c>
      <c r="G129" s="130">
        <v>35412.079358039999</v>
      </c>
      <c r="H129" s="130">
        <v>517423.21614030993</v>
      </c>
      <c r="I129" s="130">
        <v>314743.04072227003</v>
      </c>
      <c r="J129" s="130">
        <v>202680.17541803999</v>
      </c>
      <c r="K129" s="130">
        <v>703305.81260094</v>
      </c>
      <c r="L129" s="130">
        <v>409358.47800210002</v>
      </c>
      <c r="M129" s="130">
        <v>293947.33459884004</v>
      </c>
      <c r="N129" s="130">
        <v>8.9572000000000003</v>
      </c>
      <c r="O129" s="130">
        <v>9.3713999999999995</v>
      </c>
      <c r="P129" s="130">
        <v>8.4320000000000004</v>
      </c>
      <c r="Q129" s="130">
        <v>5.0228000000000002</v>
      </c>
      <c r="R129" s="130">
        <v>5.0335999999999999</v>
      </c>
      <c r="S129" s="130">
        <v>30.421500000000002</v>
      </c>
      <c r="T129" s="130">
        <v>30.438099999999999</v>
      </c>
      <c r="U129" s="130">
        <v>34.193300000000001</v>
      </c>
      <c r="V129" s="130">
        <v>21.596699999999998</v>
      </c>
      <c r="W129" s="130">
        <v>7.1017000000000001</v>
      </c>
      <c r="X129" s="130">
        <v>3.6294</v>
      </c>
      <c r="Y129" s="130">
        <v>3.7351000000000001</v>
      </c>
      <c r="Z129" s="130">
        <v>1.4325000000000001</v>
      </c>
      <c r="AA129" s="130">
        <v>5.2141999999999999</v>
      </c>
      <c r="AB129" s="130">
        <v>7.8779000000000003</v>
      </c>
      <c r="AC129" s="130">
        <v>1.2428999999999999</v>
      </c>
      <c r="AD129" s="131"/>
      <c r="AE129" s="131"/>
      <c r="AF129" s="131"/>
    </row>
    <row r="130" spans="1:32" hidden="1" outlineLevel="1" collapsed="1">
      <c r="A130" s="12">
        <v>44166</v>
      </c>
      <c r="B130" s="130">
        <v>724156.53419985995</v>
      </c>
      <c r="C130" s="130">
        <v>409517.02830577001</v>
      </c>
      <c r="D130" s="130">
        <v>314639.50589408999</v>
      </c>
      <c r="E130" s="130">
        <v>206471.43665319</v>
      </c>
      <c r="F130" s="130">
        <v>174432.28626188001</v>
      </c>
      <c r="G130" s="130">
        <v>32039.150391309999</v>
      </c>
      <c r="H130" s="130">
        <v>549487.70555002009</v>
      </c>
      <c r="I130" s="130">
        <v>361293.08521366009</v>
      </c>
      <c r="J130" s="130">
        <v>188194.62033636001</v>
      </c>
      <c r="K130" s="130">
        <v>730317.48483752017</v>
      </c>
      <c r="L130" s="130">
        <v>433416.66656522994</v>
      </c>
      <c r="M130" s="130">
        <v>296900.81827229005</v>
      </c>
      <c r="N130" s="130">
        <v>8.7912999999999997</v>
      </c>
      <c r="O130" s="130">
        <v>9.2462999999999997</v>
      </c>
      <c r="P130" s="130">
        <v>8.3917000000000002</v>
      </c>
      <c r="Q130" s="130">
        <v>5.1380999999999997</v>
      </c>
      <c r="R130" s="130">
        <v>5.1565000000000003</v>
      </c>
      <c r="S130" s="130">
        <v>29.901199999999999</v>
      </c>
      <c r="T130" s="130">
        <v>29.918900000000001</v>
      </c>
      <c r="U130" s="130">
        <v>33.261000000000003</v>
      </c>
      <c r="V130" s="130">
        <v>21.6633</v>
      </c>
      <c r="W130" s="130">
        <v>5.8192000000000004</v>
      </c>
      <c r="X130" s="130">
        <v>3.6208</v>
      </c>
      <c r="Y130" s="130">
        <v>3.7334999999999998</v>
      </c>
      <c r="Z130" s="130">
        <v>1.1157999999999999</v>
      </c>
      <c r="AA130" s="130">
        <v>5.2933000000000003</v>
      </c>
      <c r="AB130" s="130">
        <v>7.6353999999999997</v>
      </c>
      <c r="AC130" s="130">
        <v>1.1996</v>
      </c>
      <c r="AD130" s="131"/>
      <c r="AE130" s="131"/>
      <c r="AF130" s="131"/>
    </row>
    <row r="131" spans="1:32" hidden="1" outlineLevel="1" collapsed="1">
      <c r="A131" s="12">
        <v>44197</v>
      </c>
      <c r="B131" s="130">
        <v>723308.41639847006</v>
      </c>
      <c r="C131" s="130">
        <v>414073.32060618</v>
      </c>
      <c r="D131" s="130">
        <v>309235.09579229</v>
      </c>
      <c r="E131" s="130">
        <v>207869.59497931</v>
      </c>
      <c r="F131" s="130">
        <v>175997.01528202</v>
      </c>
      <c r="G131" s="130">
        <v>31872.579697289999</v>
      </c>
      <c r="H131" s="130">
        <v>541403.6336249701</v>
      </c>
      <c r="I131" s="130">
        <v>348489.74900257995</v>
      </c>
      <c r="J131" s="130">
        <v>192913.88462239</v>
      </c>
      <c r="K131" s="130">
        <v>726782.33731419011</v>
      </c>
      <c r="L131" s="130">
        <v>430926.88749612006</v>
      </c>
      <c r="M131" s="130">
        <v>295855.44981806999</v>
      </c>
      <c r="N131" s="130">
        <v>8.8432999999999993</v>
      </c>
      <c r="O131" s="130">
        <v>9.3579000000000008</v>
      </c>
      <c r="P131" s="130">
        <v>8.5547000000000004</v>
      </c>
      <c r="Q131" s="130">
        <v>4.3632</v>
      </c>
      <c r="R131" s="130">
        <v>4.3905000000000003</v>
      </c>
      <c r="S131" s="130">
        <v>30.324300000000001</v>
      </c>
      <c r="T131" s="130">
        <v>30.349799999999998</v>
      </c>
      <c r="U131" s="130">
        <v>34.204000000000001</v>
      </c>
      <c r="V131" s="130">
        <v>18.7227</v>
      </c>
      <c r="W131" s="130">
        <v>6.0799000000000003</v>
      </c>
      <c r="X131" s="130">
        <v>3.6623999999999999</v>
      </c>
      <c r="Y131" s="130">
        <v>3.7410000000000001</v>
      </c>
      <c r="Z131" s="130">
        <v>1.1922999999999999</v>
      </c>
      <c r="AA131" s="130">
        <v>5.4889000000000001</v>
      </c>
      <c r="AB131" s="130">
        <v>7.7215999999999996</v>
      </c>
      <c r="AC131" s="130">
        <v>1.1680999999999999</v>
      </c>
      <c r="AD131" s="131"/>
      <c r="AE131" s="131"/>
      <c r="AF131" s="131"/>
    </row>
    <row r="132" spans="1:32" hidden="1" outlineLevel="1" collapsed="1">
      <c r="A132" s="12">
        <v>44228</v>
      </c>
      <c r="B132" s="130">
        <v>722715.07665394002</v>
      </c>
      <c r="C132" s="130">
        <v>417037.54916523001</v>
      </c>
      <c r="D132" s="130">
        <v>305677.52748871001</v>
      </c>
      <c r="E132" s="130">
        <v>209115.18424954001</v>
      </c>
      <c r="F132" s="130">
        <v>178888.10569549</v>
      </c>
      <c r="G132" s="130">
        <v>30227.07855405</v>
      </c>
      <c r="H132" s="130">
        <v>534953.35369519994</v>
      </c>
      <c r="I132" s="130">
        <v>346583.32708254992</v>
      </c>
      <c r="J132" s="130">
        <v>188370.02661265002</v>
      </c>
      <c r="K132" s="130">
        <v>733252.23713928007</v>
      </c>
      <c r="L132" s="130">
        <v>437738.57198924996</v>
      </c>
      <c r="M132" s="130">
        <v>295513.66515003005</v>
      </c>
      <c r="N132" s="130">
        <v>8.4046000000000003</v>
      </c>
      <c r="O132" s="130">
        <v>8.9293999999999993</v>
      </c>
      <c r="P132" s="130">
        <v>8.0982000000000003</v>
      </c>
      <c r="Q132" s="130">
        <v>4.3179999999999996</v>
      </c>
      <c r="R132" s="130">
        <v>4.3320999999999996</v>
      </c>
      <c r="S132" s="130">
        <v>29.7986</v>
      </c>
      <c r="T132" s="130">
        <v>29.798100000000002</v>
      </c>
      <c r="U132" s="130">
        <v>34.130400000000002</v>
      </c>
      <c r="V132" s="130">
        <v>30.1968</v>
      </c>
      <c r="W132" s="130">
        <v>5.9287999999999998</v>
      </c>
      <c r="X132" s="130">
        <v>3.6189</v>
      </c>
      <c r="Y132" s="130">
        <v>3.7006000000000001</v>
      </c>
      <c r="Z132" s="130">
        <v>1.1984999999999999</v>
      </c>
      <c r="AA132" s="130">
        <v>5.0811999999999999</v>
      </c>
      <c r="AB132" s="130">
        <v>7.4698000000000002</v>
      </c>
      <c r="AC132" s="130">
        <v>1.0429999999999999</v>
      </c>
      <c r="AD132" s="131"/>
      <c r="AE132" s="131"/>
      <c r="AF132" s="131"/>
    </row>
    <row r="133" spans="1:32" hidden="1" outlineLevel="1" collapsed="1">
      <c r="A133" s="12">
        <v>44256</v>
      </c>
      <c r="B133" s="130">
        <v>717798.50758729002</v>
      </c>
      <c r="C133" s="130">
        <v>417519.12782171997</v>
      </c>
      <c r="D133" s="130">
        <v>300279.37976556999</v>
      </c>
      <c r="E133" s="130">
        <v>213605.88205203999</v>
      </c>
      <c r="F133" s="130">
        <v>184124.19999930999</v>
      </c>
      <c r="G133" s="130">
        <v>29481.682052730001</v>
      </c>
      <c r="H133" s="130">
        <v>549709.48050824006</v>
      </c>
      <c r="I133" s="130">
        <v>350689.71785297</v>
      </c>
      <c r="J133" s="130">
        <v>199019.76265526999</v>
      </c>
      <c r="K133" s="130">
        <v>732758.83592674986</v>
      </c>
      <c r="L133" s="130">
        <v>439621.71406239999</v>
      </c>
      <c r="M133" s="130">
        <v>293137.12186435005</v>
      </c>
      <c r="N133" s="130">
        <v>8.4741999999999997</v>
      </c>
      <c r="O133" s="130">
        <v>8.9739000000000004</v>
      </c>
      <c r="P133" s="130">
        <v>8.2355</v>
      </c>
      <c r="Q133" s="130">
        <v>4.327</v>
      </c>
      <c r="R133" s="130">
        <v>4.3278999999999996</v>
      </c>
      <c r="S133" s="130">
        <v>29.762899999999998</v>
      </c>
      <c r="T133" s="130">
        <v>29.775200000000002</v>
      </c>
      <c r="U133" s="130">
        <v>33.700499999999998</v>
      </c>
      <c r="V133" s="130">
        <v>22.7654</v>
      </c>
      <c r="W133" s="130">
        <v>6.1738</v>
      </c>
      <c r="X133" s="130">
        <v>3.6440999999999999</v>
      </c>
      <c r="Y133" s="130">
        <v>3.7471999999999999</v>
      </c>
      <c r="Z133" s="130">
        <v>0.93879999999999997</v>
      </c>
      <c r="AA133" s="130">
        <v>4.6679000000000004</v>
      </c>
      <c r="AB133" s="130">
        <v>6.9992999999999999</v>
      </c>
      <c r="AC133" s="130">
        <v>0.71630000000000005</v>
      </c>
      <c r="AD133" s="131"/>
      <c r="AE133" s="131"/>
      <c r="AF133" s="131"/>
    </row>
    <row r="134" spans="1:32" hidden="1" outlineLevel="1" collapsed="1">
      <c r="A134" s="12">
        <v>44287</v>
      </c>
      <c r="B134" s="130">
        <v>733228.17118754005</v>
      </c>
      <c r="C134" s="130">
        <v>427738.71962982998</v>
      </c>
      <c r="D134" s="130">
        <v>305489.45155771001</v>
      </c>
      <c r="E134" s="130">
        <v>216625.58356748</v>
      </c>
      <c r="F134" s="130">
        <v>187622.09374551999</v>
      </c>
      <c r="G134" s="130">
        <v>29003.48982196</v>
      </c>
      <c r="H134" s="130">
        <v>555029.82336463989</v>
      </c>
      <c r="I134" s="130">
        <v>350338.99989964999</v>
      </c>
      <c r="J134" s="130">
        <v>204690.82346498998</v>
      </c>
      <c r="K134" s="130">
        <v>743472.6450052599</v>
      </c>
      <c r="L134" s="130">
        <v>452762.91431708005</v>
      </c>
      <c r="M134" s="130">
        <v>290709.73068817996</v>
      </c>
      <c r="N134" s="130">
        <v>8.8503000000000007</v>
      </c>
      <c r="O134" s="130">
        <v>9.3800000000000008</v>
      </c>
      <c r="P134" s="130">
        <v>8.6851000000000003</v>
      </c>
      <c r="Q134" s="130">
        <v>4.8898000000000001</v>
      </c>
      <c r="R134" s="130">
        <v>4.8959999999999999</v>
      </c>
      <c r="S134" s="130">
        <v>29.582699999999999</v>
      </c>
      <c r="T134" s="130">
        <v>29.587399999999999</v>
      </c>
      <c r="U134" s="130">
        <v>33.175600000000003</v>
      </c>
      <c r="V134" s="130">
        <v>25.2425</v>
      </c>
      <c r="W134" s="130">
        <v>7.1649000000000003</v>
      </c>
      <c r="X134" s="130">
        <v>3.7595000000000001</v>
      </c>
      <c r="Y134" s="130">
        <v>3.8780999999999999</v>
      </c>
      <c r="Z134" s="130">
        <v>1.0031000000000001</v>
      </c>
      <c r="AA134" s="130">
        <v>4.5719000000000003</v>
      </c>
      <c r="AB134" s="130">
        <v>6.7096</v>
      </c>
      <c r="AC134" s="130">
        <v>0.72150000000000003</v>
      </c>
      <c r="AD134" s="131"/>
      <c r="AE134" s="131"/>
      <c r="AF134" s="131"/>
    </row>
    <row r="135" spans="1:32" hidden="1" outlineLevel="1" collapsed="1">
      <c r="A135" s="12">
        <v>44317</v>
      </c>
      <c r="B135" s="130">
        <v>729349.98783781996</v>
      </c>
      <c r="C135" s="130">
        <v>439329.36086016998</v>
      </c>
      <c r="D135" s="130">
        <v>290020.62697764998</v>
      </c>
      <c r="E135" s="130">
        <v>222419.95783686999</v>
      </c>
      <c r="F135" s="130">
        <v>194137.59524947</v>
      </c>
      <c r="G135" s="130">
        <v>28282.362587399999</v>
      </c>
      <c r="H135" s="130">
        <v>563973.99888236029</v>
      </c>
      <c r="I135" s="130">
        <v>360206.8338070999</v>
      </c>
      <c r="J135" s="130">
        <v>203767.16507526001</v>
      </c>
      <c r="K135" s="130">
        <v>737440.04464366008</v>
      </c>
      <c r="L135" s="130">
        <v>449994.57968534995</v>
      </c>
      <c r="M135" s="130">
        <v>287445.46495831001</v>
      </c>
      <c r="N135" s="130">
        <v>8.9526000000000003</v>
      </c>
      <c r="O135" s="130">
        <v>9.5662000000000003</v>
      </c>
      <c r="P135" s="130">
        <v>8.7309000000000001</v>
      </c>
      <c r="Q135" s="130">
        <v>4.7492999999999999</v>
      </c>
      <c r="R135" s="130">
        <v>4.7676999999999996</v>
      </c>
      <c r="S135" s="130">
        <v>29.621300000000002</v>
      </c>
      <c r="T135" s="130">
        <v>29.626899999999999</v>
      </c>
      <c r="U135" s="130">
        <v>33.557000000000002</v>
      </c>
      <c r="V135" s="130">
        <v>24.798100000000002</v>
      </c>
      <c r="W135" s="130">
        <v>5.9448999999999996</v>
      </c>
      <c r="X135" s="130">
        <v>3.8254000000000001</v>
      </c>
      <c r="Y135" s="130">
        <v>3.9558</v>
      </c>
      <c r="Z135" s="130">
        <v>1.0176000000000001</v>
      </c>
      <c r="AA135" s="130">
        <v>4.8627000000000002</v>
      </c>
      <c r="AB135" s="130">
        <v>6.9375999999999998</v>
      </c>
      <c r="AC135" s="130">
        <v>0.61980000000000002</v>
      </c>
      <c r="AD135" s="131"/>
      <c r="AE135" s="131"/>
      <c r="AF135" s="131"/>
    </row>
    <row r="136" spans="1:32" hidden="1" outlineLevel="1" collapsed="1">
      <c r="A136" s="12">
        <v>44348</v>
      </c>
      <c r="B136" s="130">
        <v>731998.72738638998</v>
      </c>
      <c r="C136" s="130">
        <v>452200.27157858998</v>
      </c>
      <c r="D136" s="130">
        <v>279798.4558078</v>
      </c>
      <c r="E136" s="130">
        <v>227125.90144623999</v>
      </c>
      <c r="F136" s="130">
        <v>199801.83518257001</v>
      </c>
      <c r="G136" s="130">
        <v>27324.06626367</v>
      </c>
      <c r="H136" s="130">
        <v>561884.59274354007</v>
      </c>
      <c r="I136" s="130">
        <v>365793.28781817993</v>
      </c>
      <c r="J136" s="130">
        <v>196091.30492535996</v>
      </c>
      <c r="K136" s="130">
        <v>749817.20242912997</v>
      </c>
      <c r="L136" s="130">
        <v>465792.59020998003</v>
      </c>
      <c r="M136" s="130">
        <v>284024.61221914995</v>
      </c>
      <c r="N136" s="130">
        <v>9.0413999999999994</v>
      </c>
      <c r="O136" s="130">
        <v>9.6135000000000002</v>
      </c>
      <c r="P136" s="130">
        <v>8.8646999999999991</v>
      </c>
      <c r="Q136" s="130">
        <v>5.2954999999999997</v>
      </c>
      <c r="R136" s="130">
        <v>5.3239999999999998</v>
      </c>
      <c r="S136" s="130">
        <v>30.081900000000001</v>
      </c>
      <c r="T136" s="130">
        <v>30.080500000000001</v>
      </c>
      <c r="U136" s="130">
        <v>33.997999999999998</v>
      </c>
      <c r="V136" s="130">
        <v>31.5916</v>
      </c>
      <c r="W136" s="130">
        <v>7.5067000000000004</v>
      </c>
      <c r="X136" s="130">
        <v>3.8062</v>
      </c>
      <c r="Y136" s="130">
        <v>3.9218999999999999</v>
      </c>
      <c r="Z136" s="130">
        <v>1.0444</v>
      </c>
      <c r="AA136" s="130">
        <v>4.9154999999999998</v>
      </c>
      <c r="AB136" s="130">
        <v>6.8551000000000002</v>
      </c>
      <c r="AC136" s="130">
        <v>0.67910000000000004</v>
      </c>
      <c r="AD136" s="131"/>
      <c r="AE136" s="131"/>
      <c r="AF136" s="131"/>
    </row>
    <row r="137" spans="1:32" hidden="1" outlineLevel="1" collapsed="1">
      <c r="A137" s="12">
        <v>44378</v>
      </c>
      <c r="B137" s="130">
        <v>728742.07286563003</v>
      </c>
      <c r="C137" s="130">
        <v>457207.77681930002</v>
      </c>
      <c r="D137" s="130">
        <v>271534.29604633001</v>
      </c>
      <c r="E137" s="130">
        <v>231139.07931621</v>
      </c>
      <c r="F137" s="130">
        <v>204905.28604968</v>
      </c>
      <c r="G137" s="130">
        <v>26233.79326653</v>
      </c>
      <c r="H137" s="130">
        <v>573030.51870927005</v>
      </c>
      <c r="I137" s="130">
        <v>378662.91893136007</v>
      </c>
      <c r="J137" s="130">
        <v>194367.59977791004</v>
      </c>
      <c r="K137" s="130">
        <v>743425.68556754012</v>
      </c>
      <c r="L137" s="130">
        <v>461491.83961228002</v>
      </c>
      <c r="M137" s="130">
        <v>281933.84595525998</v>
      </c>
      <c r="N137" s="130">
        <v>9.1355000000000004</v>
      </c>
      <c r="O137" s="130">
        <v>9.9144000000000005</v>
      </c>
      <c r="P137" s="130">
        <v>9.2157</v>
      </c>
      <c r="Q137" s="130">
        <v>4.8490000000000002</v>
      </c>
      <c r="R137" s="130">
        <v>4.8609</v>
      </c>
      <c r="S137" s="130">
        <v>29.592700000000001</v>
      </c>
      <c r="T137" s="130">
        <v>29.603400000000001</v>
      </c>
      <c r="U137" s="130">
        <v>33.176099999999998</v>
      </c>
      <c r="V137" s="130">
        <v>21.7638</v>
      </c>
      <c r="W137" s="130">
        <v>4.9218000000000002</v>
      </c>
      <c r="X137" s="130">
        <v>3.9504999999999999</v>
      </c>
      <c r="Y137" s="130">
        <v>4.0540000000000003</v>
      </c>
      <c r="Z137" s="130">
        <v>1.01</v>
      </c>
      <c r="AA137" s="130">
        <v>4.8592000000000004</v>
      </c>
      <c r="AB137" s="130">
        <v>6.7811000000000003</v>
      </c>
      <c r="AC137" s="130">
        <v>0.59289999999999998</v>
      </c>
      <c r="AD137" s="131"/>
      <c r="AE137" s="131"/>
      <c r="AF137" s="131"/>
    </row>
    <row r="138" spans="1:32" hidden="1" outlineLevel="1" collapsed="1">
      <c r="A138" s="12">
        <v>44409</v>
      </c>
      <c r="B138" s="130">
        <v>749205.40850559995</v>
      </c>
      <c r="C138" s="130">
        <v>472670.6106291</v>
      </c>
      <c r="D138" s="130">
        <v>276534.7978765</v>
      </c>
      <c r="E138" s="130">
        <v>236757.68944844001</v>
      </c>
      <c r="F138" s="130">
        <v>212543.77782913001</v>
      </c>
      <c r="G138" s="130">
        <v>24213.911619310002</v>
      </c>
      <c r="H138" s="130">
        <v>558086.09699549014</v>
      </c>
      <c r="I138" s="130">
        <v>374392.83560303005</v>
      </c>
      <c r="J138" s="130">
        <v>183693.26139245997</v>
      </c>
      <c r="K138" s="130">
        <v>739629.63760259002</v>
      </c>
      <c r="L138" s="130">
        <v>455643.95747874002</v>
      </c>
      <c r="M138" s="130">
        <v>283985.68012385</v>
      </c>
      <c r="N138" s="130">
        <v>8.8557000000000006</v>
      </c>
      <c r="O138" s="130">
        <v>10.066599999999999</v>
      </c>
      <c r="P138" s="130">
        <v>9.3928999999999991</v>
      </c>
      <c r="Q138" s="130">
        <v>3.1655000000000002</v>
      </c>
      <c r="R138" s="130">
        <v>3.1659999999999999</v>
      </c>
      <c r="S138" s="130">
        <v>29.734100000000002</v>
      </c>
      <c r="T138" s="130">
        <v>29.741099999999999</v>
      </c>
      <c r="U138" s="130">
        <v>33.275100000000002</v>
      </c>
      <c r="V138" s="130">
        <v>25.488600000000002</v>
      </c>
      <c r="W138" s="130">
        <v>5.8457999999999997</v>
      </c>
      <c r="X138" s="130">
        <v>4.4138999999999999</v>
      </c>
      <c r="Y138" s="130">
        <v>4.5723000000000003</v>
      </c>
      <c r="Z138" s="130">
        <v>0.80420000000000003</v>
      </c>
      <c r="AA138" s="130">
        <v>4.6451000000000002</v>
      </c>
      <c r="AB138" s="130">
        <v>6.7146999999999997</v>
      </c>
      <c r="AC138" s="130">
        <v>0.54779999999999995</v>
      </c>
      <c r="AD138" s="131"/>
      <c r="AE138" s="131"/>
      <c r="AF138" s="131"/>
    </row>
    <row r="139" spans="1:32" hidden="1" outlineLevel="1" collapsed="1">
      <c r="A139" s="12">
        <v>44440</v>
      </c>
      <c r="B139" s="130">
        <v>746727.78377873998</v>
      </c>
      <c r="C139" s="130">
        <v>482573.73557233001</v>
      </c>
      <c r="D139" s="130">
        <v>264154.04820641002</v>
      </c>
      <c r="E139" s="130">
        <v>240346.56317581999</v>
      </c>
      <c r="F139" s="130">
        <v>216979.31312949999</v>
      </c>
      <c r="G139" s="130">
        <v>23367.250046320001</v>
      </c>
      <c r="H139" s="130">
        <v>577189.17555379018</v>
      </c>
      <c r="I139" s="130">
        <v>393078.33311342006</v>
      </c>
      <c r="J139" s="130">
        <v>184110.84244036995</v>
      </c>
      <c r="K139" s="130">
        <v>743830.71660060994</v>
      </c>
      <c r="L139" s="130">
        <v>463897.03236983996</v>
      </c>
      <c r="M139" s="130">
        <v>279933.68423076998</v>
      </c>
      <c r="N139" s="130">
        <v>8.8695000000000004</v>
      </c>
      <c r="O139" s="130">
        <v>9.7022999999999993</v>
      </c>
      <c r="P139" s="130">
        <v>9.0338999999999992</v>
      </c>
      <c r="Q139" s="130">
        <v>3.7423000000000002</v>
      </c>
      <c r="R139" s="130">
        <v>3.7443</v>
      </c>
      <c r="S139" s="130">
        <v>29.643799999999999</v>
      </c>
      <c r="T139" s="130">
        <v>29.645299999999999</v>
      </c>
      <c r="U139" s="130">
        <v>33.261000000000003</v>
      </c>
      <c r="V139" s="130">
        <v>28.518000000000001</v>
      </c>
      <c r="W139" s="130">
        <v>7.9147999999999996</v>
      </c>
      <c r="X139" s="130">
        <v>4.5819999999999999</v>
      </c>
      <c r="Y139" s="130">
        <v>4.7481</v>
      </c>
      <c r="Z139" s="130">
        <v>0.77559999999999996</v>
      </c>
      <c r="AA139" s="130">
        <v>4.7403000000000004</v>
      </c>
      <c r="AB139" s="130">
        <v>6.7553999999999998</v>
      </c>
      <c r="AC139" s="130">
        <v>0.49359999999999998</v>
      </c>
      <c r="AD139" s="131"/>
      <c r="AE139" s="131"/>
      <c r="AF139" s="131"/>
    </row>
    <row r="140" spans="1:32" hidden="1" outlineLevel="1" collapsed="1">
      <c r="A140" s="12">
        <v>44470</v>
      </c>
      <c r="B140" s="130">
        <v>755513.23521634995</v>
      </c>
      <c r="C140" s="130">
        <v>488159.20844279998</v>
      </c>
      <c r="D140" s="130">
        <v>267354.02677355002</v>
      </c>
      <c r="E140" s="130">
        <v>242819.02299478001</v>
      </c>
      <c r="F140" s="130">
        <v>221109.69845846001</v>
      </c>
      <c r="G140" s="130">
        <v>21709.32453632</v>
      </c>
      <c r="H140" s="130">
        <v>581753.5908486502</v>
      </c>
      <c r="I140" s="130">
        <v>398574.14930309</v>
      </c>
      <c r="J140" s="130">
        <v>183179.44154555997</v>
      </c>
      <c r="K140" s="130">
        <v>745101.41704116017</v>
      </c>
      <c r="L140" s="130">
        <v>465850.86396767996</v>
      </c>
      <c r="M140" s="130">
        <v>279250.55307348003</v>
      </c>
      <c r="N140" s="130">
        <v>9.2322000000000006</v>
      </c>
      <c r="O140" s="130">
        <v>10.011900000000001</v>
      </c>
      <c r="P140" s="130">
        <v>9.4162999999999997</v>
      </c>
      <c r="Q140" s="130">
        <v>3.9460999999999999</v>
      </c>
      <c r="R140" s="130">
        <v>3.9491999999999998</v>
      </c>
      <c r="S140" s="130">
        <v>29.631599999999999</v>
      </c>
      <c r="T140" s="130">
        <v>29.648800000000001</v>
      </c>
      <c r="U140" s="130">
        <v>33.271900000000002</v>
      </c>
      <c r="V140" s="130">
        <v>20.6143</v>
      </c>
      <c r="W140" s="130">
        <v>6.1428000000000003</v>
      </c>
      <c r="X140" s="130">
        <v>4.6452</v>
      </c>
      <c r="Y140" s="130">
        <v>4.7587000000000002</v>
      </c>
      <c r="Z140" s="130">
        <v>0.71970000000000001</v>
      </c>
      <c r="AA140" s="130">
        <v>4.8615000000000004</v>
      </c>
      <c r="AB140" s="130">
        <v>6.7606999999999999</v>
      </c>
      <c r="AC140" s="130">
        <v>0.5494</v>
      </c>
      <c r="AD140" s="131"/>
      <c r="AE140" s="131"/>
      <c r="AF140" s="131"/>
    </row>
    <row r="141" spans="1:32" hidden="1" outlineLevel="1" collapsed="1">
      <c r="A141" s="12">
        <v>44501</v>
      </c>
      <c r="B141" s="130">
        <v>761537.61189228995</v>
      </c>
      <c r="C141" s="130">
        <v>496235.26181587001</v>
      </c>
      <c r="D141" s="130">
        <v>265302.35007642</v>
      </c>
      <c r="E141" s="130">
        <v>250573.70021740001</v>
      </c>
      <c r="F141" s="130">
        <v>228804.45577104</v>
      </c>
      <c r="G141" s="130">
        <v>21769.24444636</v>
      </c>
      <c r="H141" s="130">
        <v>590102.37891186995</v>
      </c>
      <c r="I141" s="130">
        <v>409512.74833037995</v>
      </c>
      <c r="J141" s="130">
        <v>180589.63058148997</v>
      </c>
      <c r="K141" s="130">
        <v>757040.97679992986</v>
      </c>
      <c r="L141" s="130">
        <v>469045.61940349999</v>
      </c>
      <c r="M141" s="130">
        <v>287995.35739643004</v>
      </c>
      <c r="N141" s="130">
        <v>9.0797000000000008</v>
      </c>
      <c r="O141" s="130">
        <v>9.9853000000000005</v>
      </c>
      <c r="P141" s="130">
        <v>9.4392999999999994</v>
      </c>
      <c r="Q141" s="130">
        <v>3.2498999999999998</v>
      </c>
      <c r="R141" s="130">
        <v>3.2505999999999999</v>
      </c>
      <c r="S141" s="130">
        <v>28.336600000000001</v>
      </c>
      <c r="T141" s="130">
        <v>28.3491</v>
      </c>
      <c r="U141" s="130">
        <v>31.51</v>
      </c>
      <c r="V141" s="130">
        <v>18.270800000000001</v>
      </c>
      <c r="W141" s="130">
        <v>5.9080000000000004</v>
      </c>
      <c r="X141" s="130">
        <v>4.7561999999999998</v>
      </c>
      <c r="Y141" s="130">
        <v>4.8521000000000001</v>
      </c>
      <c r="Z141" s="130">
        <v>1.0256000000000001</v>
      </c>
      <c r="AA141" s="130">
        <v>5.0197000000000003</v>
      </c>
      <c r="AB141" s="130">
        <v>6.9683000000000002</v>
      </c>
      <c r="AC141" s="130">
        <v>0.62239999999999995</v>
      </c>
      <c r="AD141" s="131"/>
      <c r="AE141" s="131"/>
      <c r="AF141" s="131"/>
    </row>
    <row r="142" spans="1:32" hidden="1" outlineLevel="1" collapsed="1">
      <c r="A142" s="12">
        <v>44531</v>
      </c>
      <c r="B142" s="130">
        <v>752324.27137451002</v>
      </c>
      <c r="C142" s="130">
        <v>484060.07121442002</v>
      </c>
      <c r="D142" s="130">
        <v>268264.20016009</v>
      </c>
      <c r="E142" s="130">
        <v>254385.18023961</v>
      </c>
      <c r="F142" s="130">
        <v>232914.11796569001</v>
      </c>
      <c r="G142" s="130">
        <v>21471.062273920001</v>
      </c>
      <c r="H142" s="130">
        <v>633805.71783009009</v>
      </c>
      <c r="I142" s="130">
        <v>456470.90545160009</v>
      </c>
      <c r="J142" s="130">
        <v>177334.81237849005</v>
      </c>
      <c r="K142" s="130">
        <v>794151.81397308025</v>
      </c>
      <c r="L142" s="130">
        <v>506980.23351185001</v>
      </c>
      <c r="M142" s="130">
        <v>287171.58046123001</v>
      </c>
      <c r="N142" s="130">
        <v>9.0725999999999996</v>
      </c>
      <c r="O142" s="130">
        <v>10.480399999999999</v>
      </c>
      <c r="P142" s="130">
        <v>9.8962000000000003</v>
      </c>
      <c r="Q142" s="130">
        <v>3.3405999999999998</v>
      </c>
      <c r="R142" s="130">
        <v>3.3424999999999998</v>
      </c>
      <c r="S142" s="130">
        <v>28.063700000000001</v>
      </c>
      <c r="T142" s="130">
        <v>28.072500000000002</v>
      </c>
      <c r="U142" s="130">
        <v>31.2971</v>
      </c>
      <c r="V142" s="130">
        <v>23.189699999999998</v>
      </c>
      <c r="W142" s="130">
        <v>5.7965999999999998</v>
      </c>
      <c r="X142" s="130">
        <v>4.5206999999999997</v>
      </c>
      <c r="Y142" s="130">
        <v>4.6376999999999997</v>
      </c>
      <c r="Z142" s="130">
        <v>1.4140999999999999</v>
      </c>
      <c r="AA142" s="130">
        <v>5.1830999999999996</v>
      </c>
      <c r="AB142" s="130">
        <v>6.9608999999999996</v>
      </c>
      <c r="AC142" s="130">
        <v>0.59019999999999995</v>
      </c>
      <c r="AD142" s="131"/>
      <c r="AE142" s="131"/>
      <c r="AF142" s="131"/>
    </row>
    <row r="143" spans="1:32" hidden="1" outlineLevel="1" collapsed="1">
      <c r="A143" s="12">
        <v>44562</v>
      </c>
      <c r="B143" s="130">
        <v>769648.5953399</v>
      </c>
      <c r="C143" s="130">
        <v>486449.85166242998</v>
      </c>
      <c r="D143" s="130">
        <v>283198.74367747002</v>
      </c>
      <c r="E143" s="130">
        <v>262515.19351875997</v>
      </c>
      <c r="F143" s="130">
        <v>240199.63851101001</v>
      </c>
      <c r="G143" s="130">
        <v>22315.555007750001</v>
      </c>
      <c r="H143" s="130">
        <v>627775.91253721993</v>
      </c>
      <c r="I143" s="130">
        <v>426864.43489486008</v>
      </c>
      <c r="J143" s="130">
        <v>200911.47764236006</v>
      </c>
      <c r="K143" s="130">
        <v>773830.65855368017</v>
      </c>
      <c r="L143" s="130">
        <v>481828.46030254004</v>
      </c>
      <c r="M143" s="130">
        <v>292002.19825114001</v>
      </c>
      <c r="N143" s="130">
        <v>9.5184999999999995</v>
      </c>
      <c r="O143" s="130">
        <v>10.822699999999999</v>
      </c>
      <c r="P143" s="130">
        <v>10.373100000000001</v>
      </c>
      <c r="Q143" s="130">
        <v>3.3409</v>
      </c>
      <c r="R143" s="130">
        <v>3.3441000000000001</v>
      </c>
      <c r="S143" s="130">
        <v>28.384499999999999</v>
      </c>
      <c r="T143" s="130">
        <v>28.377500000000001</v>
      </c>
      <c r="U143" s="130">
        <v>32.035800000000002</v>
      </c>
      <c r="V143" s="130">
        <v>39.0764</v>
      </c>
      <c r="W143" s="130">
        <v>4.7176</v>
      </c>
      <c r="X143" s="130">
        <v>4.8006000000000002</v>
      </c>
      <c r="Y143" s="130">
        <v>4.8502000000000001</v>
      </c>
      <c r="Z143" s="130">
        <v>1.2723</v>
      </c>
      <c r="AA143" s="130">
        <v>5.2095000000000002</v>
      </c>
      <c r="AB143" s="130">
        <v>7.0526</v>
      </c>
      <c r="AC143" s="130">
        <v>0.53920000000000001</v>
      </c>
      <c r="AD143" s="131"/>
      <c r="AE143" s="131"/>
      <c r="AF143" s="131"/>
    </row>
    <row r="144" spans="1:32" hidden="1" outlineLevel="1" collapsed="1">
      <c r="A144" s="12">
        <v>44593</v>
      </c>
      <c r="B144" s="130">
        <v>743729.66270459001</v>
      </c>
      <c r="C144" s="130">
        <v>496100.79822917999</v>
      </c>
      <c r="D144" s="130">
        <v>247628.86447541</v>
      </c>
      <c r="E144" s="130">
        <v>268008.23141533998</v>
      </c>
      <c r="F144" s="130">
        <v>247171.25182676999</v>
      </c>
      <c r="G144" s="130">
        <v>20836.97958857</v>
      </c>
      <c r="H144" s="130">
        <v>579343.7588202199</v>
      </c>
      <c r="I144" s="130">
        <v>396982.40418646997</v>
      </c>
      <c r="J144" s="130">
        <v>182361.35463374999</v>
      </c>
      <c r="K144" s="130">
        <v>757664.95290371019</v>
      </c>
      <c r="L144" s="130">
        <v>474985.06256004999</v>
      </c>
      <c r="M144" s="130">
        <v>282679.89034366002</v>
      </c>
      <c r="N144" s="130">
        <v>10.135300000000001</v>
      </c>
      <c r="O144" s="130">
        <v>11.9078</v>
      </c>
      <c r="P144" s="130">
        <v>11.653499999999999</v>
      </c>
      <c r="Q144" s="130">
        <v>3.1598000000000002</v>
      </c>
      <c r="R144" s="130">
        <v>3.1677</v>
      </c>
      <c r="S144" s="130">
        <v>29.3233</v>
      </c>
      <c r="T144" s="130">
        <v>29.3216</v>
      </c>
      <c r="U144" s="130">
        <v>32.926699999999997</v>
      </c>
      <c r="V144" s="130">
        <v>30.6937</v>
      </c>
      <c r="W144" s="130">
        <v>4.5618999999999996</v>
      </c>
      <c r="X144" s="130">
        <v>5.5297999999999998</v>
      </c>
      <c r="Y144" s="130">
        <v>5.5917000000000003</v>
      </c>
      <c r="Z144" s="130">
        <v>1.4075</v>
      </c>
      <c r="AA144" s="130">
        <v>4.9992000000000001</v>
      </c>
      <c r="AB144" s="130">
        <v>6.7941000000000003</v>
      </c>
      <c r="AC144" s="130">
        <v>0.52669999999999995</v>
      </c>
      <c r="AD144" s="131"/>
      <c r="AE144" s="131"/>
      <c r="AF144" s="131"/>
    </row>
    <row r="145" spans="1:32" hidden="1" outlineLevel="1" collapsed="1">
      <c r="A145" s="12">
        <v>44621</v>
      </c>
      <c r="B145" s="130">
        <v>745409.09676423005</v>
      </c>
      <c r="C145" s="130">
        <v>499767.94123229</v>
      </c>
      <c r="D145" s="130">
        <v>245641.15553193999</v>
      </c>
      <c r="E145" s="130">
        <v>262704.28414926998</v>
      </c>
      <c r="F145" s="130">
        <v>241923.27075878999</v>
      </c>
      <c r="G145" s="130">
        <v>20781.013390479999</v>
      </c>
      <c r="H145" s="130">
        <v>558717.74849085987</v>
      </c>
      <c r="I145" s="130">
        <v>396447.56293206004</v>
      </c>
      <c r="J145" s="130">
        <v>162270.18555879997</v>
      </c>
      <c r="K145" s="130">
        <v>824069.45098805008</v>
      </c>
      <c r="L145" s="130">
        <v>542044.28870202997</v>
      </c>
      <c r="M145" s="130">
        <v>282025.16228602</v>
      </c>
      <c r="N145" s="130">
        <v>11.317299999999999</v>
      </c>
      <c r="O145" s="130">
        <v>13.151899999999999</v>
      </c>
      <c r="P145" s="130">
        <v>13.179500000000001</v>
      </c>
      <c r="Q145" s="130">
        <v>3.5743</v>
      </c>
      <c r="R145" s="130">
        <v>3.5949</v>
      </c>
      <c r="S145" s="130">
        <v>20.402100000000001</v>
      </c>
      <c r="T145" s="130">
        <v>20.4224</v>
      </c>
      <c r="U145" s="130">
        <v>20.639900000000001</v>
      </c>
      <c r="V145" s="130">
        <v>3.9529000000000001</v>
      </c>
      <c r="W145" s="130">
        <v>2.0000000000000001E-4</v>
      </c>
      <c r="X145" s="130">
        <v>6.0812999999999997</v>
      </c>
      <c r="Y145" s="130">
        <v>6.101</v>
      </c>
      <c r="Z145" s="130">
        <v>1.4365000000000001</v>
      </c>
      <c r="AA145" s="130">
        <v>5.0243000000000002</v>
      </c>
      <c r="AB145" s="130">
        <v>6.7050999999999998</v>
      </c>
      <c r="AC145" s="130">
        <v>0.44330000000000003</v>
      </c>
      <c r="AD145" s="131"/>
      <c r="AE145" s="131"/>
      <c r="AF145" s="131"/>
    </row>
    <row r="146" spans="1:32" hidden="1" outlineLevel="1" collapsed="1">
      <c r="A146" s="12">
        <v>44652</v>
      </c>
      <c r="B146" s="130">
        <v>751253.06496739003</v>
      </c>
      <c r="C146" s="130">
        <v>511983.27107483998</v>
      </c>
      <c r="D146" s="130">
        <v>239269.79389254999</v>
      </c>
      <c r="E146" s="130">
        <v>259173.86983914001</v>
      </c>
      <c r="F146" s="130">
        <v>238573.33439067</v>
      </c>
      <c r="G146" s="130">
        <v>20600.53544847</v>
      </c>
      <c r="H146" s="130">
        <v>587048.3918611001</v>
      </c>
      <c r="I146" s="130">
        <v>426447.45673117996</v>
      </c>
      <c r="J146" s="130">
        <v>160600.93512991999</v>
      </c>
      <c r="K146" s="130">
        <v>835059.66146236984</v>
      </c>
      <c r="L146" s="130">
        <v>553190.36918799998</v>
      </c>
      <c r="M146" s="130">
        <v>281869.29227436997</v>
      </c>
      <c r="N146" s="130">
        <v>12.2088</v>
      </c>
      <c r="O146" s="130">
        <v>13.7475</v>
      </c>
      <c r="P146" s="130">
        <v>13.818300000000001</v>
      </c>
      <c r="Q146" s="130">
        <v>4.2653999999999996</v>
      </c>
      <c r="R146" s="130">
        <v>4.2930000000000001</v>
      </c>
      <c r="S146" s="130">
        <v>24.534600000000001</v>
      </c>
      <c r="T146" s="130">
        <v>24.5321</v>
      </c>
      <c r="U146" s="130">
        <v>26.0623</v>
      </c>
      <c r="V146" s="130">
        <v>32.262999999999998</v>
      </c>
      <c r="W146" s="130">
        <v>2.5099999999999998</v>
      </c>
      <c r="X146" s="130">
        <v>4.8403</v>
      </c>
      <c r="Y146" s="130">
        <v>4.8726000000000003</v>
      </c>
      <c r="Z146" s="130">
        <v>1.6989000000000001</v>
      </c>
      <c r="AA146" s="130">
        <v>4.6356000000000002</v>
      </c>
      <c r="AB146" s="130">
        <v>5.9256000000000002</v>
      </c>
      <c r="AC146" s="130">
        <v>0.53380000000000005</v>
      </c>
      <c r="AD146" s="131"/>
      <c r="AE146" s="131"/>
      <c r="AF146" s="131"/>
    </row>
    <row r="147" spans="1:32" hidden="1" outlineLevel="1" collapsed="1">
      <c r="A147" s="12">
        <v>44682</v>
      </c>
      <c r="B147" s="130">
        <v>762683.79352970002</v>
      </c>
      <c r="C147" s="130">
        <v>530198.34777131001</v>
      </c>
      <c r="D147" s="130">
        <v>232485.44575839001</v>
      </c>
      <c r="E147" s="130">
        <v>256372.04488520999</v>
      </c>
      <c r="F147" s="130">
        <v>235769.36036224</v>
      </c>
      <c r="G147" s="130">
        <v>20602.684522970001</v>
      </c>
      <c r="H147" s="130">
        <v>587346.35749914008</v>
      </c>
      <c r="I147" s="130">
        <v>421719.50933798996</v>
      </c>
      <c r="J147" s="130">
        <v>165626.84816115003</v>
      </c>
      <c r="K147" s="130">
        <v>833895.75002793025</v>
      </c>
      <c r="L147" s="130">
        <v>550705.73627223016</v>
      </c>
      <c r="M147" s="130">
        <v>283190.01375569997</v>
      </c>
      <c r="N147" s="130">
        <v>12.3497</v>
      </c>
      <c r="O147" s="130">
        <v>13.8612</v>
      </c>
      <c r="P147" s="130">
        <v>13.945600000000001</v>
      </c>
      <c r="Q147" s="130">
        <v>4.2336999999999998</v>
      </c>
      <c r="R147" s="130">
        <v>4.2525000000000004</v>
      </c>
      <c r="S147" s="130">
        <v>21.02</v>
      </c>
      <c r="T147" s="130">
        <v>21.033200000000001</v>
      </c>
      <c r="U147" s="130">
        <v>21.622499999999999</v>
      </c>
      <c r="V147" s="130">
        <v>12.3146</v>
      </c>
      <c r="W147" s="130">
        <v>11.112299999999999</v>
      </c>
      <c r="X147" s="130">
        <v>4.2821999999999996</v>
      </c>
      <c r="Y147" s="130">
        <v>4.3148</v>
      </c>
      <c r="Z147" s="130">
        <v>1.1706000000000001</v>
      </c>
      <c r="AA147" s="130">
        <v>4.5564999999999998</v>
      </c>
      <c r="AB147" s="130">
        <v>5.6525999999999996</v>
      </c>
      <c r="AC147" s="130">
        <v>0.61539999999999995</v>
      </c>
      <c r="AD147" s="131"/>
      <c r="AE147" s="131"/>
      <c r="AF147" s="131"/>
    </row>
    <row r="148" spans="1:32" hidden="1" outlineLevel="1" collapsed="1">
      <c r="A148" s="12">
        <v>44713</v>
      </c>
      <c r="B148" s="130">
        <v>756394.34668478998</v>
      </c>
      <c r="C148" s="130">
        <v>529077.39208747004</v>
      </c>
      <c r="D148" s="130">
        <v>227316.95459732</v>
      </c>
      <c r="E148" s="130">
        <v>248930.88361230001</v>
      </c>
      <c r="F148" s="130">
        <v>229600.52070597</v>
      </c>
      <c r="G148" s="130">
        <v>19330.36290633</v>
      </c>
      <c r="H148" s="130">
        <v>585548.62618321984</v>
      </c>
      <c r="I148" s="130">
        <v>404702.50226333999</v>
      </c>
      <c r="J148" s="130">
        <v>180846.12391988002</v>
      </c>
      <c r="K148" s="130">
        <v>863704.76747125003</v>
      </c>
      <c r="L148" s="130">
        <v>580365.78272058</v>
      </c>
      <c r="M148" s="130">
        <v>283338.98475067003</v>
      </c>
      <c r="N148" s="130">
        <v>15.6381</v>
      </c>
      <c r="O148" s="130">
        <v>18.050999999999998</v>
      </c>
      <c r="P148" s="130">
        <v>18.427600000000002</v>
      </c>
      <c r="Q148" s="130">
        <v>4.4600999999999997</v>
      </c>
      <c r="R148" s="130">
        <v>4.4771000000000001</v>
      </c>
      <c r="S148" s="130">
        <v>21.783100000000001</v>
      </c>
      <c r="T148" s="130">
        <v>21.797499999999999</v>
      </c>
      <c r="U148" s="130">
        <v>22.7943</v>
      </c>
      <c r="V148" s="130">
        <v>9.4845000000000006</v>
      </c>
      <c r="W148" s="130">
        <v>5.1155999999999997</v>
      </c>
      <c r="X148" s="130">
        <v>6.9663000000000004</v>
      </c>
      <c r="Y148" s="130">
        <v>7.1002000000000001</v>
      </c>
      <c r="Z148" s="130">
        <v>1.0666</v>
      </c>
      <c r="AA148" s="130">
        <v>5.2907999999999999</v>
      </c>
      <c r="AB148" s="130">
        <v>6.5930999999999997</v>
      </c>
      <c r="AC148" s="130">
        <v>0.70489999999999997</v>
      </c>
      <c r="AD148" s="131"/>
      <c r="AE148" s="131"/>
      <c r="AF148" s="131"/>
    </row>
    <row r="149" spans="1:32" hidden="1" outlineLevel="1" collapsed="1">
      <c r="A149" s="12">
        <v>44743</v>
      </c>
      <c r="B149" s="130">
        <v>802460.55178531003</v>
      </c>
      <c r="C149" s="130">
        <v>526927.05924462003</v>
      </c>
      <c r="D149" s="130">
        <v>275533.49254069</v>
      </c>
      <c r="E149" s="130">
        <v>249352.05660333001</v>
      </c>
      <c r="F149" s="130">
        <v>225695.34539338999</v>
      </c>
      <c r="G149" s="130">
        <v>23656.71120994</v>
      </c>
      <c r="H149" s="130">
        <v>606099.08363922022</v>
      </c>
      <c r="I149" s="130">
        <v>378182.29273740004</v>
      </c>
      <c r="J149" s="130">
        <v>227916.79090182</v>
      </c>
      <c r="K149" s="130">
        <v>928849.05733259011</v>
      </c>
      <c r="L149" s="130">
        <v>578992.87264605996</v>
      </c>
      <c r="M149" s="130">
        <v>349856.18468653003</v>
      </c>
      <c r="N149" s="130">
        <v>15.221399999999999</v>
      </c>
      <c r="O149" s="130">
        <v>17.708200000000001</v>
      </c>
      <c r="P149" s="130">
        <v>17.880800000000001</v>
      </c>
      <c r="Q149" s="130">
        <v>4.5046999999999997</v>
      </c>
      <c r="R149" s="130">
        <v>4.5147000000000004</v>
      </c>
      <c r="S149" s="130">
        <v>20.970199999999998</v>
      </c>
      <c r="T149" s="130">
        <v>20.985900000000001</v>
      </c>
      <c r="U149" s="130">
        <v>22.246400000000001</v>
      </c>
      <c r="V149" s="130">
        <v>8.2901000000000007</v>
      </c>
      <c r="W149" s="130">
        <v>5.6079999999999997</v>
      </c>
      <c r="X149" s="130">
        <v>7.4297000000000004</v>
      </c>
      <c r="Y149" s="130">
        <v>7.6178999999999997</v>
      </c>
      <c r="Z149" s="130">
        <v>1.5445</v>
      </c>
      <c r="AA149" s="130">
        <v>6.3146000000000004</v>
      </c>
      <c r="AB149" s="130">
        <v>8.1128999999999998</v>
      </c>
      <c r="AC149" s="130">
        <v>0.88160000000000005</v>
      </c>
      <c r="AD149" s="131"/>
      <c r="AE149" s="131"/>
      <c r="AF149" s="131"/>
    </row>
    <row r="150" spans="1:32" hidden="1" outlineLevel="1" collapsed="1">
      <c r="A150" s="12">
        <v>44774</v>
      </c>
      <c r="B150" s="130">
        <v>799711.69267124997</v>
      </c>
      <c r="C150" s="130">
        <v>527195.07789348997</v>
      </c>
      <c r="D150" s="130">
        <v>272516.61477776</v>
      </c>
      <c r="E150" s="130">
        <v>246156.03678995001</v>
      </c>
      <c r="F150" s="130">
        <v>222654.83475292</v>
      </c>
      <c r="G150" s="130">
        <v>23501.202037030002</v>
      </c>
      <c r="H150" s="130">
        <v>606204.35627162026</v>
      </c>
      <c r="I150" s="130">
        <v>384992.07675902988</v>
      </c>
      <c r="J150" s="130">
        <v>221212.27951258997</v>
      </c>
      <c r="K150" s="130">
        <v>940250.49860562989</v>
      </c>
      <c r="L150" s="130">
        <v>587079.45707344008</v>
      </c>
      <c r="M150" s="130">
        <v>353171.04153218999</v>
      </c>
      <c r="N150" s="130">
        <v>16.251799999999999</v>
      </c>
      <c r="O150" s="130">
        <v>19.856200000000001</v>
      </c>
      <c r="P150" s="130">
        <v>20.298200000000001</v>
      </c>
      <c r="Q150" s="130">
        <v>4.9268999999999998</v>
      </c>
      <c r="R150" s="130">
        <v>4.9409000000000001</v>
      </c>
      <c r="S150" s="130">
        <v>22.120899999999999</v>
      </c>
      <c r="T150" s="130">
        <v>22.162700000000001</v>
      </c>
      <c r="U150" s="130">
        <v>22.988800000000001</v>
      </c>
      <c r="V150" s="130">
        <v>6.8552999999999997</v>
      </c>
      <c r="W150" s="130">
        <v>4.4618000000000002</v>
      </c>
      <c r="X150" s="130">
        <v>7.6196000000000002</v>
      </c>
      <c r="Y150" s="130">
        <v>7.915</v>
      </c>
      <c r="Z150" s="130">
        <v>1.8124</v>
      </c>
      <c r="AA150" s="130">
        <v>5.5631000000000004</v>
      </c>
      <c r="AB150" s="130">
        <v>8.0521999999999991</v>
      </c>
      <c r="AC150" s="130">
        <v>0.85160000000000002</v>
      </c>
      <c r="AD150" s="131"/>
      <c r="AE150" s="131"/>
      <c r="AF150" s="131"/>
    </row>
    <row r="151" spans="1:32" hidden="1" outlineLevel="1" collapsed="1">
      <c r="A151" s="12">
        <v>44805</v>
      </c>
      <c r="B151" s="130">
        <v>790370.24899503996</v>
      </c>
      <c r="C151" s="130">
        <v>523857.72535751999</v>
      </c>
      <c r="D151" s="130">
        <v>266512.52363751997</v>
      </c>
      <c r="E151" s="130">
        <v>242602.84142811</v>
      </c>
      <c r="F151" s="130">
        <v>219315.83408691999</v>
      </c>
      <c r="G151" s="130">
        <v>23287.007341190001</v>
      </c>
      <c r="H151" s="130">
        <v>622649.83421573008</v>
      </c>
      <c r="I151" s="130">
        <v>409490.02833769005</v>
      </c>
      <c r="J151" s="130">
        <v>213159.80587803997</v>
      </c>
      <c r="K151" s="130">
        <v>953571.73533595994</v>
      </c>
      <c r="L151" s="130">
        <v>596053.83222991996</v>
      </c>
      <c r="M151" s="130">
        <v>357517.90310603997</v>
      </c>
      <c r="N151" s="130">
        <v>16.003499999999999</v>
      </c>
      <c r="O151" s="130">
        <v>19.5928</v>
      </c>
      <c r="P151" s="130">
        <v>19.845500000000001</v>
      </c>
      <c r="Q151" s="130">
        <v>5.4863</v>
      </c>
      <c r="R151" s="130">
        <v>5.5003000000000002</v>
      </c>
      <c r="S151" s="130">
        <v>30.880600000000001</v>
      </c>
      <c r="T151" s="130">
        <v>30.875299999999999</v>
      </c>
      <c r="U151" s="130">
        <v>35.677300000000002</v>
      </c>
      <c r="V151" s="130">
        <v>32.356400000000001</v>
      </c>
      <c r="W151" s="130">
        <v>5.4943</v>
      </c>
      <c r="X151" s="130">
        <v>8.6793999999999993</v>
      </c>
      <c r="Y151" s="130">
        <v>9.0785999999999998</v>
      </c>
      <c r="Z151" s="130">
        <v>1.2259</v>
      </c>
      <c r="AA151" s="130">
        <v>6.1487999999999996</v>
      </c>
      <c r="AB151" s="130">
        <v>9.1071000000000009</v>
      </c>
      <c r="AC151" s="130">
        <v>0.82569999999999999</v>
      </c>
      <c r="AD151" s="131"/>
      <c r="AE151" s="131"/>
      <c r="AF151" s="131"/>
    </row>
    <row r="152" spans="1:32" hidden="1" outlineLevel="1" collapsed="1">
      <c r="A152" s="12">
        <v>44835</v>
      </c>
      <c r="B152" s="130">
        <v>780807.86916430003</v>
      </c>
      <c r="C152" s="130">
        <v>518708.14917640999</v>
      </c>
      <c r="D152" s="130">
        <v>262099.71998789001</v>
      </c>
      <c r="E152" s="130">
        <v>238427.47525789999</v>
      </c>
      <c r="F152" s="130">
        <v>215289.62057515001</v>
      </c>
      <c r="G152" s="130">
        <v>23137.854682749999</v>
      </c>
      <c r="H152" s="130">
        <v>656453.55709944002</v>
      </c>
      <c r="I152" s="130">
        <v>433142.35342066997</v>
      </c>
      <c r="J152" s="130">
        <v>223311.20367876999</v>
      </c>
      <c r="K152" s="130">
        <v>963991.10576274991</v>
      </c>
      <c r="L152" s="130">
        <v>597098.25050840992</v>
      </c>
      <c r="M152" s="130">
        <v>366892.8552543401</v>
      </c>
      <c r="N152" s="130">
        <v>16.5001</v>
      </c>
      <c r="O152" s="130">
        <v>19.6172</v>
      </c>
      <c r="P152" s="130">
        <v>19.796399999999998</v>
      </c>
      <c r="Q152" s="130">
        <v>5.9531000000000001</v>
      </c>
      <c r="R152" s="130">
        <v>5.9679000000000002</v>
      </c>
      <c r="S152" s="130">
        <v>32.267800000000001</v>
      </c>
      <c r="T152" s="130">
        <v>32.279899999999998</v>
      </c>
      <c r="U152" s="130">
        <v>36.929099999999998</v>
      </c>
      <c r="V152" s="130">
        <v>25.384499999999999</v>
      </c>
      <c r="W152" s="130">
        <v>4.5465</v>
      </c>
      <c r="X152" s="130">
        <v>8.8080999999999996</v>
      </c>
      <c r="Y152" s="130">
        <v>8.9715000000000007</v>
      </c>
      <c r="Z152" s="130">
        <v>1.3329</v>
      </c>
      <c r="AA152" s="130">
        <v>5.8095999999999997</v>
      </c>
      <c r="AB152" s="130">
        <v>9.2348999999999997</v>
      </c>
      <c r="AC152" s="130">
        <v>0.70850000000000002</v>
      </c>
      <c r="AD152" s="131"/>
      <c r="AE152" s="131"/>
      <c r="AF152" s="131"/>
    </row>
    <row r="153" spans="1:32" hidden="1" outlineLevel="1" collapsed="1">
      <c r="A153" s="12">
        <v>44866</v>
      </c>
      <c r="B153" s="130">
        <v>777368.94187638001</v>
      </c>
      <c r="C153" s="130">
        <v>514144.17836779001</v>
      </c>
      <c r="D153" s="130">
        <v>263224.76350859</v>
      </c>
      <c r="E153" s="130">
        <v>237057.00412914</v>
      </c>
      <c r="F153" s="130">
        <v>214093.98311648</v>
      </c>
      <c r="G153" s="130">
        <v>22963.02101266</v>
      </c>
      <c r="H153" s="130">
        <v>662914.83925431012</v>
      </c>
      <c r="I153" s="130">
        <v>440375.52147535997</v>
      </c>
      <c r="J153" s="130">
        <v>222539.31777894992</v>
      </c>
      <c r="K153" s="130">
        <v>987388.88908003003</v>
      </c>
      <c r="L153" s="130">
        <v>611058.09274979995</v>
      </c>
      <c r="M153" s="130">
        <v>376330.79633023002</v>
      </c>
      <c r="N153" s="130">
        <v>17.055</v>
      </c>
      <c r="O153" s="130">
        <v>20.5549</v>
      </c>
      <c r="P153" s="130">
        <v>20.8415</v>
      </c>
      <c r="Q153" s="130">
        <v>5.3611000000000004</v>
      </c>
      <c r="R153" s="130">
        <v>5.3743999999999996</v>
      </c>
      <c r="S153" s="130">
        <v>29.770199999999999</v>
      </c>
      <c r="T153" s="130">
        <v>29.836600000000001</v>
      </c>
      <c r="U153" s="130">
        <v>34.619</v>
      </c>
      <c r="V153" s="130">
        <v>5.5465999999999998</v>
      </c>
      <c r="W153" s="130">
        <v>4.1071999999999997</v>
      </c>
      <c r="X153" s="130">
        <v>9.4728999999999992</v>
      </c>
      <c r="Y153" s="130">
        <v>9.6765000000000008</v>
      </c>
      <c r="Z153" s="130">
        <v>1.4874000000000001</v>
      </c>
      <c r="AA153" s="130">
        <v>6.5145999999999997</v>
      </c>
      <c r="AB153" s="130">
        <v>10.011100000000001</v>
      </c>
      <c r="AC153" s="130">
        <v>0.65690000000000004</v>
      </c>
      <c r="AD153" s="131"/>
      <c r="AE153" s="131"/>
      <c r="AF153" s="131"/>
    </row>
    <row r="154" spans="1:32" hidden="1" outlineLevel="1" collapsed="1">
      <c r="A154" s="12">
        <v>44896</v>
      </c>
      <c r="B154" s="130">
        <v>754371.43777830002</v>
      </c>
      <c r="C154" s="130">
        <v>504305.86445997999</v>
      </c>
      <c r="D154" s="130">
        <v>250065.57331832001</v>
      </c>
      <c r="E154" s="130">
        <v>221105.31541559001</v>
      </c>
      <c r="F154" s="130">
        <v>207608.16664839</v>
      </c>
      <c r="G154" s="130">
        <v>13497.1487672</v>
      </c>
      <c r="H154" s="130">
        <v>703538.25089143007</v>
      </c>
      <c r="I154" s="130">
        <v>486752.49809719017</v>
      </c>
      <c r="J154" s="130">
        <v>216785.75279423996</v>
      </c>
      <c r="K154" s="130">
        <v>1045731.10717834</v>
      </c>
      <c r="L154" s="130">
        <v>653343.07504389016</v>
      </c>
      <c r="M154" s="130">
        <v>392388.03213445004</v>
      </c>
      <c r="N154" s="130">
        <v>16.626100000000001</v>
      </c>
      <c r="O154" s="130">
        <v>20.051400000000001</v>
      </c>
      <c r="P154" s="130">
        <v>20.202200000000001</v>
      </c>
      <c r="Q154" s="130">
        <v>5.1839000000000004</v>
      </c>
      <c r="R154" s="130">
        <v>5.1957000000000004</v>
      </c>
      <c r="S154" s="130">
        <v>29.3583</v>
      </c>
      <c r="T154" s="130">
        <v>29.371400000000001</v>
      </c>
      <c r="U154" s="130">
        <v>34.5062</v>
      </c>
      <c r="V154" s="130">
        <v>12.0039</v>
      </c>
      <c r="W154" s="130">
        <v>7.3026</v>
      </c>
      <c r="X154" s="130">
        <v>10.384499999999999</v>
      </c>
      <c r="Y154" s="130">
        <v>10.633900000000001</v>
      </c>
      <c r="Z154" s="130">
        <v>1.3931</v>
      </c>
      <c r="AA154" s="130">
        <v>6.9015000000000004</v>
      </c>
      <c r="AB154" s="130">
        <v>10.621499999999999</v>
      </c>
      <c r="AC154" s="130">
        <v>0.58540000000000003</v>
      </c>
      <c r="AD154" s="131"/>
      <c r="AE154" s="131"/>
      <c r="AF154" s="131"/>
    </row>
    <row r="155" spans="1:32" hidden="1" outlineLevel="1" collapsed="1">
      <c r="A155" s="12">
        <v>44927</v>
      </c>
      <c r="B155" s="130">
        <v>748245.83213097998</v>
      </c>
      <c r="C155" s="130">
        <v>499531.53615537001</v>
      </c>
      <c r="D155" s="130">
        <v>248714.29597561</v>
      </c>
      <c r="E155" s="130">
        <v>221605.60522192001</v>
      </c>
      <c r="F155" s="130">
        <v>208153.38842669001</v>
      </c>
      <c r="G155" s="130">
        <v>13452.216795230001</v>
      </c>
      <c r="H155" s="130">
        <v>731780.95903499005</v>
      </c>
      <c r="I155" s="130">
        <v>494014.57069622987</v>
      </c>
      <c r="J155" s="130">
        <v>237766.38833876007</v>
      </c>
      <c r="K155" s="130">
        <v>1036022.3527826297</v>
      </c>
      <c r="L155" s="130">
        <v>634501.24871223001</v>
      </c>
      <c r="M155" s="130">
        <v>401521.1040704</v>
      </c>
      <c r="N155" s="130">
        <v>17.211500000000001</v>
      </c>
      <c r="O155" s="130">
        <v>19.5397</v>
      </c>
      <c r="P155" s="130">
        <v>19.532399999999999</v>
      </c>
      <c r="Q155" s="130">
        <v>5.8442999999999996</v>
      </c>
      <c r="R155" s="130">
        <v>5.8604000000000003</v>
      </c>
      <c r="S155" s="130">
        <v>29.0185</v>
      </c>
      <c r="T155" s="130">
        <v>29.035799999999998</v>
      </c>
      <c r="U155" s="130">
        <v>34.876300000000001</v>
      </c>
      <c r="V155" s="130">
        <v>11.606199999999999</v>
      </c>
      <c r="W155" s="130">
        <v>6.7054</v>
      </c>
      <c r="X155" s="130">
        <v>10.4566</v>
      </c>
      <c r="Y155" s="130">
        <v>10.705</v>
      </c>
      <c r="Z155" s="130">
        <v>0.91659999999999997</v>
      </c>
      <c r="AA155" s="130">
        <v>6.3724999999999996</v>
      </c>
      <c r="AB155" s="130">
        <v>10.595499999999999</v>
      </c>
      <c r="AC155" s="130">
        <v>0.60199999999999998</v>
      </c>
      <c r="AD155" s="131"/>
      <c r="AE155" s="131"/>
      <c r="AF155" s="131"/>
    </row>
    <row r="156" spans="1:32" hidden="1" outlineLevel="1" collapsed="1">
      <c r="A156" s="12">
        <v>44958</v>
      </c>
      <c r="B156" s="130">
        <v>738574.13841358002</v>
      </c>
      <c r="C156" s="130">
        <v>497960.29769123002</v>
      </c>
      <c r="D156" s="130">
        <v>240613.84072235</v>
      </c>
      <c r="E156" s="130">
        <v>217164.32826846</v>
      </c>
      <c r="F156" s="130">
        <v>203908.83594692001</v>
      </c>
      <c r="G156" s="130">
        <v>13255.492321539999</v>
      </c>
      <c r="H156" s="130">
        <v>751537.95134174998</v>
      </c>
      <c r="I156" s="130">
        <v>514565.79919944017</v>
      </c>
      <c r="J156" s="130">
        <v>236972.15214230999</v>
      </c>
      <c r="K156" s="130">
        <v>1047661.2763079401</v>
      </c>
      <c r="L156" s="130">
        <v>639299.47860683012</v>
      </c>
      <c r="M156" s="130">
        <v>408361.79770111002</v>
      </c>
      <c r="N156" s="130">
        <v>17.1265</v>
      </c>
      <c r="O156" s="130">
        <v>20.353400000000001</v>
      </c>
      <c r="P156" s="130">
        <v>20.511299999999999</v>
      </c>
      <c r="Q156" s="130">
        <v>5.4401000000000002</v>
      </c>
      <c r="R156" s="130">
        <v>5.4497999999999998</v>
      </c>
      <c r="S156" s="130">
        <v>29.7636</v>
      </c>
      <c r="T156" s="130">
        <v>29.781600000000001</v>
      </c>
      <c r="U156" s="130">
        <v>35.554400000000001</v>
      </c>
      <c r="V156" s="130">
        <v>14.5724</v>
      </c>
      <c r="W156" s="130">
        <v>7.4347000000000003</v>
      </c>
      <c r="X156" s="130">
        <v>10.449199999999999</v>
      </c>
      <c r="Y156" s="130">
        <v>12.0297</v>
      </c>
      <c r="Z156" s="130">
        <v>0.62190000000000001</v>
      </c>
      <c r="AA156" s="130">
        <v>6.3064999999999998</v>
      </c>
      <c r="AB156" s="130">
        <v>10.791600000000001</v>
      </c>
      <c r="AC156" s="130">
        <v>0.63419999999999999</v>
      </c>
      <c r="AD156" s="131"/>
      <c r="AE156" s="131"/>
      <c r="AF156" s="131"/>
    </row>
    <row r="157" spans="1:32" hidden="1" outlineLevel="1" collapsed="1">
      <c r="A157" s="12">
        <v>44986</v>
      </c>
      <c r="B157" s="130">
        <v>727663.41209197999</v>
      </c>
      <c r="C157" s="130">
        <v>489963.62437336001</v>
      </c>
      <c r="D157" s="130">
        <v>237699.78771862001</v>
      </c>
      <c r="E157" s="130">
        <v>216979.51235202001</v>
      </c>
      <c r="F157" s="130">
        <v>203741.67495702999</v>
      </c>
      <c r="G157" s="130">
        <v>13237.83739499</v>
      </c>
      <c r="H157" s="130">
        <v>792647.19314857991</v>
      </c>
      <c r="I157" s="130">
        <v>538879.76501426997</v>
      </c>
      <c r="J157" s="130">
        <v>253767.42813431</v>
      </c>
      <c r="K157" s="130">
        <v>1055407.8240994602</v>
      </c>
      <c r="L157" s="130">
        <v>645718.68715368991</v>
      </c>
      <c r="M157" s="130">
        <v>409689.13694577001</v>
      </c>
      <c r="N157" s="130">
        <v>17.1692</v>
      </c>
      <c r="O157" s="130">
        <v>20.1525</v>
      </c>
      <c r="P157" s="130">
        <v>20.227599999999999</v>
      </c>
      <c r="Q157" s="130">
        <v>6.1505000000000001</v>
      </c>
      <c r="R157" s="130">
        <v>6.1584000000000003</v>
      </c>
      <c r="S157" s="130">
        <v>30.294599999999999</v>
      </c>
      <c r="T157" s="130">
        <v>30.311499999999999</v>
      </c>
      <c r="U157" s="130">
        <v>36.035499999999999</v>
      </c>
      <c r="V157" s="130">
        <v>13.6073</v>
      </c>
      <c r="W157" s="130">
        <v>5.9743000000000004</v>
      </c>
      <c r="X157" s="130">
        <v>11.3345</v>
      </c>
      <c r="Y157" s="130">
        <v>13.314</v>
      </c>
      <c r="Z157" s="130">
        <v>0.32279999999999998</v>
      </c>
      <c r="AA157" s="130">
        <v>7.1878000000000002</v>
      </c>
      <c r="AB157" s="130">
        <v>11.388299999999999</v>
      </c>
      <c r="AC157" s="130">
        <v>0.70289999999999997</v>
      </c>
      <c r="AD157" s="131"/>
      <c r="AE157" s="131"/>
      <c r="AF157" s="131"/>
    </row>
    <row r="158" spans="1:32" hidden="1" outlineLevel="1" collapsed="1">
      <c r="A158" s="12">
        <v>45017</v>
      </c>
      <c r="B158" s="130">
        <v>719720.85921299004</v>
      </c>
      <c r="C158" s="130">
        <v>483272.58485948999</v>
      </c>
      <c r="D158" s="130">
        <v>236448.27435349999</v>
      </c>
      <c r="E158" s="130">
        <v>216574.49629084</v>
      </c>
      <c r="F158" s="130">
        <v>203337.48144556</v>
      </c>
      <c r="G158" s="130">
        <v>13237.01484528</v>
      </c>
      <c r="H158" s="130">
        <v>830001.98681533977</v>
      </c>
      <c r="I158" s="130">
        <v>570044.55207043001</v>
      </c>
      <c r="J158" s="130">
        <v>259957.43474490999</v>
      </c>
      <c r="K158" s="130">
        <v>1061069.3329924101</v>
      </c>
      <c r="L158" s="130">
        <v>654964.81968311989</v>
      </c>
      <c r="M158" s="130">
        <v>406104.51330928999</v>
      </c>
      <c r="N158" s="130">
        <v>18.371600000000001</v>
      </c>
      <c r="O158" s="130">
        <v>20.18</v>
      </c>
      <c r="P158" s="130">
        <v>20.207100000000001</v>
      </c>
      <c r="Q158" s="130">
        <v>6.7682000000000002</v>
      </c>
      <c r="R158" s="130">
        <v>6.7797000000000001</v>
      </c>
      <c r="S158" s="130">
        <v>30.003799999999998</v>
      </c>
      <c r="T158" s="130">
        <v>30.0688</v>
      </c>
      <c r="U158" s="130">
        <v>35.5732</v>
      </c>
      <c r="V158" s="130">
        <v>8.8583999999999996</v>
      </c>
      <c r="W158" s="130">
        <v>5.2759999999999998</v>
      </c>
      <c r="X158" s="130">
        <v>11.259600000000001</v>
      </c>
      <c r="Y158" s="130">
        <v>13.2477</v>
      </c>
      <c r="Z158" s="130">
        <v>0.40360000000000001</v>
      </c>
      <c r="AA158" s="130">
        <v>7.6436000000000002</v>
      </c>
      <c r="AB158" s="130">
        <v>11.374499999999999</v>
      </c>
      <c r="AC158" s="130">
        <v>0.76459999999999995</v>
      </c>
      <c r="AD158" s="131"/>
      <c r="AE158" s="131"/>
      <c r="AF158" s="131"/>
    </row>
    <row r="159" spans="1:32" hidden="1" outlineLevel="1" collapsed="1">
      <c r="A159" s="12">
        <v>45047</v>
      </c>
      <c r="B159" s="130">
        <v>709809.64764890005</v>
      </c>
      <c r="C159" s="130">
        <v>479626.24129345</v>
      </c>
      <c r="D159" s="130">
        <v>230183.40635544999</v>
      </c>
      <c r="E159" s="130">
        <v>219474.83053927001</v>
      </c>
      <c r="F159" s="130">
        <v>206199.71551211999</v>
      </c>
      <c r="G159" s="130">
        <v>13275.115027149999</v>
      </c>
      <c r="H159" s="130">
        <v>862196.32016382983</v>
      </c>
      <c r="I159" s="130">
        <v>593114.93082536012</v>
      </c>
      <c r="J159" s="130">
        <v>269081.38933847006</v>
      </c>
      <c r="K159" s="130">
        <v>1062812.9352682</v>
      </c>
      <c r="L159" s="130">
        <v>669176.10462166008</v>
      </c>
      <c r="M159" s="130">
        <v>393636.83064654004</v>
      </c>
      <c r="N159" s="130">
        <v>18.484000000000002</v>
      </c>
      <c r="O159" s="130">
        <v>20.346299999999999</v>
      </c>
      <c r="P159" s="130">
        <v>20.398399999999999</v>
      </c>
      <c r="Q159" s="130">
        <v>6.6821999999999999</v>
      </c>
      <c r="R159" s="130">
        <v>6.6984000000000004</v>
      </c>
      <c r="S159" s="130">
        <v>29.241199999999999</v>
      </c>
      <c r="T159" s="130">
        <v>29.303000000000001</v>
      </c>
      <c r="U159" s="130">
        <v>35.684800000000003</v>
      </c>
      <c r="V159" s="130">
        <v>10.5806</v>
      </c>
      <c r="W159" s="130">
        <v>7.0739000000000001</v>
      </c>
      <c r="X159" s="130">
        <v>10.745799999999999</v>
      </c>
      <c r="Y159" s="130">
        <v>13.5951</v>
      </c>
      <c r="Z159" s="130">
        <v>0.6804</v>
      </c>
      <c r="AA159" s="130">
        <v>8.5869999999999997</v>
      </c>
      <c r="AB159" s="130">
        <v>12.0404</v>
      </c>
      <c r="AC159" s="130">
        <v>0.86209999999999998</v>
      </c>
      <c r="AD159" s="131"/>
      <c r="AE159" s="131"/>
      <c r="AF159" s="131"/>
    </row>
    <row r="160" spans="1:32" hidden="1" outlineLevel="1" collapsed="1">
      <c r="A160" s="12">
        <v>45078</v>
      </c>
      <c r="B160" s="130">
        <v>708219.10550030996</v>
      </c>
      <c r="C160" s="130">
        <v>479776.62167435</v>
      </c>
      <c r="D160" s="130">
        <v>228442.48382595999</v>
      </c>
      <c r="E160" s="130">
        <v>220215.77482816999</v>
      </c>
      <c r="F160" s="130">
        <v>206957.05766692001</v>
      </c>
      <c r="G160" s="130">
        <v>13258.717161250001</v>
      </c>
      <c r="H160" s="130">
        <v>885462.6594248201</v>
      </c>
      <c r="I160" s="130">
        <v>607259.13442058</v>
      </c>
      <c r="J160" s="130">
        <v>278203.52500423999</v>
      </c>
      <c r="K160" s="130">
        <v>1091579.69275181</v>
      </c>
      <c r="L160" s="130">
        <v>700108.83593826997</v>
      </c>
      <c r="M160" s="130">
        <v>391470.85681353998</v>
      </c>
      <c r="N160" s="130">
        <v>17.3474</v>
      </c>
      <c r="O160" s="130">
        <v>19.837900000000001</v>
      </c>
      <c r="P160" s="130">
        <v>19.717099999999999</v>
      </c>
      <c r="Q160" s="130">
        <v>6.1070000000000002</v>
      </c>
      <c r="R160" s="130">
        <v>6.1158999999999999</v>
      </c>
      <c r="S160" s="130">
        <v>28.281600000000001</v>
      </c>
      <c r="T160" s="130">
        <v>28.304500000000001</v>
      </c>
      <c r="U160" s="130">
        <v>34.553199999999997</v>
      </c>
      <c r="V160" s="130">
        <v>13.921900000000001</v>
      </c>
      <c r="W160" s="130">
        <v>9.1522000000000006</v>
      </c>
      <c r="X160" s="130">
        <v>11.2874</v>
      </c>
      <c r="Y160" s="130">
        <v>14.1534</v>
      </c>
      <c r="Z160" s="130">
        <v>0.72650000000000003</v>
      </c>
      <c r="AA160" s="130">
        <v>8.9025999999999996</v>
      </c>
      <c r="AB160" s="130">
        <v>12.1332</v>
      </c>
      <c r="AC160" s="130">
        <v>1.0165</v>
      </c>
      <c r="AD160" s="131"/>
      <c r="AE160" s="131"/>
      <c r="AF160" s="131"/>
    </row>
    <row r="161" spans="1:32" hidden="1" outlineLevel="1" collapsed="1">
      <c r="A161" s="12">
        <v>45108</v>
      </c>
      <c r="B161" s="130">
        <v>709964.75576278998</v>
      </c>
      <c r="C161" s="130">
        <v>479604.40203967999</v>
      </c>
      <c r="D161" s="130">
        <v>230360.35372310999</v>
      </c>
      <c r="E161" s="130">
        <v>222807.20387374001</v>
      </c>
      <c r="F161" s="130">
        <v>209579.38094013999</v>
      </c>
      <c r="G161" s="130">
        <v>13227.8229336</v>
      </c>
      <c r="H161" s="130">
        <v>917150.45685259008</v>
      </c>
      <c r="I161" s="130">
        <v>636600.13270605996</v>
      </c>
      <c r="J161" s="130">
        <v>280550.32414653001</v>
      </c>
      <c r="K161" s="130">
        <v>1102978.8640185199</v>
      </c>
      <c r="L161" s="130">
        <v>712799.08174119995</v>
      </c>
      <c r="M161" s="130">
        <v>390179.78227732005</v>
      </c>
      <c r="N161" s="130">
        <v>17.8385</v>
      </c>
      <c r="O161" s="130">
        <v>19.723099999999999</v>
      </c>
      <c r="P161" s="130">
        <v>19.625399999999999</v>
      </c>
      <c r="Q161" s="130">
        <v>6.2839</v>
      </c>
      <c r="R161" s="130">
        <v>6.2827999999999999</v>
      </c>
      <c r="S161" s="130">
        <v>28.106300000000001</v>
      </c>
      <c r="T161" s="130">
        <v>28.118500000000001</v>
      </c>
      <c r="U161" s="130">
        <v>34.444499999999998</v>
      </c>
      <c r="V161" s="130">
        <v>14.7906</v>
      </c>
      <c r="W161" s="130">
        <v>8.4078999999999997</v>
      </c>
      <c r="X161" s="130">
        <v>11.547599999999999</v>
      </c>
      <c r="Y161" s="130">
        <v>14.363099999999999</v>
      </c>
      <c r="Z161" s="130">
        <v>0.75239999999999996</v>
      </c>
      <c r="AA161" s="130">
        <v>9.7796000000000003</v>
      </c>
      <c r="AB161" s="130">
        <v>12.785299999999999</v>
      </c>
      <c r="AC161" s="130">
        <v>1.1254999999999999</v>
      </c>
      <c r="AD161" s="131"/>
      <c r="AE161" s="131"/>
      <c r="AF161" s="131"/>
    </row>
    <row r="162" spans="1:32" hidden="1" outlineLevel="1" collapsed="1">
      <c r="A162" s="12">
        <v>45139</v>
      </c>
      <c r="B162" s="130">
        <v>713155.81799620006</v>
      </c>
      <c r="C162" s="130">
        <v>481441.84062342002</v>
      </c>
      <c r="D162" s="130">
        <v>231713.97737278001</v>
      </c>
      <c r="E162" s="130">
        <v>228463.55731184999</v>
      </c>
      <c r="F162" s="130">
        <v>215303.03788208001</v>
      </c>
      <c r="G162" s="130">
        <v>13160.51942977</v>
      </c>
      <c r="H162" s="130">
        <v>905925.17456174013</v>
      </c>
      <c r="I162" s="130">
        <v>629310.99110782996</v>
      </c>
      <c r="J162" s="130">
        <v>276614.18345390999</v>
      </c>
      <c r="K162" s="130">
        <v>1109558.4107165397</v>
      </c>
      <c r="L162" s="130">
        <v>718074.14788281999</v>
      </c>
      <c r="M162" s="130">
        <v>391484.26283371996</v>
      </c>
      <c r="N162" s="130">
        <v>17.119900000000001</v>
      </c>
      <c r="O162" s="130">
        <v>19.308</v>
      </c>
      <c r="P162" s="130">
        <v>18.9726</v>
      </c>
      <c r="Q162" s="130">
        <v>6.5004999999999997</v>
      </c>
      <c r="R162" s="130">
        <v>6.5000999999999998</v>
      </c>
      <c r="S162" s="130">
        <v>28.177800000000001</v>
      </c>
      <c r="T162" s="130">
        <v>28.194900000000001</v>
      </c>
      <c r="U162" s="130">
        <v>34.309600000000003</v>
      </c>
      <c r="V162" s="130">
        <v>11.491400000000001</v>
      </c>
      <c r="W162" s="130">
        <v>5.7411000000000003</v>
      </c>
      <c r="X162" s="130">
        <v>10.77</v>
      </c>
      <c r="Y162" s="130">
        <v>13.383100000000001</v>
      </c>
      <c r="Z162" s="130">
        <v>0.73519999999999996</v>
      </c>
      <c r="AA162" s="130">
        <v>9.1335999999999995</v>
      </c>
      <c r="AB162" s="130">
        <v>12.3264</v>
      </c>
      <c r="AC162" s="130">
        <v>1.1169</v>
      </c>
      <c r="AD162" s="131"/>
      <c r="AE162" s="131"/>
      <c r="AF162" s="131"/>
    </row>
    <row r="163" spans="1:32" hidden="1" outlineLevel="1" collapsed="1">
      <c r="A163" s="12">
        <v>45170</v>
      </c>
      <c r="B163" s="130">
        <v>716887.19316976005</v>
      </c>
      <c r="C163" s="130">
        <v>488473.73816995998</v>
      </c>
      <c r="D163" s="130">
        <v>228413.45499979999</v>
      </c>
      <c r="E163" s="130">
        <v>228827.04156536999</v>
      </c>
      <c r="F163" s="130">
        <v>215720.28257633999</v>
      </c>
      <c r="G163" s="130">
        <v>13106.758989030001</v>
      </c>
      <c r="H163" s="130">
        <v>891723.2460429701</v>
      </c>
      <c r="I163" s="130">
        <v>632606.14056669013</v>
      </c>
      <c r="J163" s="130">
        <v>259117.10547627998</v>
      </c>
      <c r="K163" s="130">
        <v>1132555.8474204696</v>
      </c>
      <c r="L163" s="130">
        <v>735005.15566614014</v>
      </c>
      <c r="M163" s="130">
        <v>397550.69175432995</v>
      </c>
      <c r="N163" s="130">
        <v>16.635200000000001</v>
      </c>
      <c r="O163" s="130">
        <v>18.8233</v>
      </c>
      <c r="P163" s="130">
        <v>18.459</v>
      </c>
      <c r="Q163" s="130">
        <v>6.7666000000000004</v>
      </c>
      <c r="R163" s="130">
        <v>6.7671999999999999</v>
      </c>
      <c r="S163" s="130">
        <v>28.201599999999999</v>
      </c>
      <c r="T163" s="130">
        <v>28.235600000000002</v>
      </c>
      <c r="U163" s="130">
        <v>34.319000000000003</v>
      </c>
      <c r="V163" s="130">
        <v>8.5813000000000006</v>
      </c>
      <c r="W163" s="130">
        <v>6.0434999999999999</v>
      </c>
      <c r="X163" s="130">
        <v>10.8559</v>
      </c>
      <c r="Y163" s="130">
        <v>12.4922</v>
      </c>
      <c r="Z163" s="130">
        <v>0.5806</v>
      </c>
      <c r="AA163" s="130">
        <v>8.8439999999999994</v>
      </c>
      <c r="AB163" s="130">
        <v>12.1328</v>
      </c>
      <c r="AC163" s="130">
        <v>1.1124000000000001</v>
      </c>
      <c r="AD163" s="131"/>
      <c r="AE163" s="131"/>
      <c r="AF163" s="131"/>
    </row>
    <row r="164" spans="1:32" hidden="1" outlineLevel="1" collapsed="1">
      <c r="A164" s="12">
        <v>45200</v>
      </c>
      <c r="B164" s="130">
        <v>718369.46228424995</v>
      </c>
      <c r="C164" s="130">
        <v>488706.57395166002</v>
      </c>
      <c r="D164" s="130">
        <v>229662.88833259</v>
      </c>
      <c r="E164" s="130">
        <v>233150.14481970001</v>
      </c>
      <c r="F164" s="130">
        <v>220223.30666559999</v>
      </c>
      <c r="G164" s="130">
        <v>12926.8381541</v>
      </c>
      <c r="H164" s="130">
        <v>907968.45875737991</v>
      </c>
      <c r="I164" s="130">
        <v>644456.12036711001</v>
      </c>
      <c r="J164" s="130">
        <v>263512.33839027002</v>
      </c>
      <c r="K164" s="130">
        <v>1137509.6404081101</v>
      </c>
      <c r="L164" s="130">
        <v>733179.29729470017</v>
      </c>
      <c r="M164" s="130">
        <v>404330.34311341005</v>
      </c>
      <c r="N164" s="130">
        <v>17.337700000000002</v>
      </c>
      <c r="O164" s="130">
        <v>19.058499999999999</v>
      </c>
      <c r="P164" s="130">
        <v>18.937999999999999</v>
      </c>
      <c r="Q164" s="130">
        <v>6.9523000000000001</v>
      </c>
      <c r="R164" s="130">
        <v>6.9542999999999999</v>
      </c>
      <c r="S164" s="130">
        <v>28.290900000000001</v>
      </c>
      <c r="T164" s="130">
        <v>28.296600000000002</v>
      </c>
      <c r="U164" s="130">
        <v>34.415300000000002</v>
      </c>
      <c r="V164" s="130">
        <v>16.569500000000001</v>
      </c>
      <c r="W164" s="130">
        <v>8.7034000000000002</v>
      </c>
      <c r="X164" s="130">
        <v>9.2029999999999994</v>
      </c>
      <c r="Y164" s="130">
        <v>10.4796</v>
      </c>
      <c r="Z164" s="130">
        <v>0.50870000000000004</v>
      </c>
      <c r="AA164" s="130">
        <v>8.5747</v>
      </c>
      <c r="AB164" s="130">
        <v>11.688700000000001</v>
      </c>
      <c r="AC164" s="130">
        <v>0.9758</v>
      </c>
      <c r="AD164" s="131"/>
      <c r="AE164" s="131"/>
      <c r="AF164" s="131"/>
    </row>
    <row r="165" spans="1:32" hidden="1" outlineLevel="1" collapsed="1">
      <c r="A165" s="12">
        <v>45231</v>
      </c>
      <c r="B165" s="130">
        <v>726625.28596569004</v>
      </c>
      <c r="C165" s="130">
        <v>493669.94348664</v>
      </c>
      <c r="D165" s="130">
        <v>232955.34247905001</v>
      </c>
      <c r="E165" s="130">
        <v>240242.53488254</v>
      </c>
      <c r="F165" s="130">
        <v>227371.21631643001</v>
      </c>
      <c r="G165" s="130">
        <v>12871.31856611</v>
      </c>
      <c r="H165" s="130">
        <v>926969.77827066975</v>
      </c>
      <c r="I165" s="130">
        <v>669979.04702510999</v>
      </c>
      <c r="J165" s="130">
        <v>256990.73124555993</v>
      </c>
      <c r="K165" s="130">
        <v>1165240.90674261</v>
      </c>
      <c r="L165" s="130">
        <v>755064.40329894004</v>
      </c>
      <c r="M165" s="130">
        <v>410176.50344366999</v>
      </c>
      <c r="N165" s="130">
        <v>16.031500000000001</v>
      </c>
      <c r="O165" s="130">
        <v>18.003299999999999</v>
      </c>
      <c r="P165" s="130">
        <v>17.5944</v>
      </c>
      <c r="Q165" s="130">
        <v>7.0457999999999998</v>
      </c>
      <c r="R165" s="130">
        <v>7.0488</v>
      </c>
      <c r="S165" s="130">
        <v>27.273299999999999</v>
      </c>
      <c r="T165" s="130">
        <v>27.286899999999999</v>
      </c>
      <c r="U165" s="130">
        <v>33.186300000000003</v>
      </c>
      <c r="V165" s="130">
        <v>11.624599999999999</v>
      </c>
      <c r="W165" s="130">
        <v>6.3563999999999998</v>
      </c>
      <c r="X165" s="130">
        <v>8.8204999999999991</v>
      </c>
      <c r="Y165" s="130">
        <v>10.190799999999999</v>
      </c>
      <c r="Z165" s="130">
        <v>0.57550000000000001</v>
      </c>
      <c r="AA165" s="130">
        <v>8.8234999999999992</v>
      </c>
      <c r="AB165" s="130">
        <v>11.6874</v>
      </c>
      <c r="AC165" s="130">
        <v>0.99660000000000004</v>
      </c>
      <c r="AD165" s="131"/>
      <c r="AE165" s="131"/>
      <c r="AF165" s="131"/>
    </row>
    <row r="166" spans="1:32" hidden="1" outlineLevel="1" collapsed="1">
      <c r="A166" s="12">
        <v>45261</v>
      </c>
      <c r="B166" s="130">
        <v>735295.46004999999</v>
      </c>
      <c r="C166" s="130">
        <v>495414.10023421998</v>
      </c>
      <c r="D166" s="130">
        <v>239881.35981577999</v>
      </c>
      <c r="E166" s="130">
        <v>236469.91155936001</v>
      </c>
      <c r="F166" s="130">
        <v>224043.28096584001</v>
      </c>
      <c r="G166" s="130">
        <v>12426.63059352</v>
      </c>
      <c r="H166" s="130">
        <v>1031122.16128981</v>
      </c>
      <c r="I166" s="130">
        <v>754041.48763035005</v>
      </c>
      <c r="J166" s="130">
        <v>277080.67365945998</v>
      </c>
      <c r="K166" s="130">
        <v>1228545.9651527202</v>
      </c>
      <c r="L166" s="130">
        <v>795493.28653921012</v>
      </c>
      <c r="M166" s="130">
        <v>433052.67861350998</v>
      </c>
      <c r="N166" s="130">
        <v>15.808299999999999</v>
      </c>
      <c r="O166" s="130">
        <v>17.711099999999998</v>
      </c>
      <c r="P166" s="130">
        <v>17.326499999999999</v>
      </c>
      <c r="Q166" s="130">
        <v>6.3566000000000003</v>
      </c>
      <c r="R166" s="130">
        <v>6.3536000000000001</v>
      </c>
      <c r="S166" s="130">
        <v>27.1676</v>
      </c>
      <c r="T166" s="130">
        <v>27.172699999999999</v>
      </c>
      <c r="U166" s="130">
        <v>33.4054</v>
      </c>
      <c r="V166" s="130">
        <v>20.091000000000001</v>
      </c>
      <c r="W166" s="130">
        <v>14.4087</v>
      </c>
      <c r="X166" s="130">
        <v>9.0502000000000002</v>
      </c>
      <c r="Y166" s="130">
        <v>10.266500000000001</v>
      </c>
      <c r="Z166" s="130">
        <v>0.47289999999999999</v>
      </c>
      <c r="AA166" s="130">
        <v>8.7843</v>
      </c>
      <c r="AB166" s="130">
        <v>11.3962</v>
      </c>
      <c r="AC166" s="130">
        <v>0.95850000000000002</v>
      </c>
      <c r="AD166" s="131"/>
      <c r="AE166" s="131"/>
      <c r="AF166" s="131"/>
    </row>
    <row r="167" spans="1:32" hidden="1" outlineLevel="1" collapsed="1">
      <c r="A167" s="12">
        <v>45292</v>
      </c>
      <c r="B167" s="130">
        <v>725492.64062524994</v>
      </c>
      <c r="C167" s="130">
        <v>492470.59473731997</v>
      </c>
      <c r="D167" s="130">
        <v>233022.04588793</v>
      </c>
      <c r="E167" s="130">
        <v>241880.68714284</v>
      </c>
      <c r="F167" s="130">
        <v>229605.70764032999</v>
      </c>
      <c r="G167" s="130">
        <v>12274.979502509999</v>
      </c>
      <c r="H167" s="130">
        <v>1024464.4800514099</v>
      </c>
      <c r="I167" s="130">
        <v>732967.52703082003</v>
      </c>
      <c r="J167" s="130">
        <v>291496.95302059001</v>
      </c>
      <c r="K167" s="130">
        <v>1187761.15492841</v>
      </c>
      <c r="L167" s="130">
        <v>766542.25400884997</v>
      </c>
      <c r="M167" s="130">
        <v>421218.90091956011</v>
      </c>
      <c r="N167" s="130">
        <v>17.337900000000001</v>
      </c>
      <c r="O167" s="130">
        <v>18.2012</v>
      </c>
      <c r="P167" s="130">
        <v>18.026</v>
      </c>
      <c r="Q167" s="130">
        <v>6.6675000000000004</v>
      </c>
      <c r="R167" s="130">
        <v>6.6658999999999997</v>
      </c>
      <c r="S167" s="130">
        <v>27.5916</v>
      </c>
      <c r="T167" s="130">
        <v>27.599</v>
      </c>
      <c r="U167" s="130">
        <v>34.216900000000003</v>
      </c>
      <c r="V167" s="130">
        <v>16.329699999999999</v>
      </c>
      <c r="W167" s="130">
        <v>6.9054000000000002</v>
      </c>
      <c r="X167" s="130">
        <v>9.1767000000000003</v>
      </c>
      <c r="Y167" s="130">
        <v>9.9594000000000005</v>
      </c>
      <c r="Z167" s="130">
        <v>0.67159999999999997</v>
      </c>
      <c r="AA167" s="130">
        <v>8.6697000000000006</v>
      </c>
      <c r="AB167" s="130">
        <v>11.2766</v>
      </c>
      <c r="AC167" s="130">
        <v>0.95169999999999999</v>
      </c>
      <c r="AD167" s="131"/>
      <c r="AE167" s="131"/>
      <c r="AF167" s="131"/>
    </row>
    <row r="168" spans="1:32" hidden="1" outlineLevel="1" collapsed="1">
      <c r="A168" s="12">
        <v>45323</v>
      </c>
      <c r="B168" s="130">
        <v>724909.06728604995</v>
      </c>
      <c r="C168" s="130">
        <v>493415.20492927002</v>
      </c>
      <c r="D168" s="130">
        <v>231493.86235678001</v>
      </c>
      <c r="E168" s="130">
        <v>245188.03327407999</v>
      </c>
      <c r="F168" s="130">
        <v>232791.12796034</v>
      </c>
      <c r="G168" s="130">
        <v>12396.905313740001</v>
      </c>
      <c r="H168" s="130">
        <v>1043910.6556722001</v>
      </c>
      <c r="I168" s="130">
        <v>751686.54250875011</v>
      </c>
      <c r="J168" s="130">
        <v>292224.11316344992</v>
      </c>
      <c r="K168" s="130">
        <v>1199954.6485489495</v>
      </c>
      <c r="L168" s="130">
        <v>778682.73110838013</v>
      </c>
      <c r="M168" s="130">
        <v>421271.91744057002</v>
      </c>
      <c r="N168" s="130">
        <v>15.930400000000001</v>
      </c>
      <c r="O168" s="130">
        <v>16.881699999999999</v>
      </c>
      <c r="P168" s="130">
        <v>16.3673</v>
      </c>
      <c r="Q168" s="130">
        <v>6.7210000000000001</v>
      </c>
      <c r="R168" s="130">
        <v>6.7210999999999999</v>
      </c>
      <c r="S168" s="130">
        <v>27.631799999999998</v>
      </c>
      <c r="T168" s="130">
        <v>27.6462</v>
      </c>
      <c r="U168" s="130">
        <v>34.250300000000003</v>
      </c>
      <c r="V168" s="130">
        <v>13.8004</v>
      </c>
      <c r="W168" s="130">
        <v>6.48</v>
      </c>
      <c r="X168" s="130">
        <v>9.0968999999999998</v>
      </c>
      <c r="Y168" s="130">
        <v>9.8362999999999996</v>
      </c>
      <c r="Z168" s="130">
        <v>0.73499999999999999</v>
      </c>
      <c r="AA168" s="130">
        <v>8.5197000000000003</v>
      </c>
      <c r="AB168" s="130">
        <v>11.0199</v>
      </c>
      <c r="AC168" s="130">
        <v>0.97699999999999998</v>
      </c>
      <c r="AD168" s="131"/>
      <c r="AE168" s="131"/>
      <c r="AF168" s="131"/>
    </row>
    <row r="169" spans="1:32" collapsed="1">
      <c r="A169" s="12">
        <v>45352</v>
      </c>
      <c r="B169" s="130">
        <v>734445.87388590002</v>
      </c>
      <c r="C169" s="130">
        <v>499835.36826587003</v>
      </c>
      <c r="D169" s="130">
        <v>234610.50562002999</v>
      </c>
      <c r="E169" s="130">
        <v>251193.41652028999</v>
      </c>
      <c r="F169" s="130">
        <v>238488.11980111001</v>
      </c>
      <c r="G169" s="130">
        <v>12705.29671918</v>
      </c>
      <c r="H169" s="130">
        <v>1070116.66968392</v>
      </c>
      <c r="I169" s="130">
        <v>766718.42511713994</v>
      </c>
      <c r="J169" s="130">
        <v>303398.24456678005</v>
      </c>
      <c r="K169" s="130">
        <v>1219831.0966803001</v>
      </c>
      <c r="L169" s="130">
        <v>787041.49556210986</v>
      </c>
      <c r="M169" s="130">
        <v>432789.6011181901</v>
      </c>
      <c r="N169" s="130">
        <v>15.844200000000001</v>
      </c>
      <c r="O169" s="130">
        <v>16.866199999999999</v>
      </c>
      <c r="P169" s="130">
        <v>16.466899999999999</v>
      </c>
      <c r="Q169" s="130">
        <v>6.7824</v>
      </c>
      <c r="R169" s="130">
        <v>6.7823000000000002</v>
      </c>
      <c r="S169" s="130">
        <v>27.283899999999999</v>
      </c>
      <c r="T169" s="130">
        <v>27.298999999999999</v>
      </c>
      <c r="U169" s="130">
        <v>34.162599999999998</v>
      </c>
      <c r="V169" s="130">
        <v>13.2568</v>
      </c>
      <c r="W169" s="130">
        <v>7.9066000000000001</v>
      </c>
      <c r="X169" s="130">
        <v>8.3035999999999994</v>
      </c>
      <c r="Y169" s="130">
        <v>9.5890000000000004</v>
      </c>
      <c r="Z169" s="130">
        <v>0.81330000000000002</v>
      </c>
      <c r="AA169" s="130">
        <v>8.5122999999999998</v>
      </c>
      <c r="AB169" s="130">
        <v>11.0486</v>
      </c>
      <c r="AC169" s="130">
        <v>1.0246999999999999</v>
      </c>
      <c r="AD169" s="131"/>
      <c r="AE169" s="131"/>
      <c r="AF169" s="131"/>
    </row>
    <row r="170" spans="1:32">
      <c r="A170" s="12">
        <v>45383</v>
      </c>
      <c r="B170" s="130">
        <v>737084.37149806996</v>
      </c>
      <c r="C170" s="130">
        <v>502357.99730644003</v>
      </c>
      <c r="D170" s="130">
        <v>234726.37419162999</v>
      </c>
      <c r="E170" s="130">
        <v>256883.21187192001</v>
      </c>
      <c r="F170" s="130">
        <v>244029.82100102</v>
      </c>
      <c r="G170" s="130">
        <v>12853.390870900001</v>
      </c>
      <c r="H170" s="130">
        <v>1100321.1977467902</v>
      </c>
      <c r="I170" s="130">
        <v>779736.04221380013</v>
      </c>
      <c r="J170" s="130">
        <v>320585.15553299</v>
      </c>
      <c r="K170" s="130">
        <v>1235277.7432384701</v>
      </c>
      <c r="L170" s="130">
        <v>799184.45573845995</v>
      </c>
      <c r="M170" s="130">
        <v>436093.28750000999</v>
      </c>
      <c r="N170" s="130">
        <v>16.3446</v>
      </c>
      <c r="O170" s="130">
        <v>17.5901</v>
      </c>
      <c r="P170" s="130">
        <v>17.416599999999999</v>
      </c>
      <c r="Q170" s="130">
        <v>6.5787000000000004</v>
      </c>
      <c r="R170" s="130">
        <v>6.5781000000000001</v>
      </c>
      <c r="S170" s="130">
        <v>27.453099999999999</v>
      </c>
      <c r="T170" s="130">
        <v>27.4678</v>
      </c>
      <c r="U170" s="130">
        <v>33.800699999999999</v>
      </c>
      <c r="V170" s="130">
        <v>13.716200000000001</v>
      </c>
      <c r="W170" s="130">
        <v>7.9484000000000004</v>
      </c>
      <c r="X170" s="130">
        <v>7.8472999999999997</v>
      </c>
      <c r="Y170" s="130">
        <v>9.6031999999999993</v>
      </c>
      <c r="Z170" s="130">
        <v>0.83309999999999995</v>
      </c>
      <c r="AA170" s="130">
        <v>8.4334000000000007</v>
      </c>
      <c r="AB170" s="130">
        <v>10.8972</v>
      </c>
      <c r="AC170" s="130">
        <v>1.0141</v>
      </c>
      <c r="AD170" s="131"/>
      <c r="AE170" s="131"/>
      <c r="AF170" s="131"/>
    </row>
    <row r="171" spans="1:32">
      <c r="A171" s="12">
        <v>45413</v>
      </c>
      <c r="B171" s="130">
        <v>747714.95160474</v>
      </c>
      <c r="C171" s="130">
        <v>507052.11308700999</v>
      </c>
      <c r="D171" s="130">
        <v>240662.83851773001</v>
      </c>
      <c r="E171" s="130">
        <v>262363.24676194001</v>
      </c>
      <c r="F171" s="130">
        <v>249371.39397112001</v>
      </c>
      <c r="G171" s="130">
        <v>12991.852790819999</v>
      </c>
      <c r="H171" s="130">
        <v>1112053.8532279097</v>
      </c>
      <c r="I171" s="130">
        <v>778781.10979400994</v>
      </c>
      <c r="J171" s="130">
        <v>333272.7434339</v>
      </c>
      <c r="K171" s="130">
        <v>1256698.1301644898</v>
      </c>
      <c r="L171" s="130">
        <v>811974.4937092301</v>
      </c>
      <c r="M171" s="130">
        <v>444723.63645525998</v>
      </c>
      <c r="N171" s="130">
        <v>14.6974</v>
      </c>
      <c r="O171" s="130">
        <v>15.7765</v>
      </c>
      <c r="P171" s="130">
        <v>15.1868</v>
      </c>
      <c r="Q171" s="130">
        <v>6.8810000000000002</v>
      </c>
      <c r="R171" s="130">
        <v>6.8806000000000003</v>
      </c>
      <c r="S171" s="130">
        <v>27.744299999999999</v>
      </c>
      <c r="T171" s="130">
        <v>27.7484</v>
      </c>
      <c r="U171" s="130">
        <v>34.222900000000003</v>
      </c>
      <c r="V171" s="130">
        <v>20.5886</v>
      </c>
      <c r="W171" s="130">
        <v>9.7706</v>
      </c>
      <c r="X171" s="130">
        <v>6.8426</v>
      </c>
      <c r="Y171" s="130">
        <v>8.9120000000000008</v>
      </c>
      <c r="Z171" s="130">
        <v>0.88560000000000005</v>
      </c>
      <c r="AA171" s="130">
        <v>8.2506000000000004</v>
      </c>
      <c r="AB171" s="130">
        <v>10.6379</v>
      </c>
      <c r="AC171" s="130">
        <v>1.0424</v>
      </c>
      <c r="AD171" s="131"/>
      <c r="AE171" s="131"/>
      <c r="AF171" s="131"/>
    </row>
    <row r="172" spans="1:32">
      <c r="A172" s="12">
        <v>45444</v>
      </c>
      <c r="B172" s="130">
        <v>757021.21725536999</v>
      </c>
      <c r="C172" s="130">
        <v>519680.61926566</v>
      </c>
      <c r="D172" s="130">
        <v>237340.59798970999</v>
      </c>
      <c r="E172" s="130">
        <v>267340.76306170999</v>
      </c>
      <c r="F172" s="130">
        <v>254501.00128756001</v>
      </c>
      <c r="G172" s="130">
        <v>12839.76177415</v>
      </c>
      <c r="H172" s="130">
        <v>1113683.09113032</v>
      </c>
      <c r="I172" s="130">
        <v>777750.99818249012</v>
      </c>
      <c r="J172" s="130">
        <v>335932.09294782998</v>
      </c>
      <c r="K172" s="130">
        <v>1285534.0883224399</v>
      </c>
      <c r="L172" s="130">
        <v>837827.9727664598</v>
      </c>
      <c r="M172" s="130">
        <v>447706.11555598001</v>
      </c>
      <c r="N172" s="130">
        <v>14.816800000000001</v>
      </c>
      <c r="O172" s="130">
        <v>15.6214</v>
      </c>
      <c r="P172" s="130">
        <v>15.1128</v>
      </c>
      <c r="Q172" s="130">
        <v>6.6513999999999998</v>
      </c>
      <c r="R172" s="130">
        <v>6.6506999999999996</v>
      </c>
      <c r="S172" s="130">
        <v>27.532</v>
      </c>
      <c r="T172" s="130">
        <v>27.5381</v>
      </c>
      <c r="U172" s="130">
        <v>33.7363</v>
      </c>
      <c r="V172" s="130">
        <v>16.9709</v>
      </c>
      <c r="W172" s="130">
        <v>8.0056999999999992</v>
      </c>
      <c r="X172" s="130">
        <v>6.7994000000000003</v>
      </c>
      <c r="Y172" s="130">
        <v>8.6027000000000005</v>
      </c>
      <c r="Z172" s="130">
        <v>0.85950000000000004</v>
      </c>
      <c r="AA172" s="130">
        <v>7.9916</v>
      </c>
      <c r="AB172" s="130">
        <v>10.4763</v>
      </c>
      <c r="AC172" s="130">
        <v>1.0411999999999999</v>
      </c>
      <c r="AD172" s="131"/>
      <c r="AE172" s="131"/>
      <c r="AF172" s="131"/>
    </row>
    <row r="173" spans="1:32">
      <c r="A173" s="12">
        <v>45474</v>
      </c>
      <c r="B173" s="130">
        <v>770074.03571699001</v>
      </c>
      <c r="C173" s="130">
        <v>526317.73872202996</v>
      </c>
      <c r="D173" s="130">
        <v>243756.29699495999</v>
      </c>
      <c r="E173" s="130">
        <v>274848.98437065998</v>
      </c>
      <c r="F173" s="130">
        <v>261812.6718325</v>
      </c>
      <c r="G173" s="130">
        <v>13036.31253816</v>
      </c>
      <c r="H173" s="130">
        <v>1132518.7583608404</v>
      </c>
      <c r="I173" s="130">
        <v>797485.49770024023</v>
      </c>
      <c r="J173" s="130">
        <v>335033.26066060003</v>
      </c>
      <c r="K173" s="130">
        <v>1278865.0799815503</v>
      </c>
      <c r="L173" s="130">
        <v>826401.61120992992</v>
      </c>
      <c r="M173" s="130">
        <v>452463.46877162007</v>
      </c>
      <c r="N173" s="130">
        <v>15.651300000000001</v>
      </c>
      <c r="O173" s="130">
        <v>16.555700000000002</v>
      </c>
      <c r="P173" s="130">
        <v>16.377800000000001</v>
      </c>
      <c r="Q173" s="130">
        <v>7.4032999999999998</v>
      </c>
      <c r="R173" s="130">
        <v>7.4058999999999999</v>
      </c>
      <c r="S173" s="130">
        <v>27.552800000000001</v>
      </c>
      <c r="T173" s="130">
        <v>27.5792</v>
      </c>
      <c r="U173" s="130">
        <v>33.270200000000003</v>
      </c>
      <c r="V173" s="130">
        <v>9.8162000000000003</v>
      </c>
      <c r="W173" s="130">
        <v>4.9172000000000002</v>
      </c>
      <c r="X173" s="130">
        <v>6.9306999999999999</v>
      </c>
      <c r="Y173" s="130">
        <v>8.4589999999999996</v>
      </c>
      <c r="Z173" s="130">
        <v>0.91779999999999995</v>
      </c>
      <c r="AA173" s="130">
        <v>7.8838999999999997</v>
      </c>
      <c r="AB173" s="130">
        <v>10.271599999999999</v>
      </c>
      <c r="AC173" s="130">
        <v>1.0528999999999999</v>
      </c>
      <c r="AD173" s="131"/>
      <c r="AE173" s="131"/>
      <c r="AF173" s="131"/>
    </row>
    <row r="174" spans="1:32">
      <c r="A174" s="12">
        <v>45505</v>
      </c>
      <c r="B174" s="130">
        <v>777304.26037064998</v>
      </c>
      <c r="C174" s="130">
        <v>532169.19271168998</v>
      </c>
      <c r="D174" s="130">
        <v>245135.06765896</v>
      </c>
      <c r="E174" s="130">
        <v>280398.34619633999</v>
      </c>
      <c r="F174" s="130">
        <v>267300.68927844998</v>
      </c>
      <c r="G174" s="130">
        <v>13097.656917890001</v>
      </c>
      <c r="H174" s="130">
        <v>1120841.7970338201</v>
      </c>
      <c r="I174" s="130">
        <v>775223.79712251003</v>
      </c>
      <c r="J174" s="130">
        <v>345617.99991131003</v>
      </c>
      <c r="K174" s="130">
        <v>1290027.2664333798</v>
      </c>
      <c r="L174" s="130">
        <v>831743.94034219987</v>
      </c>
      <c r="M174" s="130">
        <v>458283.32609117997</v>
      </c>
      <c r="N174" s="130">
        <v>14.109500000000001</v>
      </c>
      <c r="O174" s="130">
        <v>15.159599999999999</v>
      </c>
      <c r="P174" s="130">
        <v>14.6106</v>
      </c>
      <c r="Q174" s="130">
        <v>6.5448000000000004</v>
      </c>
      <c r="R174" s="130">
        <v>6.5430000000000001</v>
      </c>
      <c r="S174" s="130">
        <v>27.651299999999999</v>
      </c>
      <c r="T174" s="130">
        <v>27.6557</v>
      </c>
      <c r="U174" s="130">
        <v>33.541200000000003</v>
      </c>
      <c r="V174" s="130">
        <v>19.846299999999999</v>
      </c>
      <c r="W174" s="130">
        <v>8.3742000000000001</v>
      </c>
      <c r="X174" s="130">
        <v>6.6074999999999999</v>
      </c>
      <c r="Y174" s="130">
        <v>8.4417000000000009</v>
      </c>
      <c r="Z174" s="130">
        <v>0.92310000000000003</v>
      </c>
      <c r="AA174" s="130">
        <v>7.9165999999999999</v>
      </c>
      <c r="AB174" s="130">
        <v>10.224600000000001</v>
      </c>
      <c r="AC174" s="130">
        <v>1.0784</v>
      </c>
      <c r="AD174" s="131"/>
      <c r="AE174" s="131"/>
      <c r="AF174" s="131"/>
    </row>
    <row r="175" spans="1:32">
      <c r="A175" s="12">
        <v>45536</v>
      </c>
      <c r="B175" s="130">
        <v>786080.44148228003</v>
      </c>
      <c r="C175" s="130">
        <v>541603.97139060998</v>
      </c>
      <c r="D175" s="130">
        <v>244476.47009166999</v>
      </c>
      <c r="E175" s="130">
        <v>284751.98181804002</v>
      </c>
      <c r="F175" s="130">
        <v>271681.97264194</v>
      </c>
      <c r="G175" s="130">
        <v>13070.0091761</v>
      </c>
      <c r="H175" s="130">
        <v>1098295.2191575398</v>
      </c>
      <c r="I175" s="130">
        <v>763695.48101640982</v>
      </c>
      <c r="J175" s="130">
        <v>334599.73814113002</v>
      </c>
      <c r="K175" s="130">
        <v>1314981.06930904</v>
      </c>
      <c r="L175" s="130">
        <v>850605.89281283983</v>
      </c>
      <c r="M175" s="130">
        <v>464375.17649620003</v>
      </c>
      <c r="N175" s="130">
        <v>14.0684</v>
      </c>
      <c r="O175" s="130">
        <v>15.154199999999999</v>
      </c>
      <c r="P175" s="130">
        <v>14.6012</v>
      </c>
      <c r="Q175" s="130">
        <v>6.3536999999999999</v>
      </c>
      <c r="R175" s="130">
        <v>6.3517000000000001</v>
      </c>
      <c r="S175" s="130">
        <v>27.630299999999998</v>
      </c>
      <c r="T175" s="130">
        <v>27.639199999999999</v>
      </c>
      <c r="U175" s="130">
        <v>33.422499999999999</v>
      </c>
      <c r="V175" s="130">
        <v>16.049199999999999</v>
      </c>
      <c r="W175" s="130">
        <v>8.1434999999999995</v>
      </c>
      <c r="X175" s="130">
        <v>5.9920999999999998</v>
      </c>
      <c r="Y175" s="130">
        <v>8.5412999999999997</v>
      </c>
      <c r="Z175" s="130">
        <v>0.94740000000000002</v>
      </c>
      <c r="AA175" s="130">
        <v>7.4253</v>
      </c>
      <c r="AB175" s="130">
        <v>10.103400000000001</v>
      </c>
      <c r="AC175" s="130">
        <v>1.1115999999999999</v>
      </c>
      <c r="AD175" s="131"/>
      <c r="AE175" s="131"/>
      <c r="AF175" s="131"/>
    </row>
    <row r="176" spans="1:32">
      <c r="A176" s="12">
        <v>45566</v>
      </c>
      <c r="B176" s="130">
        <v>780447.60446363001</v>
      </c>
      <c r="C176" s="130">
        <v>536788.33199054003</v>
      </c>
      <c r="D176" s="130">
        <v>243659.27247309001</v>
      </c>
      <c r="E176" s="130">
        <v>289071.43222233001</v>
      </c>
      <c r="F176" s="130">
        <v>277125.41054720001</v>
      </c>
      <c r="G176" s="130">
        <v>11946.021675129999</v>
      </c>
      <c r="H176" s="130">
        <v>1121314.2390155098</v>
      </c>
      <c r="I176" s="130">
        <v>793399.24871415005</v>
      </c>
      <c r="J176" s="130">
        <v>327914.99030135997</v>
      </c>
      <c r="K176" s="130">
        <v>1320697.1650010699</v>
      </c>
      <c r="L176" s="130">
        <v>851441.88456774014</v>
      </c>
      <c r="M176" s="130">
        <v>469255.28043332999</v>
      </c>
      <c r="N176" s="130">
        <v>14.1106</v>
      </c>
      <c r="O176" s="130">
        <v>15.5364</v>
      </c>
      <c r="P176" s="130">
        <v>15.2646</v>
      </c>
      <c r="Q176" s="130">
        <v>6.2892000000000001</v>
      </c>
      <c r="R176" s="130">
        <v>6.2873999999999999</v>
      </c>
      <c r="S176" s="130">
        <v>27.735700000000001</v>
      </c>
      <c r="T176" s="130">
        <v>27.7456</v>
      </c>
      <c r="U176" s="130">
        <v>33.365099999999998</v>
      </c>
      <c r="V176" s="130">
        <v>13.872299999999999</v>
      </c>
      <c r="W176" s="130">
        <v>6.4574999999999996</v>
      </c>
      <c r="X176" s="130">
        <v>6.9353999999999996</v>
      </c>
      <c r="Y176" s="130">
        <v>8.6026000000000007</v>
      </c>
      <c r="Z176" s="130">
        <v>0.89459999999999995</v>
      </c>
      <c r="AA176" s="130">
        <v>7.694</v>
      </c>
      <c r="AB176" s="130">
        <v>10.2081</v>
      </c>
      <c r="AC176" s="130">
        <v>1.0387</v>
      </c>
      <c r="AD176" s="131"/>
      <c r="AE176" s="131"/>
      <c r="AF176" s="131"/>
    </row>
    <row r="177" spans="1:32">
      <c r="A177" s="12">
        <v>45597</v>
      </c>
      <c r="B177" s="130">
        <v>790365.05647554004</v>
      </c>
      <c r="C177" s="130">
        <v>541765.38331952004</v>
      </c>
      <c r="D177" s="130">
        <v>248599.67315602</v>
      </c>
      <c r="E177" s="130">
        <v>294951.96018507</v>
      </c>
      <c r="F177" s="130">
        <v>283020.02369826002</v>
      </c>
      <c r="G177" s="130">
        <v>11931.93648681</v>
      </c>
      <c r="H177" s="130">
        <v>1122636.2761193402</v>
      </c>
      <c r="I177" s="130">
        <v>796924.23882835999</v>
      </c>
      <c r="J177" s="130">
        <v>325712.03729097999</v>
      </c>
      <c r="K177" s="130">
        <v>1335915.8534340903</v>
      </c>
      <c r="L177" s="130">
        <v>862312.94666867994</v>
      </c>
      <c r="M177" s="130">
        <v>473602.90676540998</v>
      </c>
      <c r="N177" s="130">
        <v>13.357699999999999</v>
      </c>
      <c r="O177" s="130">
        <v>14.8018</v>
      </c>
      <c r="P177" s="130">
        <v>14.244999999999999</v>
      </c>
      <c r="Q177" s="130">
        <v>6.2431999999999999</v>
      </c>
      <c r="R177" s="130">
        <v>6.2439999999999998</v>
      </c>
      <c r="S177" s="130">
        <v>27.1934</v>
      </c>
      <c r="T177" s="130">
        <v>27.206199999999999</v>
      </c>
      <c r="U177" s="130">
        <v>32.665700000000001</v>
      </c>
      <c r="V177" s="130">
        <v>13.254200000000001</v>
      </c>
      <c r="W177" s="130">
        <v>7.1087999999999996</v>
      </c>
      <c r="X177" s="130">
        <v>7.4573</v>
      </c>
      <c r="Y177" s="130">
        <v>8.4356000000000009</v>
      </c>
      <c r="Z177" s="130">
        <v>0.83550000000000002</v>
      </c>
      <c r="AA177" s="130">
        <v>7.6212</v>
      </c>
      <c r="AB177" s="130">
        <v>10.256500000000001</v>
      </c>
      <c r="AC177" s="130">
        <v>1.0646</v>
      </c>
      <c r="AD177" s="131"/>
      <c r="AE177" s="131"/>
      <c r="AF177" s="131"/>
    </row>
    <row r="178" spans="1:32">
      <c r="A178" s="12">
        <v>45627</v>
      </c>
      <c r="B178" s="130">
        <v>782219.07062774</v>
      </c>
      <c r="C178" s="130">
        <v>531408.56119597994</v>
      </c>
      <c r="D178" s="130">
        <v>250810.50943176</v>
      </c>
      <c r="E178" s="130">
        <v>291759.56418992003</v>
      </c>
      <c r="F178" s="130">
        <v>280116.67716557998</v>
      </c>
      <c r="G178" s="130">
        <v>11642.88702434</v>
      </c>
      <c r="H178" s="130">
        <v>1227642.4079868596</v>
      </c>
      <c r="I178" s="130">
        <v>896538.76843407028</v>
      </c>
      <c r="J178" s="130">
        <v>331103.63955278997</v>
      </c>
      <c r="K178" s="130">
        <v>1381874.9500687101</v>
      </c>
      <c r="L178" s="130">
        <v>896810.57919934997</v>
      </c>
      <c r="M178" s="130">
        <v>485064.37086936005</v>
      </c>
      <c r="N178" s="130">
        <v>13.737500000000001</v>
      </c>
      <c r="O178" s="130">
        <v>15.0021</v>
      </c>
      <c r="P178" s="130">
        <v>14.599399999999999</v>
      </c>
      <c r="Q178" s="130">
        <v>6.2554999999999996</v>
      </c>
      <c r="R178" s="130">
        <v>6.2496</v>
      </c>
      <c r="S178" s="130">
        <v>27.7974</v>
      </c>
      <c r="T178" s="130">
        <v>27.808199999999999</v>
      </c>
      <c r="U178" s="130">
        <v>33.658700000000003</v>
      </c>
      <c r="V178" s="130">
        <v>14.713699999999999</v>
      </c>
      <c r="W178" s="130">
        <v>8.9337</v>
      </c>
      <c r="X178" s="130">
        <v>7.2984999999999998</v>
      </c>
      <c r="Y178" s="130">
        <v>8.3117000000000001</v>
      </c>
      <c r="Z178" s="130">
        <v>0.83260000000000001</v>
      </c>
      <c r="AA178" s="130">
        <v>7.2891000000000004</v>
      </c>
      <c r="AB178" s="130">
        <v>9.9954000000000001</v>
      </c>
      <c r="AC178" s="130">
        <v>1.0572999999999999</v>
      </c>
      <c r="AD178" s="131"/>
      <c r="AE178" s="131"/>
      <c r="AF178" s="131"/>
    </row>
    <row r="179" spans="1:32">
      <c r="A179" s="12">
        <v>45658</v>
      </c>
      <c r="B179" s="130">
        <v>774407.91559429001</v>
      </c>
      <c r="C179" s="130">
        <v>533595.10044112999</v>
      </c>
      <c r="D179" s="130">
        <v>240812.81515315999</v>
      </c>
      <c r="E179" s="130">
        <v>297387.04787749</v>
      </c>
      <c r="F179" s="130">
        <v>285816.81691229</v>
      </c>
      <c r="G179" s="130">
        <v>11570.2309652</v>
      </c>
      <c r="H179" s="130">
        <v>1183648.21080099</v>
      </c>
      <c r="I179" s="130">
        <v>847598.64050361002</v>
      </c>
      <c r="J179" s="130">
        <v>336049.57029738004</v>
      </c>
      <c r="K179" s="130">
        <v>1365641.0550475302</v>
      </c>
      <c r="L179" s="130">
        <v>880418.08783410001</v>
      </c>
      <c r="M179" s="130">
        <v>485222.96721342998</v>
      </c>
      <c r="N179" s="130">
        <v>15.6356</v>
      </c>
      <c r="O179" s="130">
        <v>16.575500000000002</v>
      </c>
      <c r="P179" s="130">
        <v>16.532</v>
      </c>
      <c r="Q179" s="130">
        <v>6.2794999999999996</v>
      </c>
      <c r="R179" s="130">
        <v>6.2778999999999998</v>
      </c>
      <c r="S179" s="130">
        <v>28.189499999999999</v>
      </c>
      <c r="T179" s="130">
        <v>28.199100000000001</v>
      </c>
      <c r="U179" s="130">
        <v>34.0657</v>
      </c>
      <c r="V179" s="130">
        <v>15.263</v>
      </c>
      <c r="W179" s="130">
        <v>5.6242000000000001</v>
      </c>
      <c r="X179" s="130">
        <v>7.5743999999999998</v>
      </c>
      <c r="Y179" s="130">
        <v>8.5900999999999996</v>
      </c>
      <c r="Z179" s="130">
        <v>0.83120000000000005</v>
      </c>
      <c r="AA179" s="130">
        <v>7.4923000000000002</v>
      </c>
      <c r="AB179" s="130">
        <v>10.1884</v>
      </c>
      <c r="AC179" s="130">
        <v>1.0226999999999999</v>
      </c>
      <c r="AD179" s="131"/>
      <c r="AE179" s="131"/>
      <c r="AF179" s="131"/>
    </row>
    <row r="180" spans="1:32">
      <c r="A180" s="12">
        <v>45689</v>
      </c>
      <c r="B180" s="130">
        <v>788997.69236026006</v>
      </c>
      <c r="C180" s="130">
        <v>549132.70473012002</v>
      </c>
      <c r="D180" s="130">
        <v>239864.98763014001</v>
      </c>
      <c r="E180" s="130">
        <v>301044.66417576</v>
      </c>
      <c r="F180" s="130">
        <v>289569.91322793998</v>
      </c>
      <c r="G180" s="130">
        <v>11474.750947820001</v>
      </c>
      <c r="H180" s="130">
        <v>1178792.6350090201</v>
      </c>
      <c r="I180" s="130">
        <v>868849.37618282996</v>
      </c>
      <c r="J180" s="130">
        <v>309943.25882618991</v>
      </c>
      <c r="K180" s="130">
        <v>1377980.8703743301</v>
      </c>
      <c r="L180" s="130">
        <v>893939.05714070995</v>
      </c>
      <c r="M180" s="130">
        <v>484041.81323361996</v>
      </c>
      <c r="N180" s="130">
        <v>14.414</v>
      </c>
      <c r="O180" s="130">
        <v>15.6327</v>
      </c>
      <c r="P180" s="130">
        <v>15.225899999999999</v>
      </c>
      <c r="Q180" s="130">
        <v>6.2161</v>
      </c>
      <c r="R180" s="130">
        <v>6.2153</v>
      </c>
      <c r="S180" s="130">
        <v>28.1967</v>
      </c>
      <c r="T180" s="130">
        <v>28.227799999999998</v>
      </c>
      <c r="U180" s="130">
        <v>34.485599999999998</v>
      </c>
      <c r="V180" s="130">
        <v>9.3343000000000007</v>
      </c>
      <c r="W180" s="130">
        <v>6.5542999999999996</v>
      </c>
      <c r="X180" s="130">
        <v>7.9782000000000002</v>
      </c>
      <c r="Y180" s="130">
        <v>8.9603000000000002</v>
      </c>
      <c r="Z180" s="130">
        <v>0.81879999999999997</v>
      </c>
      <c r="AA180" s="130">
        <v>7.6707000000000001</v>
      </c>
      <c r="AB180" s="130">
        <v>10.3048</v>
      </c>
      <c r="AC180" s="130">
        <v>0.98419999999999996</v>
      </c>
      <c r="AD180" s="131"/>
      <c r="AE180" s="131"/>
      <c r="AF180" s="131"/>
    </row>
    <row r="181" spans="1:32">
      <c r="A181" s="12">
        <v>45717</v>
      </c>
      <c r="B181" s="130">
        <v>804408.58701043006</v>
      </c>
      <c r="C181" s="130">
        <v>563629.86224885995</v>
      </c>
      <c r="D181" s="130">
        <v>240778.72476156999</v>
      </c>
      <c r="E181" s="130">
        <v>307384.70912314003</v>
      </c>
      <c r="F181" s="130">
        <v>296992.76599540003</v>
      </c>
      <c r="G181" s="130">
        <v>10391.94312774</v>
      </c>
      <c r="H181" s="130">
        <v>1204815.6092614001</v>
      </c>
      <c r="I181" s="130">
        <v>895419.61400735995</v>
      </c>
      <c r="J181" s="130">
        <v>309395.99525404006</v>
      </c>
      <c r="K181" s="130">
        <v>1379104.5950466397</v>
      </c>
      <c r="L181" s="130">
        <v>888654.94525830005</v>
      </c>
      <c r="M181" s="130">
        <v>490449.64978833997</v>
      </c>
      <c r="N181" s="130">
        <v>14.518599999999999</v>
      </c>
      <c r="O181" s="130">
        <v>15.743399999999999</v>
      </c>
      <c r="P181" s="130">
        <v>15.5357</v>
      </c>
      <c r="Q181" s="130">
        <v>6.2683</v>
      </c>
      <c r="R181" s="130">
        <v>6.2676999999999996</v>
      </c>
      <c r="S181" s="130">
        <v>28.789899999999999</v>
      </c>
      <c r="T181" s="130">
        <v>28.810500000000001</v>
      </c>
      <c r="U181" s="130">
        <v>35.416600000000003</v>
      </c>
      <c r="V181" s="130">
        <v>10.429600000000001</v>
      </c>
      <c r="W181" s="130">
        <v>6.3913000000000002</v>
      </c>
      <c r="X181" s="130">
        <v>8.2809000000000008</v>
      </c>
      <c r="Y181" s="130">
        <v>9.3148</v>
      </c>
      <c r="Z181" s="130">
        <v>0.74719999999999998</v>
      </c>
      <c r="AA181" s="130">
        <v>7.6886000000000001</v>
      </c>
      <c r="AB181" s="130">
        <v>10.2525</v>
      </c>
      <c r="AC181" s="130">
        <v>0.9929</v>
      </c>
      <c r="AD181" s="131"/>
      <c r="AE181" s="131"/>
      <c r="AF181" s="131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2016-06-24T09:59:47Z</cp:lastPrinted>
  <dcterms:created xsi:type="dcterms:W3CDTF">2015-11-02T12:52:14Z</dcterms:created>
  <dcterms:modified xsi:type="dcterms:W3CDTF">2025-04-26T08:13:20Z</dcterms:modified>
</cp:coreProperties>
</file>