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workbookProtection workbookPassword="CF16" lockStructure="1"/>
  <bookViews>
    <workbookView xWindow="-108" yWindow="-108" windowWidth="23256" windowHeight="12576" tabRatio="693"/>
  </bookViews>
  <sheets>
    <sheet name="0" sheetId="54" r:id="rId1"/>
    <sheet name="1" sheetId="8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tab06">#REF!</definedName>
    <definedName name="___________tab07">#REF!</definedName>
    <definedName name="___________Tab1">#REF!</definedName>
    <definedName name="___________UKR1">#REF!</definedName>
    <definedName name="___________UKR2">#REF!</definedName>
    <definedName name="___________UKR3">#REF!</definedName>
    <definedName name="__________tab06">#REF!</definedName>
    <definedName name="__________tab07">#REF!</definedName>
    <definedName name="__________Tab1">#REF!</definedName>
    <definedName name="__________UKR1">#REF!</definedName>
    <definedName name="__________UKR2">#REF!</definedName>
    <definedName name="__________UKR3">#REF!</definedName>
    <definedName name="_________tab06">#REF!</definedName>
    <definedName name="_________tab07">#REF!</definedName>
    <definedName name="_________Tab1">#REF!</definedName>
    <definedName name="_________UKR1">#REF!</definedName>
    <definedName name="_________UKR2">#REF!</definedName>
    <definedName name="_________UKR3">#REF!</definedName>
    <definedName name="________tab06">#REF!</definedName>
    <definedName name="________tab07">#REF!</definedName>
    <definedName name="________Tab1">#REF!</definedName>
    <definedName name="________UKR1">#REF!</definedName>
    <definedName name="________UKR2">#REF!</definedName>
    <definedName name="________UKR3">#REF!</definedName>
    <definedName name="_______tab06">#REF!</definedName>
    <definedName name="_______tab07">#REF!</definedName>
    <definedName name="_______Tab1">#REF!</definedName>
    <definedName name="_______UKR1">#REF!</definedName>
    <definedName name="_______UKR2">#REF!</definedName>
    <definedName name="_______UKR3">#REF!</definedName>
    <definedName name="______tab06">#REF!</definedName>
    <definedName name="______tab07">#REF!</definedName>
    <definedName name="______Tab1">#REF!</definedName>
    <definedName name="______UKR1">#REF!</definedName>
    <definedName name="______UKR2">#REF!</definedName>
    <definedName name="______UKR3">#REF!</definedName>
    <definedName name="_____tab06">#REF!</definedName>
    <definedName name="_____tab07">#REF!</definedName>
    <definedName name="_____Tab1">#REF!</definedName>
    <definedName name="_____UKR1">#REF!</definedName>
    <definedName name="_____UKR2">#REF!</definedName>
    <definedName name="_____UKR3">#REF!</definedName>
    <definedName name="____tab06">#REF!</definedName>
    <definedName name="____tab07">#REF!</definedName>
    <definedName name="____Tab1">#REF!</definedName>
    <definedName name="____UKR1">#REF!</definedName>
    <definedName name="____UKR2">#REF!</definedName>
    <definedName name="____UKR3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2Macros_Import_.qbop">[1]!'[Macros Import].qbop'</definedName>
    <definedName name="_cpi2">#REF!</definedName>
    <definedName name="_DVM3">#REF!</definedName>
    <definedName name="_Fill" hidden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_VM3">#REF!</definedName>
    <definedName name="_wpi2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>#REF!</definedName>
    <definedName name="AGR_P">#REF!</definedName>
    <definedName name="AGRM">#REF!</definedName>
    <definedName name="AGRMY">#REF!</definedName>
    <definedName name="AGRR">[2]C!$L$15</definedName>
    <definedName name="AGRR_F">#REF!</definedName>
    <definedName name="AGRR_P">#REF!</definedName>
    <definedName name="AGRRMY">#REF!</definedName>
    <definedName name="AGRY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>#REF!</definedName>
    <definedName name="BDEFG">#REF!</definedName>
    <definedName name="BDEFgdp_f">#REF!</definedName>
    <definedName name="BDEFM">#REF!</definedName>
    <definedName name="BDEFMG">#REF!</definedName>
    <definedName name="BEXP">[2]C!$L$34</definedName>
    <definedName name="BEXP_F">#REF!</definedName>
    <definedName name="BEXP_P">#REF!</definedName>
    <definedName name="BEXPG">#REF!</definedName>
    <definedName name="BEXPgdp_f">#REF!</definedName>
    <definedName name="BEXPM">#REF!</definedName>
    <definedName name="BEXPMG">#REF!</definedName>
    <definedName name="BGS">[2]C!$L$43</definedName>
    <definedName name="BGSG">#REF!</definedName>
    <definedName name="BGSM">#REF!</definedName>
    <definedName name="BGSMG">#REF!</definedName>
    <definedName name="BGSY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>#REF!</definedName>
    <definedName name="BREV_P">#REF!</definedName>
    <definedName name="BREVG">#REF!</definedName>
    <definedName name="BREVgdp_f">#REF!</definedName>
    <definedName name="BREVM">#REF!</definedName>
    <definedName name="BREVMG">#REF!</definedName>
    <definedName name="BRO">#REF!</definedName>
    <definedName name="BudArrears">#REF!</definedName>
    <definedName name="budfin">#REF!</definedName>
    <definedName name="Budget">#REF!</definedName>
    <definedName name="budget_financing">#REF!</definedName>
    <definedName name="bull">#REF!</definedName>
    <definedName name="Central">#REF!</definedName>
    <definedName name="CONS_f">#REF!</definedName>
    <definedName name="CPI">#REF!</definedName>
    <definedName name="CPI_F">#REF!</definedName>
    <definedName name="CPI_I">#REF!</definedName>
    <definedName name="CPI_P">#REF!</definedName>
    <definedName name="CPIA_f">#REF!</definedName>
    <definedName name="CPIADDR">#REF!</definedName>
    <definedName name="CPIAVG">[2]C!$L$9</definedName>
    <definedName name="CPIAVG_F">#REF!</definedName>
    <definedName name="CPIAVG_P">#REF!</definedName>
    <definedName name="CPICA">#REF!</definedName>
    <definedName name="CPIF">#REF!</definedName>
    <definedName name="CPIF_F">#REF!</definedName>
    <definedName name="CPIFA_f">#REF!</definedName>
    <definedName name="CPIFAVG_F">#REF!</definedName>
    <definedName name="CPIFCA">#REF!</definedName>
    <definedName name="CPIFmov_f">#REF!</definedName>
    <definedName name="CPIFMY">#REF!</definedName>
    <definedName name="CPIFMYA">#REF!</definedName>
    <definedName name="CPIFY">#REF!</definedName>
    <definedName name="CPImov_f">#REF!</definedName>
    <definedName name="CPIMY">#REF!</definedName>
    <definedName name="cpimya">#REF!</definedName>
    <definedName name="CPINF">#REF!</definedName>
    <definedName name="CPINF_F">#REF!</definedName>
    <definedName name="CPINFA_f">#REF!</definedName>
    <definedName name="CPINFAVG_F">#REF!</definedName>
    <definedName name="CPINFCA">#REF!</definedName>
    <definedName name="CPINFmov_f">#REF!</definedName>
    <definedName name="CPINFMY">#REF!</definedName>
    <definedName name="CPINFMYA">#REF!</definedName>
    <definedName name="CPINFY">#REF!</definedName>
    <definedName name="CPIS">#REF!</definedName>
    <definedName name="CPIS_F">#REF!</definedName>
    <definedName name="CPISA_f">#REF!</definedName>
    <definedName name="CPISAVG_F">#REF!</definedName>
    <definedName name="CPISCA">#REF!</definedName>
    <definedName name="CPISmov_f">#REF!</definedName>
    <definedName name="CPISMY">#REF!</definedName>
    <definedName name="CPISMYA">#REF!</definedName>
    <definedName name="CPISY">#REF!</definedName>
    <definedName name="CPIY">#REF!</definedName>
    <definedName name="CRED">#REF!</definedName>
    <definedName name="CRED_F">#REF!</definedName>
    <definedName name="CREDM">#REF!</definedName>
    <definedName name="CREDRATE">#REF!</definedName>
    <definedName name="CREDRATE_F">#REF!</definedName>
    <definedName name="CREDRM">#REF!</definedName>
    <definedName name="CREDRTYA">#REF!</definedName>
    <definedName name="CREDRY">#REF!</definedName>
    <definedName name="CREDY">#REF!</definedName>
    <definedName name="CREDYN">#REF!</definedName>
    <definedName name="CREDYND">#REF!</definedName>
    <definedName name="CURR_f">#REF!</definedName>
    <definedName name="Current_account">#REF!</definedName>
    <definedName name="CurrentM">#REF!</definedName>
    <definedName name="D_SHARES_f">#REF!</definedName>
    <definedName name="date">#REF!</definedName>
    <definedName name="DATES">#REF!</definedName>
    <definedName name="DATESA">#REF!</definedName>
    <definedName name="DATESM">#REF!</definedName>
    <definedName name="DATESQ">#REF!</definedName>
    <definedName name="DD_f">#REF!</definedName>
    <definedName name="DDN">#REF!</definedName>
    <definedName name="DDNM">#REF!</definedName>
    <definedName name="DDNRM">#REF!</definedName>
    <definedName name="DDNRY">#REF!</definedName>
    <definedName name="DDNY">#REF!</definedName>
    <definedName name="DDNYN">#REF!</definedName>
    <definedName name="DDNYND">#REF!</definedName>
    <definedName name="DEFL">#REF!</definedName>
    <definedName name="defl2">#REF!</definedName>
    <definedName name="DEPO">#REF!</definedName>
    <definedName name="DEPO_F">#REF!</definedName>
    <definedName name="DEPOM">#REF!</definedName>
    <definedName name="DEPORATE">#REF!</definedName>
    <definedName name="DEPORATE_F">#REF!</definedName>
    <definedName name="DEPORM">#REF!</definedName>
    <definedName name="DEPORTYA">#REF!</definedName>
    <definedName name="DEPORY">#REF!</definedName>
    <definedName name="DEPOY">#REF!</definedName>
    <definedName name="DEPOYN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>#REF!</definedName>
    <definedName name="DVM0">#REF!</definedName>
    <definedName name="DVM0M">#REF!</definedName>
    <definedName name="DVM0MC">#REF!</definedName>
    <definedName name="DVM3M">#REF!</definedName>
    <definedName name="DVM3MC">#REF!</definedName>
    <definedName name="DVM3P">#REF!</definedName>
    <definedName name="DWAGEYA">#REF!</definedName>
    <definedName name="E">[2]C!$L$22</definedName>
    <definedName name="E_F">#REF!</definedName>
    <definedName name="E_P">#REF!</definedName>
    <definedName name="EdssBatchRange">#REF!</definedName>
    <definedName name="EGS">[2]C!$L$41</definedName>
    <definedName name="EGS_P">#REF!</definedName>
    <definedName name="EGSG">#REF!</definedName>
    <definedName name="EGSM">#REF!</definedName>
    <definedName name="EGSMG">#REF!</definedName>
    <definedName name="EGSY">#REF!</definedName>
    <definedName name="EGSYG">#REF!</definedName>
    <definedName name="ENTL">[2]C!$L$17</definedName>
    <definedName name="ENTL_F">#REF!</definedName>
    <definedName name="ENTL_P">#REF!</definedName>
    <definedName name="ENTLMN">#REF!</definedName>
    <definedName name="ENTLY">#REF!</definedName>
    <definedName name="ENTP">[2]C!$L$16</definedName>
    <definedName name="ENTP_F">#REF!</definedName>
    <definedName name="ENTP_P">#REF!</definedName>
    <definedName name="ENTPMN">#REF!</definedName>
    <definedName name="ENTPY">#REF!</definedName>
    <definedName name="ENTS">[2]C!$L$18</definedName>
    <definedName name="ENTS_f">#REF!</definedName>
    <definedName name="ENTSM">#REF!</definedName>
    <definedName name="ENTSMN">#REF!</definedName>
    <definedName name="EXP">#REF!</definedName>
    <definedName name="Exp_GDP">#REF!</definedName>
    <definedName name="Exp_nom">#REF!</definedName>
    <definedName name="EXPC">#REF!</definedName>
    <definedName name="EXPCP">#REF!</definedName>
    <definedName name="EXPEND_f">#REF!</definedName>
    <definedName name="EXPENDO_f">#REF!</definedName>
    <definedName name="EXPM">#REF!</definedName>
    <definedName name="EXPRCY">#REF!</definedName>
    <definedName name="EXPRM">#REF!</definedName>
    <definedName name="EXRAVR">[2]C!$L$24</definedName>
    <definedName name="EXRAVR_P">#REF!</definedName>
    <definedName name="EXREND">[2]C!$L$25</definedName>
    <definedName name="EXREND_P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>#REF!</definedName>
    <definedName name="g">#REF!</definedName>
    <definedName name="GDP">[2]C!$L$6</definedName>
    <definedName name="GDP_F">#REF!</definedName>
    <definedName name="GDP_P">#REF!</definedName>
    <definedName name="GDPDme">#REF!</definedName>
    <definedName name="GDPgrowth">#REF!</definedName>
    <definedName name="GDPM">#REF!</definedName>
    <definedName name="GDPM_f">#REF!</definedName>
    <definedName name="GDPMNC_f">#REF!</definedName>
    <definedName name="GDPMY">#REF!</definedName>
    <definedName name="GDPNC_f">#REF!</definedName>
    <definedName name="GDPR">[2]C!$L$7</definedName>
    <definedName name="GDPR_F">#REF!</definedName>
    <definedName name="GDPR_P">#REF!</definedName>
    <definedName name="GDPRG_f">#REF!</definedName>
    <definedName name="GDPRM">#REF!</definedName>
    <definedName name="GDPRM_f">#REF!</definedName>
    <definedName name="GDPRMG_f">#REF!</definedName>
    <definedName name="GDPRMOC_f">#REF!</definedName>
    <definedName name="GDPRNC_f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>#REF!</definedName>
    <definedName name="GNC_F">#REF!</definedName>
    <definedName name="GNCM">#REF!</definedName>
    <definedName name="GNCMY">#REF!</definedName>
    <definedName name="GNCR">#REF!</definedName>
    <definedName name="GNCR_F">#REF!</definedName>
    <definedName name="GNCRM">#REF!</definedName>
    <definedName name="GNCRMY">#REF!</definedName>
    <definedName name="GNCY">#REF!</definedName>
    <definedName name="GOODS_f">#REF!</definedName>
    <definedName name="GRANT_f">#REF!</definedName>
    <definedName name="Gross_reserves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>#REF!</definedName>
    <definedName name="IGSG">#REF!</definedName>
    <definedName name="IGSM">#REF!</definedName>
    <definedName name="IGSMG">#REF!</definedName>
    <definedName name="IGSY">#REF!</definedName>
    <definedName name="IGSYG">#REF!</definedName>
    <definedName name="In_millions_of_lei">#REF!</definedName>
    <definedName name="In_millions_of_U.S._dollars">#REF!</definedName>
    <definedName name="INC">#REF!</definedName>
    <definedName name="INC_F">#REF!</definedName>
    <definedName name="INCBAL_f">#REF!</definedName>
    <definedName name="INCC">#REF!</definedName>
    <definedName name="INCC_f">#REF!</definedName>
    <definedName name="INCCP">#REF!</definedName>
    <definedName name="INCCURR_f">#REF!</definedName>
    <definedName name="INCM">#REF!</definedName>
    <definedName name="INCO_f">#REF!</definedName>
    <definedName name="INCRCY">#REF!</definedName>
    <definedName name="INCRM">#REF!</definedName>
    <definedName name="IND">[2]C!$L$12</definedName>
    <definedName name="IND_F">#REF!</definedName>
    <definedName name="IND_P">#REF!</definedName>
    <definedName name="INDM">#REF!</definedName>
    <definedName name="INDMY">#REF!</definedName>
    <definedName name="INDR">[2]C!$L$13</definedName>
    <definedName name="INDR_F">#REF!</definedName>
    <definedName name="INDR_P">#REF!</definedName>
    <definedName name="INDRM">#REF!</definedName>
    <definedName name="INDRMY">#REF!</definedName>
    <definedName name="INDY">#REF!</definedName>
    <definedName name="item">#REF!</definedName>
    <definedName name="jmki">#REF!</definedName>
    <definedName name="joe">#REF!</definedName>
    <definedName name="k" localSheetId="0" hidden="1">{"WEO",#N/A,FALSE,"T"}</definedName>
    <definedName name="k" hidden="1">{"WEO",#N/A,FALSE,"T"}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>#REF!</definedName>
    <definedName name="M0M">#REF!</definedName>
    <definedName name="M0R_f">#REF!</definedName>
    <definedName name="M0RM">#REF!</definedName>
    <definedName name="M0RY">#REF!</definedName>
    <definedName name="M0Y">#REF!</definedName>
    <definedName name="M0YN">#REF!</definedName>
    <definedName name="M0YND">#REF!</definedName>
    <definedName name="M1_F">#REF!</definedName>
    <definedName name="M1m_f">#REF!</definedName>
    <definedName name="M1R_f">#REF!</definedName>
    <definedName name="M2_F">#REF!</definedName>
    <definedName name="M2m_f">#REF!</definedName>
    <definedName name="M2R_f">#REF!</definedName>
    <definedName name="M3_F">[2]Links!$AD$37</definedName>
    <definedName name="M3_P">#REF!</definedName>
    <definedName name="M3_R">[2]C!$L$28</definedName>
    <definedName name="M3_R1">[2]C!$L$29</definedName>
    <definedName name="M3M">#REF!</definedName>
    <definedName name="M3m_f">#REF!</definedName>
    <definedName name="M3R_f">#REF!</definedName>
    <definedName name="M3RM">#REF!</definedName>
    <definedName name="M3RY">#REF!</definedName>
    <definedName name="M3Y">#REF!</definedName>
    <definedName name="M3YN">#REF!</definedName>
    <definedName name="M3YND">#REF!</definedName>
    <definedName name="macro">#REF!</definedName>
    <definedName name="MACROS">#REF!</definedName>
    <definedName name="main_m">#REF!</definedName>
    <definedName name="MB">#REF!</definedName>
    <definedName name="MB_F">[2]Links!$AD$42</definedName>
    <definedName name="MB_P">#REF!</definedName>
    <definedName name="MB_R">[2]C!$L$26</definedName>
    <definedName name="MB_R1">[2]C!$L$27</definedName>
    <definedName name="MBM">#REF!</definedName>
    <definedName name="MBR_f">#REF!</definedName>
    <definedName name="MBRM">#REF!</definedName>
    <definedName name="MBRY">#REF!</definedName>
    <definedName name="MBY">#REF!</definedName>
    <definedName name="MBYN">#REF!</definedName>
    <definedName name="MBYND">#REF!</definedName>
    <definedName name="ME">#REF!</definedName>
    <definedName name="ME_F">#REF!</definedName>
    <definedName name="Medium_term_BOP_scenario">#REF!</definedName>
    <definedName name="MEM">#REF!</definedName>
    <definedName name="MERM">#REF!</definedName>
    <definedName name="MERY">#REF!</definedName>
    <definedName name="MEY">#REF!</definedName>
    <definedName name="MEYN">#REF!</definedName>
    <definedName name="MEYND">#REF!</definedName>
    <definedName name="MH">#REF!</definedName>
    <definedName name="MH_F">#REF!</definedName>
    <definedName name="MHM">#REF!</definedName>
    <definedName name="MHRM">#REF!</definedName>
    <definedName name="MHRY">#REF!</definedName>
    <definedName name="MHY">#REF!</definedName>
    <definedName name="MHYN">#REF!</definedName>
    <definedName name="MHYND">#REF!</definedName>
    <definedName name="mn" localSheetId="0" hidden="1">{"MONA",#N/A,FALSE,"S"}</definedName>
    <definedName name="mn" hidden="1">{"MONA",#N/A,FALSE,"S"}</definedName>
    <definedName name="MNTZ_f">#REF!</definedName>
    <definedName name="Moldova__Balance_of_Payments__1994_98">#REF!</definedName>
    <definedName name="MONET">#REF!</definedName>
    <definedName name="Monetary_Program_Parameters">#REF!</definedName>
    <definedName name="MONETM">#REF!</definedName>
    <definedName name="MONETMC">#REF!</definedName>
    <definedName name="MONETP">#REF!</definedName>
    <definedName name="moneyprogram">#REF!</definedName>
    <definedName name="monprogparameters">#REF!</definedName>
    <definedName name="monsurvey">#REF!</definedName>
    <definedName name="Month">[2]C!$G$14</definedName>
    <definedName name="Month_">#REF!</definedName>
    <definedName name="MonthL">[2]C!$G$15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mer">#REF!</definedName>
    <definedName name="Non_BRO">#REF!</definedName>
    <definedName name="Notes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>[2]labels!#REF!</definedName>
    <definedName name="PAYMENT_f">#REF!</definedName>
    <definedName name="PEND">#REF!</definedName>
    <definedName name="PENSION_f">#REF!</definedName>
    <definedName name="PMENU">#REF!</definedName>
    <definedName name="PRINT_AREA_MI">#N/A</definedName>
    <definedName name="PRIV">[2]C!$L$33</definedName>
    <definedName name="PRIV_F">#REF!</definedName>
    <definedName name="PRIV_P">#REF!</definedName>
    <definedName name="PRIVG">#REF!</definedName>
    <definedName name="PRIVM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>#REF!</definedName>
    <definedName name="REF_f">#REF!</definedName>
    <definedName name="RevA">#REF!</definedName>
    <definedName name="RevB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_CONS_f">#REF!</definedName>
    <definedName name="S_CURR_f">#REF!</definedName>
    <definedName name="S_MONEY_f">#REF!</definedName>
    <definedName name="S_SAVE_f">#REF!</definedName>
    <definedName name="sencount" hidden="1">2</definedName>
    <definedName name="SERVICES_f">#REF!</definedName>
    <definedName name="SOC">#REF!</definedName>
    <definedName name="SOCC">#REF!</definedName>
    <definedName name="SOCCP">#REF!</definedName>
    <definedName name="SOCIAL_f">#REF!</definedName>
    <definedName name="SOCM">#REF!</definedName>
    <definedName name="SOCRCY">#REF!</definedName>
    <definedName name="SOCRM">#REF!</definedName>
    <definedName name="SPD_f">#REF!</definedName>
    <definedName name="SUMMARY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>#REF!</definedName>
    <definedName name="Tab1.1a">#REF!</definedName>
    <definedName name="Tab6.5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debt">[8]Table!$A$3:$AB$73</definedName>
    <definedName name="Table129">#REF!</definedName>
    <definedName name="table130">#REF!</definedName>
    <definedName name="Table135">#REF!,[9]Contents!$A$87:$H$247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#REF!,[10]Contents!$A$87:$H$247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_f">#REF!</definedName>
    <definedName name="TaxArrears">#REF!</definedName>
    <definedName name="TB">#REF!</definedName>
    <definedName name="TB_f">#REF!</definedName>
    <definedName name="Tbl_GFN">[8]Table_GEF!$B$2:$T$53</definedName>
    <definedName name="TD_f">#REF!</definedName>
    <definedName name="TDNF">#REF!</definedName>
    <definedName name="TDNFM">#REF!</definedName>
    <definedName name="TDNFRM">#REF!</definedName>
    <definedName name="TDNFRY">#REF!</definedName>
    <definedName name="TDNFY">#REF!</definedName>
    <definedName name="TDNFYN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>#REF!</definedName>
    <definedName name="trade_figure">#REF!</definedName>
    <definedName name="tre">[2]Links!$J$12</definedName>
    <definedName name="TURN">#REF!</definedName>
    <definedName name="TURN_F">#REF!</definedName>
    <definedName name="TURNM">#REF!</definedName>
    <definedName name="TURNMY">#REF!</definedName>
    <definedName name="TURNR">#REF!</definedName>
    <definedName name="TURNR_F">#REF!</definedName>
    <definedName name="TURNRM">#REF!</definedName>
    <definedName name="TURNY">#REF!</definedName>
    <definedName name="UNEMP">[2]C!$L$23</definedName>
    <definedName name="UNEMP_F">#REF!</definedName>
    <definedName name="UNEMP_P">#REF!</definedName>
    <definedName name="USAA">#REF!</definedName>
    <definedName name="USAAM">#REF!</definedName>
    <definedName name="USAAY">#REF!</definedName>
    <definedName name="USAE">#REF!</definedName>
    <definedName name="USAEM">#REF!</definedName>
    <definedName name="USAEY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>#REF!</definedName>
    <definedName name="VM0M">#REF!</definedName>
    <definedName name="VM0MC">#REF!</definedName>
    <definedName name="VM3M">#REF!</definedName>
    <definedName name="VM3MC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>#REF!</definedName>
    <definedName name="W_P">#REF!</definedName>
    <definedName name="WAG">#REF!</definedName>
    <definedName name="WAGC">#REF!</definedName>
    <definedName name="WAGCP">#REF!</definedName>
    <definedName name="Wage">[2]C!$L$30</definedName>
    <definedName name="WAGE_f">#REF!</definedName>
    <definedName name="WAGE_P">#REF!</definedName>
    <definedName name="WAGEM">#REF!</definedName>
    <definedName name="WAGER">[2]C!$L$31</definedName>
    <definedName name="WAGER_f">#REF!</definedName>
    <definedName name="WAGERM">#REF!</definedName>
    <definedName name="WAGERY">#REF!</definedName>
    <definedName name="WAGES">[2]C!$L$21</definedName>
    <definedName name="WAGES_F">#REF!</definedName>
    <definedName name="WAGES_P">#REF!</definedName>
    <definedName name="WAGESK_f">#REF!</definedName>
    <definedName name="WAGESP_f">#REF!</definedName>
    <definedName name="WAGESR_f">#REF!</definedName>
    <definedName name="WAGESW_f">#REF!</definedName>
    <definedName name="WAGEYA">#REF!</definedName>
    <definedName name="WAGM">#REF!</definedName>
    <definedName name="WAGRCY">#REF!</definedName>
    <definedName name="WAGRM">#REF!</definedName>
    <definedName name="WPI">#REF!</definedName>
    <definedName name="WPI_F">#REF!</definedName>
    <definedName name="WPI_P">#REF!</definedName>
    <definedName name="WPIA_f">#REF!</definedName>
    <definedName name="WPIAVG">[2]C!$L$11</definedName>
    <definedName name="WPIAVG_F">#REF!</definedName>
    <definedName name="WPIAVG_P">#REF!</definedName>
    <definedName name="WPICA">#REF!</definedName>
    <definedName name="WPImov_f">#REF!</definedName>
    <definedName name="WPIMY">#REF!</definedName>
    <definedName name="WPIMYA">#REF!</definedName>
    <definedName name="WPIY">#REF!</definedName>
    <definedName name="WR">[2]C!$L$20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>[12]C!#REF!</definedName>
    <definedName name="zDollarGDP">[13]ass!$A$7:$IV$7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>#REF!</definedName>
    <definedName name="zImports">#REF!</definedName>
    <definedName name="zLiborUS">#REF!</definedName>
    <definedName name="zReserves">[13]oth!$A$17:$IV$17</definedName>
    <definedName name="zRoWCPIchange">#REF!</definedName>
    <definedName name="zSDReRate">[13]ass!$A$24:$IV$24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ппп" localSheetId="0" hidden="1">{#N/A,#N/A,FALSE,"т02бд"}</definedName>
    <definedName name="еппп" hidden="1">{#N/A,#N/A,FALSE,"т02бд"}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>#REF!</definedName>
    <definedName name="нука69">#REF!</definedName>
    <definedName name="_xlnm.Print_Area" localSheetId="0">'0'!$A$1:$V$26</definedName>
    <definedName name="_xlnm.Print_Area">#N/A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Список">'[11]146024'!$A$8:$A$88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/>
</workbook>
</file>

<file path=xl/calcChain.xml><?xml version="1.0" encoding="utf-8"?>
<calcChain xmlns="http://schemas.openxmlformats.org/spreadsheetml/2006/main">
  <c r="A44" i="87" l="1"/>
  <c r="D6" i="54" l="1"/>
  <c r="B42" i="87" l="1"/>
  <c r="B41" i="87"/>
  <c r="B40" i="87"/>
  <c r="B39" i="87"/>
  <c r="B38" i="87"/>
  <c r="B37" i="87"/>
  <c r="B36" i="87"/>
  <c r="B35" i="87"/>
  <c r="B34" i="87"/>
  <c r="B33" i="87"/>
  <c r="B32" i="87"/>
  <c r="B31" i="87"/>
  <c r="B30" i="87"/>
  <c r="B29" i="87"/>
  <c r="B28" i="87"/>
  <c r="B27" i="87"/>
  <c r="B26" i="87"/>
  <c r="B25" i="87"/>
  <c r="B24" i="87"/>
  <c r="B23" i="87"/>
  <c r="B22" i="87"/>
  <c r="B21" i="87"/>
  <c r="B20" i="87"/>
  <c r="B19" i="87"/>
  <c r="B18" i="87"/>
  <c r="B17" i="87"/>
  <c r="B16" i="87"/>
  <c r="A3" i="87" l="1"/>
  <c r="I11" i="54"/>
  <c r="I14" i="54" l="1"/>
  <c r="I13" i="54"/>
  <c r="I9" i="54"/>
  <c r="I8" i="54"/>
  <c r="I7" i="54"/>
  <c r="I6" i="54"/>
  <c r="F13" i="54" l="1"/>
  <c r="F11" i="54"/>
  <c r="F6" i="54"/>
  <c r="A1" i="87" l="1"/>
  <c r="A16" i="87"/>
  <c r="B15" i="87"/>
  <c r="B14" i="87"/>
  <c r="B13" i="87"/>
  <c r="B12" i="87"/>
  <c r="B11" i="87"/>
  <c r="B10" i="87"/>
  <c r="B9" i="87"/>
  <c r="B8" i="87"/>
  <c r="B7" i="87"/>
  <c r="B6" i="87"/>
  <c r="B5" i="87"/>
  <c r="B4" i="87"/>
  <c r="A4" i="87" l="1"/>
  <c r="B5" i="54" l="1"/>
</calcChain>
</file>

<file path=xl/sharedStrings.xml><?xml version="1.0" encoding="utf-8"?>
<sst xmlns="http://schemas.openxmlformats.org/spreadsheetml/2006/main" count="189" uniqueCount="100">
  <si>
    <t>…</t>
  </si>
  <si>
    <t>I.2001</t>
  </si>
  <si>
    <t>II.2001</t>
  </si>
  <si>
    <t>III.2001</t>
  </si>
  <si>
    <t>IV.2001</t>
  </si>
  <si>
    <t>I.2002</t>
  </si>
  <si>
    <t>II.2002</t>
  </si>
  <si>
    <t>III.2002</t>
  </si>
  <si>
    <t>IV.2002</t>
  </si>
  <si>
    <t>I.2003</t>
  </si>
  <si>
    <t>II.2003</t>
  </si>
  <si>
    <t>III.2003</t>
  </si>
  <si>
    <t>IV.2003</t>
  </si>
  <si>
    <t>I.2004</t>
  </si>
  <si>
    <t>II.2004</t>
  </si>
  <si>
    <t>III.2004</t>
  </si>
  <si>
    <t>IV.2004</t>
  </si>
  <si>
    <t>I.2005</t>
  </si>
  <si>
    <t>II.2005</t>
  </si>
  <si>
    <t>III.2005</t>
  </si>
  <si>
    <t>IV.2005</t>
  </si>
  <si>
    <t>I.2006</t>
  </si>
  <si>
    <t>II.2006</t>
  </si>
  <si>
    <t>III.2006</t>
  </si>
  <si>
    <t>IV.2006</t>
  </si>
  <si>
    <t>I.2007</t>
  </si>
  <si>
    <t>II.2007</t>
  </si>
  <si>
    <t>III.2007</t>
  </si>
  <si>
    <t>IV.2007</t>
  </si>
  <si>
    <t>I.2008</t>
  </si>
  <si>
    <t>II.2008</t>
  </si>
  <si>
    <t>III.2008</t>
  </si>
  <si>
    <t>IV.2008</t>
  </si>
  <si>
    <t>I.2009</t>
  </si>
  <si>
    <t>II.2009</t>
  </si>
  <si>
    <t>III.2009</t>
  </si>
  <si>
    <t>IV.2009</t>
  </si>
  <si>
    <t>I.2010</t>
  </si>
  <si>
    <t>II.2010</t>
  </si>
  <si>
    <t>III.2010</t>
  </si>
  <si>
    <t>IV.2010</t>
  </si>
  <si>
    <t>I.2011</t>
  </si>
  <si>
    <t>II.2011</t>
  </si>
  <si>
    <t>III.2011</t>
  </si>
  <si>
    <t>IV.2011</t>
  </si>
  <si>
    <t>I.2012</t>
  </si>
  <si>
    <t>II.2012</t>
  </si>
  <si>
    <t>III.2012</t>
  </si>
  <si>
    <t>IV.2012</t>
  </si>
  <si>
    <t>I.2013</t>
  </si>
  <si>
    <t>II.2013</t>
  </si>
  <si>
    <t>III.2013</t>
  </si>
  <si>
    <t>IV.2013</t>
  </si>
  <si>
    <t>I.2014</t>
  </si>
  <si>
    <t>II.2014</t>
  </si>
  <si>
    <t>III.2014</t>
  </si>
  <si>
    <t>IV.2014</t>
  </si>
  <si>
    <t>I.2015</t>
  </si>
  <si>
    <t>II.2015</t>
  </si>
  <si>
    <t>III.2015</t>
  </si>
  <si>
    <t>УКР</t>
  </si>
  <si>
    <t>ENG</t>
  </si>
  <si>
    <t>IV.2015</t>
  </si>
  <si>
    <t>I.2016</t>
  </si>
  <si>
    <t>II.2016</t>
  </si>
  <si>
    <t>III.2016</t>
  </si>
  <si>
    <t>IV.2016</t>
  </si>
  <si>
    <t>I.2017</t>
  </si>
  <si>
    <t>II.2017</t>
  </si>
  <si>
    <t>III.2017</t>
  </si>
  <si>
    <t>IV.2017</t>
  </si>
  <si>
    <t>I.2018</t>
  </si>
  <si>
    <t>II.2018</t>
  </si>
  <si>
    <t>III.2018</t>
  </si>
  <si>
    <t>IV.2018</t>
  </si>
  <si>
    <t>I.2019</t>
  </si>
  <si>
    <t>II.2019</t>
  </si>
  <si>
    <t>III.2019</t>
  </si>
  <si>
    <t>IV.2019</t>
  </si>
  <si>
    <t>I.2020</t>
  </si>
  <si>
    <t>II.2020</t>
  </si>
  <si>
    <t>III.2020</t>
  </si>
  <si>
    <t>IV.2020</t>
  </si>
  <si>
    <t>I.2021</t>
  </si>
  <si>
    <t>II.2021</t>
  </si>
  <si>
    <t>III.2021</t>
  </si>
  <si>
    <t>IV.2021</t>
  </si>
  <si>
    <t>I.2022</t>
  </si>
  <si>
    <t>II.2022</t>
  </si>
  <si>
    <t>III.2022</t>
  </si>
  <si>
    <t>I.2023</t>
  </si>
  <si>
    <t>II.2023</t>
  </si>
  <si>
    <t>III.2023</t>
  </si>
  <si>
    <t>IV.2022</t>
  </si>
  <si>
    <t>IV.2023</t>
  </si>
  <si>
    <t>I.2024</t>
  </si>
  <si>
    <t>II.2024</t>
  </si>
  <si>
    <t>III.2024</t>
  </si>
  <si>
    <t>IV.2024</t>
  </si>
  <si>
    <t>I.2025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</si>
</sst>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_р_._-;\-* #,##0.00_р_._-;_-* &quot;-&quot;??_р_._-;_-@_-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.00_₴_-;\-* #,##0.00_₴_-;_-* &quot;-&quot;??_₴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  <numFmt numFmtId="229" formatCode="mm/yyyy"/>
  </numFmts>
  <fonts count="209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b/>
      <sz val="2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 style="thick">
        <color rgb="FF005B2B"/>
      </top>
      <bottom style="thick">
        <color rgb="FF005B2B"/>
      </bottom>
      <diagonal/>
    </border>
    <border>
      <left/>
      <right/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rgb="FF005B2B"/>
      </right>
      <top/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 style="thick">
        <color rgb="FF005B2B"/>
      </top>
      <bottom/>
      <diagonal/>
    </border>
    <border>
      <left style="thick">
        <color theme="6" tint="-0.499984740745262"/>
      </left>
      <right/>
      <top/>
      <bottom style="thick">
        <color rgb="FF005B2B"/>
      </bottom>
      <diagonal/>
    </border>
  </borders>
  <cellStyleXfs count="1827">
    <xf numFmtId="0" fontId="0" fillId="0" borderId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49" fontId="24" fillId="0" borderId="0">
      <alignment horizontal="centerContinuous" vertical="top" wrapText="1"/>
    </xf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36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6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6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6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181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183" fontId="54" fillId="0" borderId="0" applyFont="0" applyFill="0" applyBorder="0" applyAlignment="0" applyProtection="0"/>
    <xf numFmtId="0" fontId="37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3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37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37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7" fillId="0" borderId="1">
      <protection hidden="1"/>
    </xf>
    <xf numFmtId="0" fontId="58" fillId="22" borderId="1" applyNumberFormat="0" applyFont="0" applyBorder="0" applyAlignment="0" applyProtection="0">
      <protection hidden="1"/>
    </xf>
    <xf numFmtId="0" fontId="59" fillId="0" borderId="1">
      <protection hidden="1"/>
    </xf>
    <xf numFmtId="0" fontId="48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40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2" fillId="0" borderId="3" applyNumberFormat="0" applyFont="0" applyFill="0" applyAlignment="0" applyProtection="0"/>
    <xf numFmtId="0" fontId="45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1" fontId="64" fillId="24" borderId="5">
      <alignment horizontal="right" vertical="center"/>
    </xf>
    <xf numFmtId="0" fontId="65" fillId="24" borderId="5">
      <alignment horizontal="right" vertical="center"/>
    </xf>
    <xf numFmtId="0" fontId="55" fillId="24" borderId="6"/>
    <xf numFmtId="0" fontId="64" fillId="25" borderId="5">
      <alignment horizontal="center" vertical="center"/>
    </xf>
    <xf numFmtId="1" fontId="64" fillId="24" borderId="5">
      <alignment horizontal="right" vertical="center"/>
    </xf>
    <xf numFmtId="0" fontId="55" fillId="24" borderId="0"/>
    <xf numFmtId="0" fontId="55" fillId="24" borderId="0"/>
    <xf numFmtId="0" fontId="66" fillId="24" borderId="5">
      <alignment horizontal="left" vertical="center"/>
    </xf>
    <xf numFmtId="0" fontId="66" fillId="24" borderId="7">
      <alignment vertical="center"/>
    </xf>
    <xf numFmtId="0" fontId="67" fillId="24" borderId="8">
      <alignment vertical="center"/>
    </xf>
    <xf numFmtId="0" fontId="66" fillId="24" borderId="5"/>
    <xf numFmtId="0" fontId="65" fillId="24" borderId="5">
      <alignment horizontal="right" vertical="center"/>
    </xf>
    <xf numFmtId="0" fontId="68" fillId="26" borderId="5">
      <alignment horizontal="left" vertical="center"/>
    </xf>
    <xf numFmtId="0" fontId="68" fillId="26" borderId="5">
      <alignment horizontal="left" vertical="center"/>
    </xf>
    <xf numFmtId="0" fontId="11" fillId="24" borderId="5">
      <alignment horizontal="left" vertical="center"/>
    </xf>
    <xf numFmtId="0" fontId="69" fillId="24" borderId="6"/>
    <xf numFmtId="0" fontId="64" fillId="25" borderId="5">
      <alignment horizontal="left" vertical="center"/>
    </xf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184" fontId="70" fillId="0" borderId="0"/>
    <xf numFmtId="38" fontId="5" fillId="0" borderId="0" applyFont="0" applyFill="0" applyBorder="0" applyAlignment="0" applyProtection="0"/>
    <xf numFmtId="185" fontId="71" fillId="0" borderId="0" applyFont="0" applyFill="0" applyBorder="0" applyAlignment="0" applyProtection="0"/>
    <xf numFmtId="168" fontId="11" fillId="0" borderId="0" applyFont="0" applyFill="0" applyBorder="0" applyAlignment="0" applyProtection="0"/>
    <xf numFmtId="203" fontId="116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7" fontId="71" fillId="0" borderId="0" applyFont="0" applyFill="0" applyBorder="0" applyAlignment="0" applyProtection="0"/>
    <xf numFmtId="178" fontId="72" fillId="0" borderId="0">
      <alignment horizontal="right" vertical="top"/>
    </xf>
    <xf numFmtId="205" fontId="116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74" fillId="0" borderId="0"/>
    <xf numFmtId="3" fontId="55" fillId="0" borderId="0" applyFill="0" applyBorder="0" applyAlignment="0" applyProtection="0"/>
    <xf numFmtId="0" fontId="75" fillId="0" borderId="0"/>
    <xf numFmtId="0" fontId="75" fillId="0" borderId="0"/>
    <xf numFmtId="172" fontId="5" fillId="0" borderId="0" applyFont="0" applyFill="0" applyBorder="0" applyAlignment="0" applyProtection="0"/>
    <xf numFmtId="204" fontId="116" fillId="0" borderId="0" applyFont="0" applyFill="0" applyBorder="0" applyAlignment="0" applyProtection="0"/>
    <xf numFmtId="186" fontId="73" fillId="0" borderId="0" applyFont="0" applyFill="0" applyBorder="0" applyAlignment="0" applyProtection="0"/>
    <xf numFmtId="175" fontId="6" fillId="0" borderId="0">
      <protection locked="0"/>
    </xf>
    <xf numFmtId="0" fontId="62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8" fontId="78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0" borderId="0">
      <protection locked="0"/>
    </xf>
    <xf numFmtId="0" fontId="79" fillId="0" borderId="0">
      <protection locked="0"/>
    </xf>
    <xf numFmtId="0" fontId="81" fillId="0" borderId="0"/>
    <xf numFmtId="0" fontId="79" fillId="0" borderId="0">
      <protection locked="0"/>
    </xf>
    <xf numFmtId="0" fontId="82" fillId="0" borderId="0"/>
    <xf numFmtId="0" fontId="79" fillId="0" borderId="0">
      <protection locked="0"/>
    </xf>
    <xf numFmtId="0" fontId="82" fillId="0" borderId="0"/>
    <xf numFmtId="0" fontId="80" fillId="0" borderId="0">
      <protection locked="0"/>
    </xf>
    <xf numFmtId="0" fontId="82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75" fontId="6" fillId="0" borderId="0">
      <protection locked="0"/>
    </xf>
    <xf numFmtId="0" fontId="82" fillId="0" borderId="0"/>
    <xf numFmtId="0" fontId="83" fillId="0" borderId="0"/>
    <xf numFmtId="0" fontId="82" fillId="0" borderId="0"/>
    <xf numFmtId="0" fontId="74" fillId="0" borderId="0"/>
    <xf numFmtId="0" fontId="52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38" fontId="85" fillId="25" borderId="0" applyNumberFormat="0" applyBorder="0" applyAlignment="0" applyProtection="0"/>
    <xf numFmtId="0" fontId="41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42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43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8" fillId="0" borderId="0"/>
    <xf numFmtId="0" fontId="11" fillId="0" borderId="0"/>
    <xf numFmtId="190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7" borderId="2" applyNumberFormat="0" applyAlignment="0" applyProtection="0"/>
    <xf numFmtId="10" fontId="85" fillId="24" borderId="5" applyNumberFormat="0" applyBorder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3" fillId="0" borderId="0"/>
    <xf numFmtId="0" fontId="82" fillId="0" borderId="12"/>
    <xf numFmtId="0" fontId="50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5" fillId="0" borderId="1">
      <alignment horizontal="left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2" fontId="62" fillId="0" borderId="0" applyFont="0" applyFill="0" applyBorder="0" applyAlignment="0" applyProtection="0"/>
    <xf numFmtId="185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93" fontId="62" fillId="0" borderId="0" applyFont="0" applyFill="0" applyBorder="0" applyAlignment="0" applyProtection="0"/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97" fillId="0" borderId="0"/>
    <xf numFmtId="0" fontId="47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99" fillId="0" borderId="0"/>
    <xf numFmtId="0" fontId="19" fillId="0" borderId="0"/>
    <xf numFmtId="0" fontId="1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55" fillId="0" borderId="0"/>
    <xf numFmtId="0" fontId="54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196" fontId="71" fillId="0" borderId="0" applyFill="0" applyBorder="0" applyAlignment="0" applyProtection="0">
      <alignment horizontal="right"/>
    </xf>
    <xf numFmtId="0" fontId="78" fillId="0" borderId="0"/>
    <xf numFmtId="177" fontId="32" fillId="0" borderId="0"/>
    <xf numFmtId="177" fontId="19" fillId="0" borderId="0"/>
    <xf numFmtId="0" fontId="100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30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101" fillId="0" borderId="0"/>
    <xf numFmtId="173" fontId="9" fillId="0" borderId="0" applyFont="0" applyFill="0" applyBorder="0" applyAlignment="0" applyProtection="0"/>
    <xf numFmtId="0" fontId="39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197" fontId="78" fillId="0" borderId="0" applyFont="0" applyFill="0" applyBorder="0" applyAlignment="0" applyProtection="0"/>
    <xf numFmtId="198" fontId="78" fillId="0" borderId="0" applyFont="0" applyFill="0" applyBorder="0" applyAlignment="0" applyProtection="0"/>
    <xf numFmtId="0" fontId="74" fillId="0" borderId="0"/>
    <xf numFmtId="10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55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" fontId="62" fillId="0" borderId="0" applyFont="0" applyFill="0" applyBorder="0" applyAlignment="0" applyProtection="0"/>
    <xf numFmtId="202" fontId="71" fillId="0" borderId="0" applyFill="0" applyBorder="0" applyAlignment="0">
      <alignment horizontal="centerContinuous"/>
    </xf>
    <xf numFmtId="0" fontId="54" fillId="0" borderId="0"/>
    <xf numFmtId="0" fontId="103" fillId="0" borderId="1" applyNumberFormat="0" applyFill="0" applyBorder="0" applyAlignment="0" applyProtection="0">
      <protection hidden="1"/>
    </xf>
    <xf numFmtId="171" fontId="104" fillId="0" borderId="0"/>
    <xf numFmtId="0" fontId="105" fillId="0" borderId="0"/>
    <xf numFmtId="0" fontId="55" fillId="0" borderId="0" applyNumberFormat="0"/>
    <xf numFmtId="0" fontId="4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22" borderId="1"/>
    <xf numFmtId="175" fontId="6" fillId="0" borderId="16">
      <protection locked="0"/>
    </xf>
    <xf numFmtId="0" fontId="107" fillId="0" borderId="17" applyNumberFormat="0" applyFill="0" applyAlignment="0" applyProtection="0"/>
    <xf numFmtId="0" fontId="79" fillId="0" borderId="16">
      <protection locked="0"/>
    </xf>
    <xf numFmtId="0" fontId="97" fillId="0" borderId="0"/>
    <xf numFmtId="0" fontId="5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1" fontId="111" fillId="0" borderId="0">
      <alignment horizontal="right"/>
    </xf>
    <xf numFmtId="0" fontId="37" fillId="27" borderId="0" applyNumberFormat="0" applyBorder="0" applyAlignment="0" applyProtection="0"/>
    <xf numFmtId="0" fontId="37" fillId="18" borderId="0" applyNumberFormat="0" applyBorder="0" applyAlignment="0" applyProtection="0"/>
    <xf numFmtId="0" fontId="37" fillId="12" borderId="0" applyNumberFormat="0" applyBorder="0" applyAlignment="0" applyProtection="0"/>
    <xf numFmtId="0" fontId="37" fillId="28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2" applyNumberFormat="0" applyAlignment="0" applyProtection="0"/>
    <xf numFmtId="0" fontId="38" fillId="13" borderId="2" applyNumberFormat="0" applyAlignment="0" applyProtection="0"/>
    <xf numFmtId="0" fontId="39" fillId="29" borderId="15" applyNumberFormat="0" applyAlignment="0" applyProtection="0"/>
    <xf numFmtId="0" fontId="117" fillId="29" borderId="2" applyNumberFormat="0" applyAlignment="0" applyProtection="0"/>
    <xf numFmtId="0" fontId="112" fillId="0" borderId="0" applyProtection="0"/>
    <xf numFmtId="176" fontId="26" fillId="0" borderId="0" applyFont="0" applyFill="0" applyBorder="0" applyAlignment="0" applyProtection="0"/>
    <xf numFmtId="0" fontId="52" fillId="4" borderId="0" applyNumberFormat="0" applyBorder="0" applyAlignment="0" applyProtection="0"/>
    <xf numFmtId="0" fontId="24" fillId="0" borderId="18">
      <alignment horizontal="centerContinuous" vertical="top" wrapText="1"/>
    </xf>
    <xf numFmtId="0" fontId="118" fillId="0" borderId="19" applyNumberFormat="0" applyFill="0" applyAlignment="0" applyProtection="0"/>
    <xf numFmtId="0" fontId="119" fillId="0" borderId="20" applyNumberFormat="0" applyFill="0" applyAlignment="0" applyProtection="0"/>
    <xf numFmtId="0" fontId="120" fillId="0" borderId="21" applyNumberFormat="0" applyFill="0" applyAlignment="0" applyProtection="0"/>
    <xf numFmtId="0" fontId="120" fillId="0" borderId="0" applyNumberFormat="0" applyFill="0" applyBorder="0" applyAlignment="0" applyProtection="0"/>
    <xf numFmtId="0" fontId="113" fillId="0" borderId="0" applyProtection="0"/>
    <xf numFmtId="0" fontId="114" fillId="0" borderId="0" applyProtection="0"/>
    <xf numFmtId="0" fontId="25" fillId="0" borderId="0">
      <alignment wrapText="1"/>
    </xf>
    <xf numFmtId="0" fontId="50" fillId="0" borderId="13" applyNumberFormat="0" applyFill="0" applyAlignment="0" applyProtection="0"/>
    <xf numFmtId="0" fontId="44" fillId="0" borderId="22" applyNumberFormat="0" applyFill="0" applyAlignment="0" applyProtection="0"/>
    <xf numFmtId="0" fontId="112" fillId="0" borderId="16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40" fillId="22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36" fillId="0" borderId="0"/>
    <xf numFmtId="0" fontId="25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3" fillId="0" borderId="0"/>
    <xf numFmtId="0" fontId="17" fillId="0" borderId="0"/>
    <xf numFmtId="0" fontId="25" fillId="0" borderId="0"/>
    <xf numFmtId="0" fontId="11" fillId="0" borderId="0"/>
    <xf numFmtId="0" fontId="11" fillId="0" borderId="0"/>
    <xf numFmtId="0" fontId="36" fillId="0" borderId="0"/>
    <xf numFmtId="0" fontId="53" fillId="0" borderId="0"/>
    <xf numFmtId="0" fontId="53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44" fillId="0" borderId="17" applyNumberFormat="0" applyFill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116" fillId="10" borderId="14" applyNumberFormat="0" applyFont="0" applyAlignment="0" applyProtection="0"/>
    <xf numFmtId="0" fontId="36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22" borderId="15" applyNumberFormat="0" applyAlignment="0" applyProtection="0"/>
    <xf numFmtId="0" fontId="51" fillId="0" borderId="23" applyNumberFormat="0" applyFill="0" applyAlignment="0" applyProtection="0"/>
    <xf numFmtId="0" fontId="47" fillId="13" borderId="0" applyNumberFormat="0" applyBorder="0" applyAlignment="0" applyProtection="0"/>
    <xf numFmtId="0" fontId="32" fillId="0" borderId="0"/>
    <xf numFmtId="0" fontId="112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" fontId="112" fillId="0" borderId="0" applyProtection="0"/>
    <xf numFmtId="169" fontId="36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2" fillId="6" borderId="0" applyNumberFormat="0" applyBorder="0" applyAlignment="0" applyProtection="0"/>
    <xf numFmtId="49" fontId="24" fillId="0" borderId="5">
      <alignment horizontal="center" vertical="center" wrapText="1"/>
    </xf>
    <xf numFmtId="167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181" fontId="54" fillId="0" borderId="0" applyFont="0" applyFill="0" applyBorder="0" applyAlignment="0" applyProtection="0"/>
    <xf numFmtId="181" fontId="71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71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2" fontId="79" fillId="0" borderId="0">
      <protection locked="0"/>
    </xf>
    <xf numFmtId="2" fontId="80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1" fillId="22" borderId="2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0" fontId="63" fillId="23" borderId="4" applyNumberFormat="0" applyAlignment="0" applyProtection="0"/>
    <xf numFmtId="207" fontId="55" fillId="0" borderId="0"/>
    <xf numFmtId="0" fontId="128" fillId="24" borderId="5">
      <alignment horizontal="right" vertical="center"/>
    </xf>
    <xf numFmtId="0" fontId="65" fillId="24" borderId="5">
      <alignment horizontal="right" vertical="center"/>
    </xf>
    <xf numFmtId="0" fontId="55" fillId="24" borderId="6"/>
    <xf numFmtId="0" fontId="64" fillId="32" borderId="5">
      <alignment horizontal="center" vertical="center"/>
    </xf>
    <xf numFmtId="0" fontId="128" fillId="24" borderId="5">
      <alignment horizontal="right" vertical="center"/>
    </xf>
    <xf numFmtId="0" fontId="66" fillId="24" borderId="5">
      <alignment horizontal="left" vertical="center"/>
    </xf>
    <xf numFmtId="0" fontId="66" fillId="24" borderId="7">
      <alignment vertical="center"/>
    </xf>
    <xf numFmtId="0" fontId="67" fillId="24" borderId="8">
      <alignment vertical="center"/>
    </xf>
    <xf numFmtId="0" fontId="66" fillId="24" borderId="5"/>
    <xf numFmtId="0" fontId="65" fillId="24" borderId="5">
      <alignment horizontal="right" vertical="center"/>
    </xf>
    <xf numFmtId="0" fontId="68" fillId="26" borderId="5">
      <alignment horizontal="left" vertical="center"/>
    </xf>
    <xf numFmtId="0" fontId="68" fillId="26" borderId="5">
      <alignment horizontal="left" vertical="center"/>
    </xf>
    <xf numFmtId="0" fontId="129" fillId="24" borderId="5">
      <alignment horizontal="left" vertical="center"/>
    </xf>
    <xf numFmtId="0" fontId="69" fillId="24" borderId="6"/>
    <xf numFmtId="0" fontId="64" fillId="25" borderId="5">
      <alignment horizontal="left" vertical="center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173" fontId="3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2" fontId="79" fillId="0" borderId="0">
      <protection locked="0"/>
    </xf>
    <xf numFmtId="0" fontId="55" fillId="0" borderId="0" applyFont="0" applyFill="0" applyBorder="0" applyAlignment="0" applyProtection="0"/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171" fontId="131" fillId="0" borderId="0"/>
    <xf numFmtId="208" fontId="55" fillId="0" borderId="0" applyFont="0" applyFill="0" applyBorder="0" applyAlignment="0" applyProtection="0"/>
    <xf numFmtId="177" fontId="83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81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82" fillId="0" borderId="0"/>
    <xf numFmtId="174" fontId="55" fillId="0" borderId="0" applyFont="0" applyFill="0" applyBorder="0" applyAlignment="0" applyProtection="0"/>
    <xf numFmtId="0" fontId="78" fillId="0" borderId="0"/>
    <xf numFmtId="0" fontId="79" fillId="0" borderId="0">
      <protection locked="0"/>
    </xf>
    <xf numFmtId="209" fontId="79" fillId="0" borderId="0">
      <protection locked="0"/>
    </xf>
    <xf numFmtId="2" fontId="55" fillId="0" borderId="0" applyFont="0" applyFill="0" applyBorder="0" applyAlignment="0" applyProtection="0"/>
    <xf numFmtId="0" fontId="82" fillId="0" borderId="0"/>
    <xf numFmtId="0" fontId="83" fillId="0" borderId="0"/>
    <xf numFmtId="0" fontId="82" fillId="0" borderId="0"/>
    <xf numFmtId="209" fontId="79" fillId="0" borderId="0">
      <protection locked="0"/>
    </xf>
    <xf numFmtId="210" fontId="132" fillId="0" borderId="0" applyAlignment="0">
      <alignment wrapText="1"/>
    </xf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133" fillId="0" borderId="0">
      <protection locked="0"/>
    </xf>
    <xf numFmtId="211" fontId="13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4" fontId="54" fillId="0" borderId="0" applyFont="0" applyFill="0" applyBorder="0" applyAlignment="0" applyProtection="0"/>
    <xf numFmtId="174" fontId="71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92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5" fillId="0" borderId="0"/>
    <xf numFmtId="0" fontId="82" fillId="0" borderId="12"/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140" fillId="24" borderId="30">
      <alignment horizontal="left" vertical="center"/>
      <protection locked="0"/>
    </xf>
    <xf numFmtId="49" fontId="140" fillId="24" borderId="30">
      <alignment horizontal="left" vertical="center"/>
    </xf>
    <xf numFmtId="4" fontId="140" fillId="24" borderId="30">
      <alignment horizontal="right" vertical="center"/>
      <protection locked="0"/>
    </xf>
    <xf numFmtId="4" fontId="140" fillId="24" borderId="30">
      <alignment horizontal="right" vertical="center"/>
    </xf>
    <xf numFmtId="4" fontId="141" fillId="24" borderId="30">
      <alignment horizontal="right" vertical="center"/>
      <protection locked="0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9" fontId="143" fillId="24" borderId="5">
      <alignment horizontal="left" vertical="center"/>
      <protection locked="0"/>
    </xf>
    <xf numFmtId="49" fontId="143" fillId="24" borderId="5">
      <alignment horizontal="left" vertical="center"/>
    </xf>
    <xf numFmtId="4" fontId="142" fillId="24" borderId="5">
      <alignment horizontal="right" vertical="center"/>
      <protection locked="0"/>
    </xf>
    <xf numFmtId="4" fontId="142" fillId="24" borderId="5">
      <alignment horizontal="right" vertical="center"/>
    </xf>
    <xf numFmtId="4" fontId="144" fillId="24" borderId="5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0" fillId="24" borderId="5">
      <alignment horizontal="right" vertical="center"/>
    </xf>
    <xf numFmtId="4" fontId="141" fillId="24" borderId="5">
      <alignment horizontal="right" vertical="center"/>
      <protection locked="0"/>
    </xf>
    <xf numFmtId="49" fontId="145" fillId="24" borderId="5">
      <alignment horizontal="left" vertical="center"/>
      <protection locked="0"/>
    </xf>
    <xf numFmtId="49" fontId="145" fillId="24" borderId="5">
      <alignment horizontal="left" vertical="center"/>
    </xf>
    <xf numFmtId="49" fontId="146" fillId="24" borderId="5">
      <alignment horizontal="left" vertical="center"/>
      <protection locked="0"/>
    </xf>
    <xf numFmtId="49" fontId="146" fillId="24" borderId="5">
      <alignment horizontal="left" vertical="center"/>
    </xf>
    <xf numFmtId="4" fontId="145" fillId="24" borderId="5">
      <alignment horizontal="right" vertical="center"/>
      <protection locked="0"/>
    </xf>
    <xf numFmtId="4" fontId="145" fillId="24" borderId="5">
      <alignment horizontal="right" vertical="center"/>
    </xf>
    <xf numFmtId="4" fontId="147" fillId="24" borderId="5">
      <alignment horizontal="right" vertical="center"/>
      <protection locked="0"/>
    </xf>
    <xf numFmtId="49" fontId="148" fillId="0" borderId="5">
      <alignment horizontal="left" vertical="center"/>
      <protection locked="0"/>
    </xf>
    <xf numFmtId="49" fontId="148" fillId="0" borderId="5">
      <alignment horizontal="left" vertical="center"/>
    </xf>
    <xf numFmtId="49" fontId="149" fillId="0" borderId="5">
      <alignment horizontal="left" vertical="center"/>
      <protection locked="0"/>
    </xf>
    <xf numFmtId="49" fontId="149" fillId="0" borderId="5">
      <alignment horizontal="left" vertical="center"/>
    </xf>
    <xf numFmtId="4" fontId="148" fillId="0" borderId="5">
      <alignment horizontal="right" vertical="center"/>
      <protection locked="0"/>
    </xf>
    <xf numFmtId="4" fontId="148" fillId="0" borderId="5">
      <alignment horizontal="right" vertical="center"/>
    </xf>
    <xf numFmtId="4" fontId="149" fillId="0" borderId="5">
      <alignment horizontal="right" vertical="center"/>
      <protection locked="0"/>
    </xf>
    <xf numFmtId="49" fontId="150" fillId="0" borderId="5">
      <alignment horizontal="left" vertical="center"/>
      <protection locked="0"/>
    </xf>
    <xf numFmtId="49" fontId="150" fillId="0" borderId="5">
      <alignment horizontal="left" vertical="center"/>
    </xf>
    <xf numFmtId="49" fontId="151" fillId="0" borderId="5">
      <alignment horizontal="left" vertical="center"/>
      <protection locked="0"/>
    </xf>
    <xf numFmtId="49" fontId="151" fillId="0" borderId="5">
      <alignment horizontal="left" vertical="center"/>
    </xf>
    <xf numFmtId="4" fontId="150" fillId="0" borderId="5">
      <alignment horizontal="right" vertical="center"/>
      <protection locked="0"/>
    </xf>
    <xf numFmtId="4" fontId="150" fillId="0" borderId="5">
      <alignment horizontal="right" vertical="center"/>
    </xf>
    <xf numFmtId="49" fontId="148" fillId="0" borderId="5">
      <alignment horizontal="left" vertical="center"/>
      <protection locked="0"/>
    </xf>
    <xf numFmtId="49" fontId="149" fillId="0" borderId="5">
      <alignment horizontal="left" vertical="center"/>
      <protection locked="0"/>
    </xf>
    <xf numFmtId="4" fontId="148" fillId="0" borderId="5">
      <alignment horizontal="right" vertical="center"/>
      <protection locked="0"/>
    </xf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1" fontId="71" fillId="0" borderId="0" applyNumberFormat="0" applyAlignment="0">
      <alignment horizontal="center"/>
    </xf>
    <xf numFmtId="212" fontId="152" fillId="0" borderId="0" applyNumberFormat="0">
      <alignment horizontal="centerContinuous"/>
    </xf>
    <xf numFmtId="185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213" fontId="78" fillId="0" borderId="0" applyFont="0" applyFill="0" applyBorder="0" applyAlignment="0" applyProtection="0"/>
    <xf numFmtId="214" fontId="78" fillId="0" borderId="0" applyFont="0" applyFill="0" applyBorder="0" applyAlignment="0" applyProtection="0"/>
    <xf numFmtId="215" fontId="79" fillId="0" borderId="0">
      <protection locked="0"/>
    </xf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216" fontId="79" fillId="0" borderId="0">
      <protection locked="0"/>
    </xf>
    <xf numFmtId="217" fontId="79" fillId="0" borderId="0">
      <protection locked="0"/>
    </xf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153" fillId="0" borderId="0"/>
    <xf numFmtId="0" fontId="19" fillId="0" borderId="0"/>
    <xf numFmtId="0" fontId="154" fillId="0" borderId="0"/>
    <xf numFmtId="0" fontId="19" fillId="0" borderId="0"/>
    <xf numFmtId="0" fontId="83" fillId="0" borderId="0"/>
    <xf numFmtId="0" fontId="83" fillId="0" borderId="0"/>
    <xf numFmtId="0" fontId="30" fillId="0" borderId="0"/>
    <xf numFmtId="0" fontId="30" fillId="0" borderId="0"/>
    <xf numFmtId="0" fontId="71" fillId="0" borderId="0"/>
    <xf numFmtId="0" fontId="111" fillId="0" borderId="0"/>
    <xf numFmtId="0" fontId="55" fillId="0" borderId="0"/>
    <xf numFmtId="0" fontId="30" fillId="0" borderId="0"/>
    <xf numFmtId="0" fontId="3" fillId="0" borderId="0"/>
    <xf numFmtId="0" fontId="71" fillId="0" borderId="0"/>
    <xf numFmtId="0" fontId="71" fillId="0" borderId="0"/>
    <xf numFmtId="0" fontId="55" fillId="0" borderId="0"/>
    <xf numFmtId="0" fontId="15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Border="0"/>
    <xf numFmtId="0" fontId="55" fillId="0" borderId="0"/>
    <xf numFmtId="0" fontId="55" fillId="0" borderId="0"/>
    <xf numFmtId="0" fontId="71" fillId="0" borderId="0"/>
    <xf numFmtId="0" fontId="71" fillId="0" borderId="0"/>
    <xf numFmtId="0" fontId="11" fillId="0" borderId="0"/>
    <xf numFmtId="0" fontId="71" fillId="0" borderId="0"/>
    <xf numFmtId="0" fontId="156" fillId="0" borderId="0"/>
    <xf numFmtId="0" fontId="55" fillId="0" borderId="0"/>
    <xf numFmtId="0" fontId="71" fillId="0" borderId="0" applyBorder="0"/>
    <xf numFmtId="0" fontId="11" fillId="0" borderId="0"/>
    <xf numFmtId="0" fontId="30" fillId="0" borderId="0"/>
    <xf numFmtId="0" fontId="30" fillId="0" borderId="0"/>
    <xf numFmtId="218" fontId="157" fillId="0" borderId="0"/>
    <xf numFmtId="0" fontId="71" fillId="0" borderId="0"/>
    <xf numFmtId="0" fontId="36" fillId="0" borderId="0"/>
    <xf numFmtId="0" fontId="158" fillId="0" borderId="0"/>
    <xf numFmtId="0" fontId="158" fillId="0" borderId="0"/>
    <xf numFmtId="0" fontId="158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4" fillId="32" borderId="5">
      <alignment horizontal="right" vertical="center"/>
      <protection locked="0"/>
    </xf>
    <xf numFmtId="4" fontId="124" fillId="30" borderId="5">
      <alignment horizontal="right" vertical="center"/>
      <protection locked="0"/>
    </xf>
    <xf numFmtId="4" fontId="124" fillId="25" borderId="5">
      <alignment horizontal="right" vertical="center"/>
      <protection locked="0"/>
    </xf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9" fontId="7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71" fillId="0" borderId="0" applyFont="0" applyFill="0" applyBorder="0" applyAlignment="0" applyProtection="0"/>
    <xf numFmtId="219" fontId="79" fillId="0" borderId="0">
      <protection locked="0"/>
    </xf>
    <xf numFmtId="220" fontId="79" fillId="0" borderId="0">
      <protection locked="0"/>
    </xf>
    <xf numFmtId="221" fontId="55" fillId="0" borderId="0" applyFont="0" applyFill="0" applyBorder="0" applyAlignment="0" applyProtection="0"/>
    <xf numFmtId="219" fontId="79" fillId="0" borderId="0">
      <protection locked="0"/>
    </xf>
    <xf numFmtId="202" fontId="71" fillId="0" borderId="0" applyFill="0" applyBorder="0" applyAlignment="0">
      <alignment horizontal="centerContinuous"/>
    </xf>
    <xf numFmtId="220" fontId="79" fillId="0" borderId="0">
      <protection locked="0"/>
    </xf>
    <xf numFmtId="222" fontId="79" fillId="0" borderId="0">
      <protection locked="0"/>
    </xf>
    <xf numFmtId="49" fontId="130" fillId="0" borderId="5">
      <alignment horizontal="left" vertical="center" wrapText="1"/>
      <protection locked="0"/>
    </xf>
    <xf numFmtId="49" fontId="130" fillId="0" borderId="5">
      <alignment horizontal="left" vertical="center" wrapText="1"/>
      <protection locked="0"/>
    </xf>
    <xf numFmtId="4" fontId="159" fillId="33" borderId="31" applyNumberFormat="0" applyProtection="0">
      <alignment vertical="center"/>
    </xf>
    <xf numFmtId="4" fontId="160" fillId="33" borderId="31" applyNumberFormat="0" applyProtection="0">
      <alignment vertical="center"/>
    </xf>
    <xf numFmtId="4" fontId="161" fillId="0" borderId="0" applyNumberFormat="0" applyProtection="0">
      <alignment horizontal="left" vertical="center" indent="1"/>
    </xf>
    <xf numFmtId="4" fontId="162" fillId="34" borderId="31" applyNumberFormat="0" applyProtection="0">
      <alignment horizontal="left" vertical="center" indent="1"/>
    </xf>
    <xf numFmtId="4" fontId="163" fillId="35" borderId="31" applyNumberFormat="0" applyProtection="0">
      <alignment vertical="center"/>
    </xf>
    <xf numFmtId="4" fontId="164" fillId="32" borderId="31" applyNumberFormat="0" applyProtection="0">
      <alignment vertical="center"/>
    </xf>
    <xf numFmtId="4" fontId="163" fillId="36" borderId="31" applyNumberFormat="0" applyProtection="0">
      <alignment vertical="center"/>
    </xf>
    <xf numFmtId="4" fontId="165" fillId="35" borderId="31" applyNumberFormat="0" applyProtection="0">
      <alignment vertical="center"/>
    </xf>
    <xf numFmtId="4" fontId="166" fillId="37" borderId="31" applyNumberFormat="0" applyProtection="0">
      <alignment horizontal="left" vertical="center" indent="1"/>
    </xf>
    <xf numFmtId="4" fontId="166" fillId="30" borderId="31" applyNumberFormat="0" applyProtection="0">
      <alignment horizontal="left" vertical="center" indent="1"/>
    </xf>
    <xf numFmtId="4" fontId="167" fillId="34" borderId="31" applyNumberFormat="0" applyProtection="0">
      <alignment horizontal="left" vertical="center" indent="1"/>
    </xf>
    <xf numFmtId="4" fontId="168" fillId="31" borderId="31" applyNumberFormat="0" applyProtection="0">
      <alignment vertical="center"/>
    </xf>
    <xf numFmtId="4" fontId="169" fillId="24" borderId="31" applyNumberFormat="0" applyProtection="0">
      <alignment horizontal="left" vertical="center" indent="1"/>
    </xf>
    <xf numFmtId="4" fontId="170" fillId="30" borderId="31" applyNumberFormat="0" applyProtection="0">
      <alignment horizontal="left" vertical="center" indent="1"/>
    </xf>
    <xf numFmtId="4" fontId="171" fillId="34" borderId="31" applyNumberFormat="0" applyProtection="0">
      <alignment horizontal="left" vertical="center" indent="1"/>
    </xf>
    <xf numFmtId="4" fontId="172" fillId="24" borderId="31" applyNumberFormat="0" applyProtection="0">
      <alignment vertical="center"/>
    </xf>
    <xf numFmtId="4" fontId="173" fillId="24" borderId="31" applyNumberFormat="0" applyProtection="0">
      <alignment vertical="center"/>
    </xf>
    <xf numFmtId="4" fontId="166" fillId="30" borderId="31" applyNumberFormat="0" applyProtection="0">
      <alignment horizontal="left" vertical="center" indent="1"/>
    </xf>
    <xf numFmtId="4" fontId="174" fillId="24" borderId="31" applyNumberFormat="0" applyProtection="0">
      <alignment vertical="center"/>
    </xf>
    <xf numFmtId="4" fontId="175" fillId="24" borderId="31" applyNumberFormat="0" applyProtection="0">
      <alignment vertical="center"/>
    </xf>
    <xf numFmtId="4" fontId="85" fillId="0" borderId="0" applyNumberFormat="0" applyProtection="0">
      <alignment horizontal="left" vertical="center" indent="1"/>
    </xf>
    <xf numFmtId="4" fontId="176" fillId="24" borderId="31" applyNumberFormat="0" applyProtection="0">
      <alignment vertical="center"/>
    </xf>
    <xf numFmtId="4" fontId="177" fillId="24" borderId="31" applyNumberFormat="0" applyProtection="0">
      <alignment vertical="center"/>
    </xf>
    <xf numFmtId="4" fontId="166" fillId="38" borderId="31" applyNumberFormat="0" applyProtection="0">
      <alignment horizontal="left" vertical="center" indent="1"/>
    </xf>
    <xf numFmtId="4" fontId="178" fillId="31" borderId="31" applyNumberFormat="0" applyProtection="0">
      <alignment horizontal="left" indent="1"/>
    </xf>
    <xf numFmtId="4" fontId="179" fillId="24" borderId="31" applyNumberFormat="0" applyProtection="0">
      <alignment vertical="center"/>
    </xf>
    <xf numFmtId="38" fontId="78" fillId="0" borderId="27"/>
    <xf numFmtId="223" fontId="55" fillId="0" borderId="0">
      <protection locked="0"/>
    </xf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55" fillId="0" borderId="0" applyNumberFormat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" fontId="133" fillId="0" borderId="0">
      <protection locked="0"/>
    </xf>
    <xf numFmtId="2" fontId="133" fillId="0" borderId="0">
      <protection locked="0"/>
    </xf>
    <xf numFmtId="220" fontId="79" fillId="0" borderId="0">
      <protection locked="0"/>
    </xf>
    <xf numFmtId="222" fontId="79" fillId="0" borderId="0">
      <protection locked="0"/>
    </xf>
    <xf numFmtId="0" fontId="78" fillId="0" borderId="0"/>
    <xf numFmtId="4" fontId="55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81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/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71" fillId="0" borderId="0"/>
    <xf numFmtId="0" fontId="183" fillId="0" borderId="0">
      <alignment horizontal="left" wrapText="1"/>
    </xf>
    <xf numFmtId="0" fontId="184" fillId="0" borderId="18" applyNumberFormat="0" applyFont="0" applyFill="0" applyBorder="0" applyAlignment="0" applyProtection="0">
      <alignment horizontal="center" wrapText="1"/>
    </xf>
    <xf numFmtId="224" fontId="54" fillId="0" borderId="0" applyNumberFormat="0" applyFont="0" applyFill="0" applyBorder="0" applyAlignment="0" applyProtection="0">
      <alignment horizontal="right"/>
    </xf>
    <xf numFmtId="0" fontId="184" fillId="0" borderId="0" applyNumberFormat="0" applyFont="0" applyFill="0" applyBorder="0" applyAlignment="0" applyProtection="0">
      <alignment horizontal="left" indent="1"/>
    </xf>
    <xf numFmtId="225" fontId="184" fillId="0" borderId="0" applyNumberFormat="0" applyFont="0" applyFill="0" applyBorder="0" applyAlignment="0" applyProtection="0"/>
    <xf numFmtId="0" fontId="71" fillId="0" borderId="18" applyNumberFormat="0" applyFont="0" applyFill="0" applyAlignment="0" applyProtection="0">
      <alignment horizontal="center"/>
    </xf>
    <xf numFmtId="0" fontId="71" fillId="0" borderId="0" applyNumberFormat="0" applyFont="0" applyFill="0" applyBorder="0" applyAlignment="0" applyProtection="0">
      <alignment horizontal="left" wrapText="1" indent="1"/>
    </xf>
    <xf numFmtId="0" fontId="184" fillId="0" borderId="0" applyNumberFormat="0" applyFont="0" applyFill="0" applyBorder="0" applyAlignment="0" applyProtection="0">
      <alignment horizontal="left" indent="1"/>
    </xf>
    <xf numFmtId="0" fontId="71" fillId="0" borderId="0" applyNumberFormat="0" applyFont="0" applyFill="0" applyBorder="0" applyAlignment="0" applyProtection="0">
      <alignment horizontal="left" wrapText="1" indent="2"/>
    </xf>
    <xf numFmtId="226" fontId="71" fillId="0" borderId="0">
      <alignment horizontal="right"/>
    </xf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2" applyNumberFormat="0" applyAlignment="0" applyProtection="0"/>
    <xf numFmtId="0" fontId="38" fillId="7" borderId="2" applyNumberFormat="0" applyAlignment="0" applyProtection="0"/>
    <xf numFmtId="218" fontId="38" fillId="7" borderId="2" applyNumberFormat="0" applyAlignment="0" applyProtection="0"/>
    <xf numFmtId="0" fontId="39" fillId="22" borderId="15" applyNumberFormat="0" applyAlignment="0" applyProtection="0"/>
    <xf numFmtId="0" fontId="39" fillId="22" borderId="15" applyNumberFormat="0" applyAlignment="0" applyProtection="0"/>
    <xf numFmtId="0" fontId="40" fillId="22" borderId="2" applyNumberFormat="0" applyAlignment="0" applyProtection="0"/>
    <xf numFmtId="0" fontId="40" fillId="22" borderId="2" applyNumberFormat="0" applyAlignment="0" applyProtection="0"/>
    <xf numFmtId="0" fontId="112" fillId="0" borderId="0" applyProtection="0"/>
    <xf numFmtId="195" fontId="25" fillId="0" borderId="0" applyFont="0" applyFill="0" applyBorder="0" applyAlignment="0" applyProtection="0"/>
    <xf numFmtId="0" fontId="52" fillId="4" borderId="0" applyNumberFormat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3" fillId="0" borderId="0" applyProtection="0"/>
    <xf numFmtId="0" fontId="114" fillId="0" borderId="0" applyProtection="0"/>
    <xf numFmtId="0" fontId="50" fillId="0" borderId="13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12" fillId="0" borderId="16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0" fillId="22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3" fillId="0" borderId="0"/>
    <xf numFmtId="0" fontId="25" fillId="0" borderId="0"/>
    <xf numFmtId="0" fontId="53" fillId="0" borderId="0"/>
    <xf numFmtId="0" fontId="53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8" fontId="156" fillId="0" borderId="0"/>
    <xf numFmtId="218" fontId="156" fillId="0" borderId="0"/>
    <xf numFmtId="218" fontId="156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ont="0" applyFill="0" applyBorder="0" applyAlignment="0" applyProtection="0">
      <alignment vertical="top"/>
    </xf>
    <xf numFmtId="0" fontId="11" fillId="0" borderId="0"/>
    <xf numFmtId="0" fontId="25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6" fillId="0" borderId="0"/>
    <xf numFmtId="0" fontId="25" fillId="0" borderId="0"/>
    <xf numFmtId="0" fontId="44" fillId="0" borderId="17" applyNumberFormat="0" applyFill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22" borderId="15" applyNumberFormat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7" fillId="1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2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5" fontId="185" fillId="0" borderId="0" applyFont="0" applyFill="0" applyBorder="0" applyAlignment="0" applyProtection="0"/>
    <xf numFmtId="173" fontId="185" fillId="0" borderId="0" applyFont="0" applyFill="0" applyBorder="0" applyAlignment="0" applyProtection="0"/>
    <xf numFmtId="227" fontId="12" fillId="0" borderId="0" applyNumberFormat="0" applyFill="0" applyBorder="0" applyAlignment="0" applyProtection="0"/>
    <xf numFmtId="227" fontId="12" fillId="0" borderId="0" applyNumberForma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7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0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228" fontId="186" fillId="24" borderId="28" applyFill="0" applyBorder="0">
      <alignment horizontal="center" vertical="center" wrapText="1"/>
      <protection locked="0"/>
    </xf>
    <xf numFmtId="210" fontId="187" fillId="0" borderId="0">
      <alignment wrapText="1"/>
    </xf>
    <xf numFmtId="210" fontId="132" fillId="0" borderId="0">
      <alignment wrapText="1"/>
    </xf>
    <xf numFmtId="166" fontId="188" fillId="0" borderId="0" applyFont="0" applyFill="0" applyBorder="0" applyAlignment="0" applyProtection="0"/>
    <xf numFmtId="0" fontId="190" fillId="0" borderId="0" applyNumberFormat="0" applyFill="0" applyBorder="0" applyAlignment="0" applyProtection="0"/>
    <xf numFmtId="0" fontId="3" fillId="0" borderId="0"/>
  </cellStyleXfs>
  <cellXfs count="138">
    <xf numFmtId="0" fontId="0" fillId="0" borderId="0" xfId="0"/>
    <xf numFmtId="0" fontId="11" fillId="0" borderId="0" xfId="792"/>
    <xf numFmtId="0" fontId="11" fillId="0" borderId="0" xfId="792" applyFont="1"/>
    <xf numFmtId="0" fontId="11" fillId="0" borderId="0" xfId="792" applyBorder="1"/>
    <xf numFmtId="171" fontId="15" fillId="0" borderId="0" xfId="0" applyNumberFormat="1" applyFont="1" applyFill="1" applyBorder="1" applyAlignment="1">
      <alignment horizontal="right" vertical="center"/>
    </xf>
    <xf numFmtId="0" fontId="29" fillId="0" borderId="0" xfId="792" applyFont="1"/>
    <xf numFmtId="0" fontId="11" fillId="0" borderId="0" xfId="792" applyFill="1" applyBorder="1"/>
    <xf numFmtId="0" fontId="11" fillId="0" borderId="0" xfId="792" applyFont="1" applyFill="1" applyBorder="1"/>
    <xf numFmtId="0" fontId="29" fillId="0" borderId="0" xfId="792" applyFont="1" applyFill="1" applyBorder="1"/>
    <xf numFmtId="177" fontId="28" fillId="0" borderId="0" xfId="612" applyNumberFormat="1" applyFont="1" applyFill="1" applyBorder="1" applyAlignment="1" applyProtection="1">
      <alignment horizontal="left" indent="1"/>
    </xf>
    <xf numFmtId="0" fontId="20" fillId="0" borderId="0" xfId="792" applyFont="1" applyFill="1" applyBorder="1" applyAlignment="1">
      <alignment horizontal="center"/>
    </xf>
    <xf numFmtId="177" fontId="27" fillId="0" borderId="0" xfId="612" applyNumberFormat="1" applyFont="1" applyFill="1" applyBorder="1" applyAlignment="1" applyProtection="1">
      <alignment horizontal="left"/>
    </xf>
    <xf numFmtId="177" fontId="14" fillId="0" borderId="0" xfId="612" applyNumberFormat="1" applyFont="1" applyFill="1" applyBorder="1" applyAlignment="1" applyProtection="1">
      <alignment horizontal="left" indent="1"/>
    </xf>
    <xf numFmtId="177" fontId="27" fillId="0" borderId="0" xfId="612" applyNumberFormat="1" applyFont="1" applyFill="1" applyBorder="1" applyAlignment="1" applyProtection="1">
      <alignment horizontal="left" indent="1"/>
    </xf>
    <xf numFmtId="177" fontId="35" fillId="0" borderId="0" xfId="612" applyNumberFormat="1" applyFont="1" applyFill="1" applyBorder="1" applyAlignment="1" applyProtection="1">
      <alignment horizontal="left" indent="2"/>
    </xf>
    <xf numFmtId="177" fontId="28" fillId="0" borderId="0" xfId="612" applyNumberFormat="1" applyFont="1" applyFill="1" applyBorder="1" applyAlignment="1" applyProtection="1">
      <alignment horizontal="left" indent="3"/>
    </xf>
    <xf numFmtId="177" fontId="35" fillId="0" borderId="0" xfId="612" applyNumberFormat="1" applyFont="1" applyFill="1" applyBorder="1" applyAlignment="1" applyProtection="1">
      <alignment horizontal="left" indent="4"/>
    </xf>
    <xf numFmtId="177" fontId="127" fillId="0" borderId="0" xfId="612" applyNumberFormat="1" applyFont="1" applyFill="1" applyBorder="1" applyAlignment="1" applyProtection="1">
      <alignment horizontal="left" indent="5"/>
    </xf>
    <xf numFmtId="1" fontId="28" fillId="0" borderId="0" xfId="612" applyNumberFormat="1" applyFont="1" applyFill="1" applyBorder="1" applyAlignment="1" applyProtection="1">
      <alignment horizontal="left" indent="1"/>
    </xf>
    <xf numFmtId="1" fontId="27" fillId="0" borderId="0" xfId="612" applyNumberFormat="1" applyFont="1" applyFill="1" applyBorder="1" applyAlignment="1" applyProtection="1">
      <alignment horizontal="left" indent="1"/>
    </xf>
    <xf numFmtId="1" fontId="28" fillId="0" borderId="0" xfId="612" applyNumberFormat="1" applyFont="1" applyFill="1" applyBorder="1" applyAlignment="1" applyProtection="1">
      <alignment horizontal="left" indent="2"/>
    </xf>
    <xf numFmtId="0" fontId="34" fillId="0" borderId="0" xfId="792" applyFont="1" applyFill="1" applyBorder="1"/>
    <xf numFmtId="171" fontId="15" fillId="0" borderId="0" xfId="0" applyNumberFormat="1" applyFont="1" applyFill="1" applyBorder="1" applyAlignment="1"/>
    <xf numFmtId="171" fontId="14" fillId="0" borderId="0" xfId="0" applyNumberFormat="1" applyFont="1" applyFill="1" applyBorder="1" applyAlignment="1">
      <alignment vertical="center"/>
    </xf>
    <xf numFmtId="171" fontId="15" fillId="0" borderId="0" xfId="0" applyNumberFormat="1" applyFont="1" applyFill="1" applyBorder="1" applyAlignment="1">
      <alignment vertical="center"/>
    </xf>
    <xf numFmtId="171" fontId="15" fillId="0" borderId="0" xfId="0" applyNumberFormat="1" applyFont="1" applyFill="1" applyBorder="1" applyAlignment="1">
      <alignment horizontal="right"/>
    </xf>
    <xf numFmtId="171" fontId="21" fillId="0" borderId="0" xfId="0" applyNumberFormat="1" applyFont="1" applyFill="1" applyBorder="1" applyAlignment="1"/>
    <xf numFmtId="171" fontId="21" fillId="0" borderId="0" xfId="0" applyNumberFormat="1" applyFont="1" applyFill="1" applyBorder="1" applyAlignment="1">
      <alignment vertical="center"/>
    </xf>
    <xf numFmtId="171" fontId="126" fillId="0" borderId="0" xfId="0" applyNumberFormat="1" applyFont="1" applyFill="1" applyBorder="1" applyAlignment="1"/>
    <xf numFmtId="171" fontId="126" fillId="0" borderId="0" xfId="0" applyNumberFormat="1" applyFont="1" applyFill="1" applyBorder="1" applyAlignment="1">
      <alignment horizontal="right"/>
    </xf>
    <xf numFmtId="171" fontId="125" fillId="0" borderId="0" xfId="0" applyNumberFormat="1" applyFont="1" applyFill="1" applyBorder="1" applyAlignment="1">
      <alignment vertical="center"/>
    </xf>
    <xf numFmtId="171" fontId="126" fillId="0" borderId="0" xfId="0" applyNumberFormat="1" applyFont="1" applyFill="1" applyBorder="1" applyAlignment="1">
      <alignment horizontal="right" vertical="center"/>
    </xf>
    <xf numFmtId="171" fontId="123" fillId="0" borderId="0" xfId="0" applyNumberFormat="1" applyFont="1" applyFill="1" applyBorder="1" applyAlignment="1">
      <alignment vertical="center"/>
    </xf>
    <xf numFmtId="171" fontId="21" fillId="0" borderId="0" xfId="0" applyNumberFormat="1" applyFont="1" applyFill="1" applyBorder="1" applyAlignment="1">
      <alignment horizontal="right" vertical="center"/>
    </xf>
    <xf numFmtId="0" fontId="16" fillId="0" borderId="0" xfId="793" applyFont="1" applyFill="1" applyBorder="1" applyAlignment="1">
      <alignment horizontal="center"/>
    </xf>
    <xf numFmtId="0" fontId="31" fillId="0" borderId="0" xfId="793" applyFont="1" applyFill="1" applyBorder="1" applyAlignment="1">
      <alignment horizontal="center" vertical="center"/>
    </xf>
    <xf numFmtId="0" fontId="14" fillId="0" borderId="0" xfId="792" applyFont="1" applyFill="1" applyBorder="1"/>
    <xf numFmtId="0" fontId="15" fillId="0" borderId="0" xfId="792" applyFont="1" applyFill="1" applyBorder="1"/>
    <xf numFmtId="0" fontId="15" fillId="0" borderId="0" xfId="0" applyFont="1" applyFill="1" applyBorder="1"/>
    <xf numFmtId="0" fontId="22" fillId="0" borderId="0" xfId="792" applyFont="1" applyFill="1" applyBorder="1"/>
    <xf numFmtId="171" fontId="23" fillId="0" borderId="0" xfId="792" applyNumberFormat="1" applyFont="1" applyFill="1" applyBorder="1"/>
    <xf numFmtId="171" fontId="22" fillId="0" borderId="0" xfId="792" applyNumberFormat="1" applyFont="1" applyFill="1" applyBorder="1"/>
    <xf numFmtId="171" fontId="11" fillId="0" borderId="0" xfId="792" applyNumberFormat="1" applyFill="1" applyBorder="1" applyAlignment="1">
      <alignment horizontal="center"/>
    </xf>
    <xf numFmtId="0" fontId="196" fillId="0" borderId="0" xfId="0" applyFont="1" applyFill="1" applyBorder="1" applyAlignment="1">
      <alignment horizontal="center" vertical="center" wrapText="1"/>
    </xf>
    <xf numFmtId="0" fontId="191" fillId="0" borderId="0" xfId="1825" applyFont="1" applyFill="1" applyBorder="1" applyAlignment="1">
      <alignment horizontal="left" vertical="center"/>
    </xf>
    <xf numFmtId="0" fontId="197" fillId="0" borderId="0" xfId="0" applyFont="1" applyFill="1" applyBorder="1" applyAlignment="1">
      <alignment horizontal="center" vertical="center" wrapText="1"/>
    </xf>
    <xf numFmtId="177" fontId="27" fillId="0" borderId="32" xfId="612" applyNumberFormat="1" applyFont="1" applyFill="1" applyBorder="1" applyAlignment="1" applyProtection="1">
      <alignment horizontal="left"/>
    </xf>
    <xf numFmtId="0" fontId="16" fillId="0" borderId="37" xfId="793" applyFont="1" applyFill="1" applyBorder="1" applyAlignment="1">
      <alignment horizontal="center"/>
    </xf>
    <xf numFmtId="171" fontId="21" fillId="0" borderId="39" xfId="0" applyNumberFormat="1" applyFont="1" applyFill="1" applyBorder="1" applyAlignment="1"/>
    <xf numFmtId="0" fontId="14" fillId="0" borderId="35" xfId="792" applyFont="1" applyFill="1" applyBorder="1"/>
    <xf numFmtId="171" fontId="126" fillId="0" borderId="39" xfId="0" applyNumberFormat="1" applyFont="1" applyFill="1" applyBorder="1" applyAlignment="1"/>
    <xf numFmtId="0" fontId="191" fillId="0" borderId="37" xfId="1825" applyFont="1" applyFill="1" applyBorder="1" applyAlignment="1">
      <alignment horizontal="left" vertical="center"/>
    </xf>
    <xf numFmtId="171" fontId="15" fillId="0" borderId="39" xfId="0" applyNumberFormat="1" applyFont="1" applyFill="1" applyBorder="1" applyAlignment="1">
      <alignment horizontal="right"/>
    </xf>
    <xf numFmtId="171" fontId="15" fillId="0" borderId="39" xfId="0" applyNumberFormat="1" applyFont="1" applyFill="1" applyBorder="1" applyAlignment="1"/>
    <xf numFmtId="171" fontId="126" fillId="0" borderId="32" xfId="0" applyNumberFormat="1" applyFont="1" applyFill="1" applyBorder="1" applyAlignment="1">
      <alignment horizontal="right"/>
    </xf>
    <xf numFmtId="0" fontId="192" fillId="0" borderId="41" xfId="0" applyFont="1" applyFill="1" applyBorder="1" applyAlignment="1">
      <alignment vertical="center"/>
    </xf>
    <xf numFmtId="171" fontId="15" fillId="0" borderId="46" xfId="0" applyNumberFormat="1" applyFont="1" applyFill="1" applyBorder="1" applyAlignment="1"/>
    <xf numFmtId="0" fontId="0" fillId="0" borderId="0" xfId="0" applyAlignment="1"/>
    <xf numFmtId="0" fontId="193" fillId="0" borderId="0" xfId="0" applyFont="1" applyAlignment="1">
      <alignment vertical="center"/>
    </xf>
    <xf numFmtId="0" fontId="193" fillId="0" borderId="0" xfId="0" applyFont="1"/>
    <xf numFmtId="0" fontId="193" fillId="0" borderId="0" xfId="0" applyFont="1" applyBorder="1"/>
    <xf numFmtId="0" fontId="0" fillId="0" borderId="0" xfId="0" applyFill="1"/>
    <xf numFmtId="0" fontId="203" fillId="0" borderId="0" xfId="0" applyFont="1"/>
    <xf numFmtId="0" fontId="198" fillId="40" borderId="33" xfId="0" applyFont="1" applyFill="1" applyBorder="1" applyAlignment="1">
      <alignment horizontal="center" vertical="center" wrapText="1"/>
    </xf>
    <xf numFmtId="0" fontId="204" fillId="0" borderId="0" xfId="792" applyFont="1"/>
    <xf numFmtId="0" fontId="16" fillId="0" borderId="0" xfId="0" applyFont="1" applyFill="1" applyBorder="1" applyAlignment="1">
      <alignment horizontal="center"/>
    </xf>
    <xf numFmtId="0" fontId="189" fillId="0" borderId="47" xfId="0" applyFont="1" applyFill="1" applyBorder="1" applyAlignment="1">
      <alignment vertical="center" wrapText="1"/>
    </xf>
    <xf numFmtId="171" fontId="21" fillId="0" borderId="48" xfId="0" applyNumberFormat="1" applyFont="1" applyFill="1" applyBorder="1" applyAlignment="1"/>
    <xf numFmtId="171" fontId="21" fillId="0" borderId="46" xfId="0" applyNumberFormat="1" applyFont="1" applyFill="1" applyBorder="1" applyAlignment="1"/>
    <xf numFmtId="171" fontId="15" fillId="0" borderId="48" xfId="0" applyNumberFormat="1" applyFont="1" applyFill="1" applyBorder="1" applyAlignment="1"/>
    <xf numFmtId="0" fontId="14" fillId="0" borderId="46" xfId="792" applyFont="1" applyFill="1" applyBorder="1"/>
    <xf numFmtId="171" fontId="15" fillId="0" borderId="46" xfId="0" applyNumberFormat="1" applyFont="1" applyFill="1" applyBorder="1" applyAlignment="1">
      <alignment horizontal="right"/>
    </xf>
    <xf numFmtId="171" fontId="126" fillId="0" borderId="46" xfId="0" applyNumberFormat="1" applyFont="1" applyFill="1" applyBorder="1" applyAlignment="1"/>
    <xf numFmtId="0" fontId="11" fillId="0" borderId="0" xfId="792" applyFont="1" applyAlignment="1">
      <alignment horizontal="center" vertical="center"/>
    </xf>
    <xf numFmtId="0" fontId="11" fillId="0" borderId="0" xfId="792" applyFill="1" applyBorder="1" applyAlignment="1">
      <alignment vertical="center"/>
    </xf>
    <xf numFmtId="0" fontId="11" fillId="0" borderId="0" xfId="792" applyAlignment="1">
      <alignment vertical="center"/>
    </xf>
    <xf numFmtId="0" fontId="204" fillId="0" borderId="0" xfId="792" applyFont="1" applyAlignment="1">
      <alignment vertical="center"/>
    </xf>
    <xf numFmtId="0" fontId="115" fillId="0" borderId="0" xfId="792" applyFont="1" applyFill="1" applyBorder="1" applyAlignment="1">
      <alignment vertical="center"/>
    </xf>
    <xf numFmtId="0" fontId="33" fillId="0" borderId="0" xfId="792" applyFont="1" applyFill="1" applyBorder="1" applyAlignment="1">
      <alignment vertical="center"/>
    </xf>
    <xf numFmtId="0" fontId="199" fillId="41" borderId="0" xfId="0" applyFont="1" applyFill="1" applyBorder="1" applyAlignment="1">
      <alignment vertical="center" wrapText="1"/>
    </xf>
    <xf numFmtId="0" fontId="15" fillId="0" borderId="38" xfId="1825" applyFont="1" applyFill="1" applyBorder="1" applyAlignment="1">
      <alignment vertical="center"/>
    </xf>
    <xf numFmtId="0" fontId="15" fillId="0" borderId="42" xfId="1825" applyFont="1" applyFill="1" applyBorder="1" applyAlignment="1">
      <alignment vertical="center"/>
    </xf>
    <xf numFmtId="0" fontId="206" fillId="0" borderId="0" xfId="1825" applyFont="1" applyFill="1" applyBorder="1" applyAlignment="1">
      <alignment horizontal="left" vertical="center"/>
    </xf>
    <xf numFmtId="0" fontId="15" fillId="0" borderId="37" xfId="1825" applyFont="1" applyFill="1" applyBorder="1" applyAlignment="1">
      <alignment horizontal="left" vertical="center"/>
    </xf>
    <xf numFmtId="0" fontId="206" fillId="0" borderId="37" xfId="1825" applyFont="1" applyFill="1" applyBorder="1" applyAlignment="1">
      <alignment horizontal="left" vertical="center"/>
    </xf>
    <xf numFmtId="0" fontId="206" fillId="40" borderId="40" xfId="1825" quotePrefix="1" applyFont="1" applyFill="1" applyBorder="1" applyAlignment="1">
      <alignment horizontal="center" vertical="center"/>
    </xf>
    <xf numFmtId="0" fontId="206" fillId="40" borderId="44" xfId="1825" applyFont="1" applyFill="1" applyBorder="1" applyAlignment="1">
      <alignment horizontal="left" vertical="center"/>
    </xf>
    <xf numFmtId="0" fontId="15" fillId="40" borderId="40" xfId="1825" quotePrefix="1" applyFont="1" applyFill="1" applyBorder="1" applyAlignment="1">
      <alignment vertical="center"/>
    </xf>
    <xf numFmtId="0" fontId="208" fillId="0" borderId="0" xfId="1825" applyFont="1" applyBorder="1" applyAlignment="1">
      <alignment vertical="center"/>
    </xf>
    <xf numFmtId="0" fontId="204" fillId="0" borderId="0" xfId="792" applyFont="1" applyBorder="1"/>
    <xf numFmtId="0" fontId="205" fillId="39" borderId="33" xfId="0" applyFont="1" applyFill="1" applyBorder="1" applyAlignment="1">
      <alignment horizontal="center" vertical="center" wrapText="1"/>
    </xf>
    <xf numFmtId="229" fontId="15" fillId="41" borderId="5" xfId="1824" applyNumberFormat="1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/>
    </xf>
    <xf numFmtId="0" fontId="15" fillId="0" borderId="48" xfId="1825" applyFont="1" applyFill="1" applyBorder="1" applyAlignment="1">
      <alignment horizontal="left" vertical="center"/>
    </xf>
    <xf numFmtId="0" fontId="15" fillId="0" borderId="5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171" fontId="125" fillId="0" borderId="47" xfId="0" applyNumberFormat="1" applyFont="1" applyFill="1" applyBorder="1" applyAlignment="1"/>
    <xf numFmtId="0" fontId="15" fillId="0" borderId="55" xfId="0" applyFont="1" applyBorder="1" applyAlignment="1">
      <alignment horizontal="center"/>
    </xf>
    <xf numFmtId="0" fontId="15" fillId="0" borderId="42" xfId="1825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/>
    </xf>
    <xf numFmtId="0" fontId="15" fillId="0" borderId="43" xfId="1825" applyFont="1" applyFill="1" applyBorder="1" applyAlignment="1">
      <alignment horizontal="center" vertical="center"/>
    </xf>
    <xf numFmtId="0" fontId="15" fillId="0" borderId="55" xfId="0" applyFont="1" applyBorder="1" applyAlignment="1">
      <alignment horizontal="left"/>
    </xf>
    <xf numFmtId="0" fontId="15" fillId="0" borderId="56" xfId="0" applyFont="1" applyBorder="1" applyAlignment="1">
      <alignment horizontal="left"/>
    </xf>
    <xf numFmtId="171" fontId="195" fillId="39" borderId="0" xfId="0" applyNumberFormat="1" applyFont="1" applyFill="1" applyBorder="1" applyAlignment="1" applyProtection="1">
      <alignment horizontal="right" vertical="center" wrapText="1"/>
      <protection hidden="1"/>
    </xf>
    <xf numFmtId="171" fontId="194" fillId="0" borderId="0" xfId="0" applyNumberFormat="1" applyFont="1" applyFill="1" applyBorder="1" applyAlignment="1" applyProtection="1">
      <alignment horizontal="right"/>
      <protection hidden="1"/>
    </xf>
    <xf numFmtId="171" fontId="201" fillId="0" borderId="37" xfId="0" applyNumberFormat="1" applyFont="1" applyFill="1" applyBorder="1" applyAlignment="1" applyProtection="1">
      <alignment vertical="center" wrapText="1"/>
      <protection hidden="1"/>
    </xf>
    <xf numFmtId="0" fontId="200" fillId="42" borderId="0" xfId="0" applyFont="1" applyFill="1" applyBorder="1" applyAlignment="1" applyProtection="1">
      <alignment vertical="center" wrapText="1"/>
      <protection hidden="1"/>
    </xf>
    <xf numFmtId="171" fontId="201" fillId="42" borderId="37" xfId="0" applyNumberFormat="1" applyFont="1" applyFill="1" applyBorder="1" applyAlignment="1" applyProtection="1">
      <alignment vertical="center" wrapText="1"/>
      <protection hidden="1"/>
    </xf>
    <xf numFmtId="0" fontId="200" fillId="40" borderId="26" xfId="0" applyFont="1" applyFill="1" applyBorder="1" applyAlignment="1" applyProtection="1">
      <alignment vertical="center" wrapText="1"/>
      <protection hidden="1"/>
    </xf>
    <xf numFmtId="171" fontId="201" fillId="41" borderId="0" xfId="0" applyNumberFormat="1" applyFont="1" applyFill="1" applyBorder="1" applyAlignment="1" applyProtection="1">
      <alignment vertical="center" wrapText="1"/>
      <protection hidden="1"/>
    </xf>
    <xf numFmtId="171" fontId="201" fillId="41" borderId="0" xfId="0" applyNumberFormat="1" applyFont="1" applyFill="1" applyBorder="1" applyAlignment="1" applyProtection="1">
      <alignment horizontal="right" vertical="center" wrapText="1"/>
      <protection hidden="1"/>
    </xf>
    <xf numFmtId="171" fontId="194" fillId="41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171" fontId="0" fillId="0" borderId="0" xfId="0" applyNumberFormat="1" applyFill="1" applyProtection="1">
      <protection hidden="1"/>
    </xf>
    <xf numFmtId="171" fontId="200" fillId="40" borderId="37" xfId="0" applyNumberFormat="1" applyFont="1" applyFill="1" applyBorder="1" applyAlignment="1" applyProtection="1">
      <alignment vertical="center" wrapText="1"/>
      <protection hidden="1"/>
    </xf>
    <xf numFmtId="171" fontId="201" fillId="41" borderId="37" xfId="0" applyNumberFormat="1" applyFont="1" applyFill="1" applyBorder="1" applyAlignment="1" applyProtection="1">
      <alignment vertical="center" wrapText="1"/>
      <protection hidden="1"/>
    </xf>
    <xf numFmtId="171" fontId="201" fillId="41" borderId="37" xfId="0" applyNumberFormat="1" applyFont="1" applyFill="1" applyBorder="1" applyAlignment="1" applyProtection="1">
      <alignment horizontal="right" vertical="center" wrapText="1"/>
      <protection hidden="1"/>
    </xf>
    <xf numFmtId="171" fontId="201" fillId="41" borderId="37" xfId="0" applyNumberFormat="1" applyFont="1" applyFill="1" applyBorder="1" applyAlignment="1">
      <alignment horizontal="right" vertical="center" wrapText="1"/>
    </xf>
    <xf numFmtId="171" fontId="200" fillId="0" borderId="0" xfId="0" applyNumberFormat="1" applyFont="1" applyAlignment="1">
      <alignment horizontal="right" vertical="center" wrapText="1"/>
    </xf>
    <xf numFmtId="0" fontId="198" fillId="0" borderId="34" xfId="0" applyFont="1" applyFill="1" applyBorder="1" applyAlignment="1">
      <alignment horizontal="center" vertical="center" wrapText="1"/>
    </xf>
    <xf numFmtId="0" fontId="198" fillId="0" borderId="36" xfId="0" applyFont="1" applyFill="1" applyBorder="1" applyAlignment="1">
      <alignment horizontal="center" vertical="center" wrapText="1"/>
    </xf>
    <xf numFmtId="0" fontId="16" fillId="0" borderId="0" xfId="793" applyFont="1" applyFill="1" applyBorder="1" applyAlignment="1">
      <alignment horizontal="center" vertical="center"/>
    </xf>
    <xf numFmtId="0" fontId="16" fillId="0" borderId="0" xfId="793" applyFont="1" applyFill="1" applyBorder="1" applyAlignment="1">
      <alignment horizontal="center" vertical="center" wrapText="1"/>
    </xf>
    <xf numFmtId="0" fontId="16" fillId="0" borderId="0" xfId="792" applyFont="1" applyFill="1" applyBorder="1" applyAlignment="1">
      <alignment horizontal="center" vertical="center"/>
    </xf>
    <xf numFmtId="0" fontId="16" fillId="0" borderId="45" xfId="792" applyFont="1" applyFill="1" applyBorder="1" applyAlignment="1">
      <alignment horizontal="center" vertical="center"/>
    </xf>
    <xf numFmtId="0" fontId="198" fillId="0" borderId="35" xfId="0" applyFont="1" applyFill="1" applyBorder="1" applyAlignment="1">
      <alignment horizontal="center" vertical="center" wrapText="1"/>
    </xf>
    <xf numFmtId="0" fontId="198" fillId="40" borderId="49" xfId="0" applyFont="1" applyFill="1" applyBorder="1" applyAlignment="1">
      <alignment horizontal="center" vertical="center" wrapText="1"/>
    </xf>
    <xf numFmtId="0" fontId="198" fillId="40" borderId="48" xfId="0" applyFont="1" applyFill="1" applyBorder="1" applyAlignment="1">
      <alignment horizontal="center" vertical="center" wrapText="1"/>
    </xf>
    <xf numFmtId="0" fontId="198" fillId="40" borderId="50" xfId="0" applyFont="1" applyFill="1" applyBorder="1" applyAlignment="1">
      <alignment horizontal="center" vertical="center" wrapText="1"/>
    </xf>
    <xf numFmtId="0" fontId="202" fillId="0" borderId="25" xfId="1825" applyFont="1" applyBorder="1" applyAlignment="1">
      <alignment horizontal="center"/>
    </xf>
    <xf numFmtId="0" fontId="202" fillId="0" borderId="29" xfId="1825" applyFont="1" applyBorder="1" applyAlignment="1">
      <alignment horizontal="center"/>
    </xf>
    <xf numFmtId="171" fontId="14" fillId="39" borderId="24" xfId="0" applyNumberFormat="1" applyFont="1" applyFill="1" applyBorder="1" applyAlignment="1" applyProtection="1">
      <alignment horizontal="left" vertical="center" wrapText="1"/>
      <protection hidden="1"/>
    </xf>
    <xf numFmtId="171" fontId="14" fillId="39" borderId="29" xfId="0" applyNumberFormat="1" applyFont="1" applyFill="1" applyBorder="1" applyAlignment="1" applyProtection="1">
      <alignment horizontal="left" vertical="center" wrapText="1"/>
      <protection hidden="1"/>
    </xf>
    <xf numFmtId="0" fontId="207" fillId="42" borderId="26" xfId="1826" applyFont="1" applyFill="1" applyBorder="1" applyAlignment="1" applyProtection="1">
      <alignment horizontal="center" vertical="center" textRotation="90" wrapText="1"/>
      <protection hidden="1"/>
    </xf>
    <xf numFmtId="0" fontId="207" fillId="42" borderId="51" xfId="1826" applyFont="1" applyFill="1" applyBorder="1" applyAlignment="1" applyProtection="1">
      <alignment horizontal="center" vertical="center" textRotation="90" wrapText="1"/>
      <protection hidden="1"/>
    </xf>
    <xf numFmtId="0" fontId="207" fillId="40" borderId="26" xfId="1826" applyFont="1" applyFill="1" applyBorder="1" applyAlignment="1" applyProtection="1">
      <alignment horizontal="center" vertical="center" textRotation="90" wrapText="1"/>
      <protection hidden="1"/>
    </xf>
    <xf numFmtId="0" fontId="207" fillId="40" borderId="51" xfId="1826" applyFont="1" applyFill="1" applyBorder="1" applyAlignment="1" applyProtection="1">
      <alignment horizontal="center" vertical="center" textRotation="90" wrapText="1"/>
      <protection hidden="1"/>
    </xf>
    <xf numFmtId="0" fontId="203" fillId="0" borderId="0" xfId="0" applyFont="1" applyAlignment="1">
      <alignment horizontal="left" wrapText="1"/>
    </xf>
  </cellXfs>
  <cellStyles count="1827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5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6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інансовий [0]" xfId="1824" builtinId="6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005B2B"/>
      <color rgb="FF009B78"/>
      <color rgb="FF008278"/>
      <color rgb="FF00C878"/>
      <color rgb="FF006478"/>
      <color rgb="FF00B45A"/>
      <color rgb="FF00C04E"/>
      <color rgb="FF00DA58"/>
      <color rgb="FF008236"/>
      <color rgb="FF00AC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ctrlProps/ctrlProp1.xml><?xml version="1.0" encoding="utf-8"?>
<formControlPr xmlns="http://schemas.microsoft.com/office/spreadsheetml/2009/9/main" objectType="List" dx="16" fmlaLink="$A$1" fmlaRange="$A$2:$A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</xdr:col>
          <xdr:colOff>0</xdr:colOff>
          <xdr:row>2</xdr:row>
          <xdr:rowOff>60960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5</xdr:row>
      <xdr:rowOff>9525</xdr:rowOff>
    </xdr:from>
    <xdr:to>
      <xdr:col>7</xdr:col>
      <xdr:colOff>0</xdr:colOff>
      <xdr:row>12</xdr:row>
      <xdr:rowOff>266700</xdr:rowOff>
    </xdr:to>
    <xdr:grpSp>
      <xdr:nvGrpSpPr>
        <xdr:cNvPr id="2" name="Групувати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73480" y="1243965"/>
          <a:ext cx="8770620" cy="1910715"/>
          <a:chOff x="1076325" y="1247775"/>
          <a:chExt cx="7086600" cy="2049012"/>
        </a:xfrm>
      </xdr:grpSpPr>
      <xdr:cxnSp macro="">
        <xdr:nvCxnSpPr>
          <xdr:cNvPr id="3" name="Пряма зі стрілкою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V="1">
            <a:off x="4642967" y="1722177"/>
            <a:ext cx="989696" cy="66618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сполучна лінія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1076325" y="1247775"/>
            <a:ext cx="19051" cy="1228725"/>
          </a:xfrm>
          <a:prstGeom prst="line">
            <a:avLst/>
          </a:prstGeom>
          <a:ln w="25400" cmpd="sng">
            <a:solidFill>
              <a:srgbClr val="005B2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 зі стрілкою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076325" y="2466975"/>
            <a:ext cx="175260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Пряма зі стрілкою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4642967" y="2408546"/>
            <a:ext cx="989696" cy="14131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Пряма зі стрілкою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4642967" y="2448920"/>
            <a:ext cx="971023" cy="847867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Пряма зі стрілкою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 flipV="1">
            <a:off x="7181850" y="1724025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Пряма зі стрілкою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 flipV="1">
            <a:off x="7181850" y="2609850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Пряма зі стрілкою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 flipV="1">
            <a:off x="7191375" y="3248025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C56E81A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2EE5ED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851D12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F9ED7A5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24"/>
  <sheetViews>
    <sheetView showGridLines="0" tabSelected="1" showOutlineSymbols="0" zoomScaleNormal="100" zoomScaleSheetLayoutView="130" workbookViewId="0"/>
  </sheetViews>
  <sheetFormatPr defaultColWidth="9.33203125" defaultRowHeight="13.2"/>
  <cols>
    <col min="1" max="1" width="8.77734375" style="1" customWidth="1"/>
    <col min="2" max="2" width="24.77734375" style="6" customWidth="1"/>
    <col min="3" max="3" width="15.77734375" style="6" customWidth="1"/>
    <col min="4" max="4" width="32.77734375" style="6" customWidth="1"/>
    <col min="5" max="5" width="17.6640625" style="6" customWidth="1"/>
    <col min="6" max="6" width="28.109375" style="6" customWidth="1"/>
    <col min="7" max="7" width="17.109375" style="6" customWidth="1"/>
    <col min="8" max="8" width="6.6640625" style="6" customWidth="1"/>
    <col min="9" max="9" width="16.44140625" style="6" customWidth="1"/>
    <col min="10" max="10" width="52.77734375" style="6" customWidth="1"/>
    <col min="11" max="11" width="7.77734375" style="6" customWidth="1"/>
    <col min="12" max="12" width="8" style="6" customWidth="1"/>
    <col min="13" max="13" width="10.6640625" style="6" customWidth="1"/>
    <col min="14" max="14" width="7.6640625" style="6" customWidth="1"/>
    <col min="15" max="15" width="34.44140625" style="6" customWidth="1"/>
    <col min="16" max="17" width="7.6640625" style="6" customWidth="1"/>
    <col min="18" max="18" width="9" style="6" customWidth="1"/>
    <col min="19" max="20" width="7.6640625" style="6" customWidth="1"/>
    <col min="21" max="22" width="7.109375" style="6" customWidth="1"/>
    <col min="23" max="24" width="9.33203125" style="6"/>
    <col min="25" max="16384" width="9.33203125" style="1"/>
  </cols>
  <sheetData>
    <row r="1" spans="1:24" s="75" customFormat="1" ht="14.1" customHeight="1">
      <c r="A1" s="73">
        <v>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s="75" customFormat="1" ht="14.1" customHeight="1">
      <c r="A2" s="76" t="s">
        <v>60</v>
      </c>
      <c r="B2" s="77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4"/>
      <c r="X2" s="74"/>
    </row>
    <row r="3" spans="1:24" ht="21">
      <c r="A3" s="64" t="s">
        <v>61</v>
      </c>
      <c r="B3" s="10"/>
      <c r="C3" s="10"/>
      <c r="D3" s="10"/>
      <c r="E3" s="10"/>
      <c r="F3" s="10"/>
      <c r="G3" s="10"/>
    </row>
    <row r="4" spans="1:24" s="3" customFormat="1" ht="15.75" customHeight="1" thickBot="1">
      <c r="A4" s="89"/>
      <c r="B4" s="79"/>
      <c r="C4" s="43"/>
      <c r="D4" s="123"/>
      <c r="E4" s="65"/>
      <c r="F4" s="65"/>
      <c r="G4" s="65"/>
      <c r="H4" s="121"/>
      <c r="I4" s="65"/>
      <c r="J4" s="65"/>
      <c r="K4" s="65"/>
      <c r="L4" s="65"/>
      <c r="M4" s="122"/>
      <c r="N4" s="65"/>
      <c r="O4" s="65"/>
      <c r="P4" s="65"/>
      <c r="Q4" s="65"/>
      <c r="R4" s="121"/>
      <c r="S4" s="65"/>
      <c r="T4" s="65"/>
      <c r="U4" s="65"/>
      <c r="V4" s="65"/>
      <c r="W4" s="6"/>
      <c r="X4" s="6"/>
    </row>
    <row r="5" spans="1:24" ht="33" thickTop="1" thickBot="1">
      <c r="A5" s="2"/>
      <c r="B5" s="90" t="str">
        <f>IF(A1=1,"ЦІНИ","PRICES")</f>
        <v>ЦІНИ</v>
      </c>
      <c r="C5" s="43"/>
      <c r="D5" s="124"/>
      <c r="E5" s="34"/>
      <c r="F5" s="34"/>
      <c r="G5" s="34"/>
      <c r="H5" s="121"/>
      <c r="I5" s="34"/>
      <c r="J5" s="47"/>
      <c r="K5" s="34"/>
      <c r="L5" s="34"/>
      <c r="M5" s="122"/>
      <c r="N5" s="35"/>
      <c r="O5" s="35"/>
      <c r="P5" s="35"/>
      <c r="Q5" s="35"/>
      <c r="R5" s="121"/>
      <c r="S5" s="35"/>
      <c r="T5" s="35"/>
      <c r="U5" s="35"/>
      <c r="V5" s="35"/>
    </row>
    <row r="6" spans="1:24" ht="16.5" customHeight="1" thickTop="1">
      <c r="B6" s="46"/>
      <c r="C6" s="11"/>
      <c r="D6" s="126" t="str">
        <f>IF(A1=1,"Індекс споживчих цін (зміна показника)","Consumer price indices (indicator change)")</f>
        <v>Індекс споживчих цін (зміна показника)</v>
      </c>
      <c r="E6" s="70"/>
      <c r="F6" s="119" t="str">
        <f>IF(A1=1,"Місяць","Month")</f>
        <v>Місяць</v>
      </c>
      <c r="G6" s="49"/>
      <c r="H6" s="92">
        <v>1</v>
      </c>
      <c r="I6" s="80" t="str">
        <f>IF(A1=1,"до попереднього місяця, %","to the previous month, %")</f>
        <v>до попереднього місяця, %</v>
      </c>
      <c r="J6" s="81"/>
      <c r="K6" s="36"/>
      <c r="L6" s="37"/>
      <c r="M6" s="36"/>
      <c r="N6" s="36"/>
      <c r="O6" s="37"/>
      <c r="P6" s="37"/>
      <c r="Q6" s="37"/>
      <c r="R6" s="37"/>
      <c r="S6" s="37"/>
      <c r="T6" s="38"/>
      <c r="U6" s="38"/>
      <c r="V6" s="38"/>
    </row>
    <row r="7" spans="1:24" s="2" customFormat="1" ht="22.5" customHeight="1">
      <c r="B7" s="12"/>
      <c r="C7" s="12"/>
      <c r="D7" s="127"/>
      <c r="E7" s="56"/>
      <c r="F7" s="125"/>
      <c r="G7" s="22"/>
      <c r="H7" s="95">
        <v>2</v>
      </c>
      <c r="I7" s="93" t="str">
        <f>IF(A1=1,"до грудня попереднього року, %","to December of the previous year, %")</f>
        <v>до грудня попереднього року, %</v>
      </c>
      <c r="J7" s="82"/>
      <c r="K7" s="53"/>
      <c r="L7" s="22"/>
      <c r="M7" s="23"/>
      <c r="N7" s="24"/>
      <c r="O7" s="24"/>
      <c r="P7" s="24"/>
      <c r="Q7" s="24"/>
      <c r="R7" s="23"/>
      <c r="S7" s="24"/>
      <c r="T7" s="24"/>
      <c r="U7" s="24"/>
      <c r="V7" s="24"/>
      <c r="W7" s="7"/>
      <c r="X7" s="7"/>
    </row>
    <row r="8" spans="1:24" ht="16.5" customHeight="1">
      <c r="B8" s="13"/>
      <c r="C8" s="13"/>
      <c r="D8" s="127"/>
      <c r="E8" s="71"/>
      <c r="F8" s="125"/>
      <c r="G8" s="25"/>
      <c r="H8" s="95">
        <v>3</v>
      </c>
      <c r="I8" s="93" t="str">
        <f>IF(A1=1,"до відповідного періоду попереднього року, кумулятивно, %","to соrresponding period of the previous year, cumulative, %")</f>
        <v>до відповідного періоду попереднього року, кумулятивно, %</v>
      </c>
      <c r="J8" s="82"/>
      <c r="K8" s="52"/>
      <c r="L8" s="25"/>
      <c r="M8" s="23"/>
      <c r="N8" s="4"/>
      <c r="O8" s="4"/>
      <c r="P8" s="4"/>
      <c r="Q8" s="4"/>
      <c r="R8" s="23"/>
      <c r="S8" s="4"/>
      <c r="T8" s="4"/>
      <c r="U8" s="4"/>
      <c r="V8" s="4"/>
    </row>
    <row r="9" spans="1:24" ht="17.25" customHeight="1" thickBot="1">
      <c r="B9" s="14"/>
      <c r="C9" s="14"/>
      <c r="D9" s="127"/>
      <c r="E9" s="56"/>
      <c r="F9" s="120"/>
      <c r="G9" s="22"/>
      <c r="H9" s="94">
        <v>4</v>
      </c>
      <c r="I9" s="83" t="str">
        <f>IF(A1=1,"до відповідного місяця попереднього року, %","to соrresponding month of the previous year, %")</f>
        <v>до відповідного місяця попереднього року, %</v>
      </c>
      <c r="J9" s="84"/>
      <c r="K9" s="52"/>
      <c r="L9" s="25"/>
      <c r="M9" s="23"/>
      <c r="N9" s="4"/>
      <c r="O9" s="4"/>
      <c r="P9" s="4"/>
      <c r="Q9" s="4"/>
      <c r="R9" s="23"/>
      <c r="S9" s="4"/>
      <c r="T9" s="4"/>
      <c r="U9" s="4"/>
      <c r="V9" s="4"/>
    </row>
    <row r="10" spans="1:24" ht="9.75" customHeight="1" thickTop="1" thickBot="1">
      <c r="B10" s="14"/>
      <c r="C10" s="14"/>
      <c r="D10" s="127"/>
      <c r="E10" s="69"/>
      <c r="F10" s="45"/>
      <c r="G10" s="22"/>
      <c r="H10" s="44"/>
      <c r="I10" s="44"/>
      <c r="J10" s="44"/>
      <c r="K10" s="25"/>
      <c r="L10" s="25"/>
      <c r="M10" s="23"/>
      <c r="N10" s="4"/>
      <c r="O10" s="4"/>
      <c r="P10" s="4"/>
      <c r="Q10" s="4"/>
      <c r="R10" s="23"/>
      <c r="S10" s="4"/>
      <c r="T10" s="4"/>
      <c r="U10" s="4"/>
      <c r="V10" s="4"/>
    </row>
    <row r="11" spans="1:24" s="2" customFormat="1" ht="33" customHeight="1" thickTop="1" thickBot="1">
      <c r="B11" s="15"/>
      <c r="C11" s="15"/>
      <c r="D11" s="127"/>
      <c r="E11" s="68"/>
      <c r="F11" s="63" t="str">
        <f>IF(A1=1,"Квартал","Quarter")</f>
        <v>Квартал</v>
      </c>
      <c r="G11" s="26"/>
      <c r="H11" s="85">
        <v>1</v>
      </c>
      <c r="I11" s="87" t="str">
        <f>IF(A1=1,"до грудня попереднього року, %","to December of the previous year, %")</f>
        <v>до грудня попереднього року, %</v>
      </c>
      <c r="J11" s="86"/>
      <c r="K11" s="26"/>
      <c r="L11" s="2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7"/>
      <c r="X11" s="7"/>
    </row>
    <row r="12" spans="1:24" s="2" customFormat="1" ht="16.5" customHeight="1" thickTop="1" thickBot="1">
      <c r="B12" s="15"/>
      <c r="C12" s="15"/>
      <c r="D12" s="127"/>
      <c r="E12" s="67"/>
      <c r="F12" s="34"/>
      <c r="G12" s="26"/>
      <c r="H12" s="55"/>
      <c r="I12" s="51"/>
      <c r="J12" s="51"/>
      <c r="K12" s="26"/>
      <c r="L12" s="26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7"/>
      <c r="X12" s="7"/>
    </row>
    <row r="13" spans="1:24" s="2" customFormat="1" ht="21.75" customHeight="1" thickTop="1">
      <c r="B13" s="16"/>
      <c r="C13" s="16"/>
      <c r="D13" s="127"/>
      <c r="E13" s="68"/>
      <c r="F13" s="119" t="str">
        <f>IF(A1=1,"Рік","Year")</f>
        <v>Рік</v>
      </c>
      <c r="G13" s="48"/>
      <c r="H13" s="97">
        <v>1</v>
      </c>
      <c r="I13" s="101" t="str">
        <f>IF(A1=1,"грудень до грудня, %","December to December  of the previous year, %")</f>
        <v>грудень до грудня, %</v>
      </c>
      <c r="J13" s="98"/>
      <c r="K13" s="26"/>
      <c r="L13" s="26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7"/>
      <c r="X13" s="7"/>
    </row>
    <row r="14" spans="1:24" s="5" customFormat="1" ht="19.5" customHeight="1" thickBot="1">
      <c r="B14" s="16"/>
      <c r="C14" s="16"/>
      <c r="D14" s="128"/>
      <c r="E14" s="72"/>
      <c r="F14" s="120"/>
      <c r="G14" s="50"/>
      <c r="H14" s="99">
        <v>2</v>
      </c>
      <c r="I14" s="102" t="str">
        <f>IF(A1=1,"рік до попереднього року, %","Year to the previous year, %")</f>
        <v>рік до попереднього року, %</v>
      </c>
      <c r="J14" s="100"/>
      <c r="K14" s="29"/>
      <c r="L14" s="29"/>
      <c r="M14" s="30"/>
      <c r="N14" s="31"/>
      <c r="O14" s="31"/>
      <c r="P14" s="31"/>
      <c r="Q14" s="31"/>
      <c r="R14" s="32"/>
      <c r="S14" s="33"/>
      <c r="T14" s="33"/>
      <c r="U14" s="33"/>
      <c r="V14" s="33"/>
      <c r="W14" s="8"/>
      <c r="X14" s="8"/>
    </row>
    <row r="15" spans="1:24" s="5" customFormat="1" ht="15.75" customHeight="1" thickTop="1">
      <c r="B15" s="17"/>
      <c r="C15" s="17"/>
      <c r="D15" s="66"/>
      <c r="E15" s="28"/>
      <c r="F15" s="28"/>
      <c r="G15" s="28"/>
      <c r="H15" s="96"/>
      <c r="I15" s="54"/>
      <c r="J15" s="29"/>
      <c r="K15" s="29"/>
      <c r="L15" s="29"/>
      <c r="M15" s="30"/>
      <c r="N15" s="31"/>
      <c r="O15" s="31"/>
      <c r="P15" s="31"/>
      <c r="Q15" s="31"/>
      <c r="R15" s="32"/>
      <c r="S15" s="33"/>
      <c r="T15" s="33"/>
      <c r="U15" s="33"/>
      <c r="V15" s="33"/>
      <c r="W15" s="8"/>
      <c r="X15" s="8"/>
    </row>
    <row r="16" spans="1:24" ht="15.6">
      <c r="B16" s="15"/>
      <c r="C16" s="15"/>
      <c r="D16" s="39"/>
      <c r="E16" s="39"/>
      <c r="F16" s="39"/>
      <c r="G16" s="39"/>
      <c r="H16" s="40"/>
      <c r="I16" s="41"/>
      <c r="J16" s="41"/>
      <c r="K16" s="41"/>
      <c r="L16" s="41"/>
      <c r="M16" s="40"/>
      <c r="N16" s="41"/>
      <c r="O16" s="41"/>
      <c r="P16" s="41"/>
      <c r="Q16" s="41"/>
      <c r="R16" s="40"/>
      <c r="S16" s="41"/>
      <c r="T16" s="41"/>
      <c r="U16" s="41"/>
      <c r="V16" s="41"/>
    </row>
    <row r="17" spans="1:22" ht="15.6">
      <c r="A17" s="2"/>
      <c r="B17" s="13"/>
      <c r="C17" s="13"/>
    </row>
    <row r="18" spans="1:22" ht="15.6">
      <c r="B18" s="18"/>
      <c r="C18" s="18"/>
      <c r="R18" s="42"/>
      <c r="S18" s="42"/>
      <c r="T18" s="42"/>
      <c r="U18" s="42"/>
      <c r="V18" s="42"/>
    </row>
    <row r="19" spans="1:22" ht="15.6">
      <c r="B19" s="18"/>
      <c r="C19" s="18"/>
    </row>
    <row r="20" spans="1:22" ht="15.6">
      <c r="B20" s="19"/>
      <c r="C20" s="19"/>
      <c r="R20" s="42"/>
      <c r="S20" s="42"/>
      <c r="T20" s="42"/>
      <c r="U20" s="42"/>
      <c r="V20" s="42"/>
    </row>
    <row r="21" spans="1:22" ht="15.6">
      <c r="B21" s="20"/>
      <c r="C21" s="20"/>
    </row>
    <row r="22" spans="1:22" ht="15.6">
      <c r="B22" s="9"/>
      <c r="C22" s="9"/>
    </row>
    <row r="23" spans="1:22" ht="15.75" customHeight="1">
      <c r="B23" s="9"/>
      <c r="C23" s="9"/>
    </row>
    <row r="24" spans="1:22">
      <c r="B24" s="21"/>
      <c r="C24" s="21"/>
    </row>
  </sheetData>
  <mergeCells count="7">
    <mergeCell ref="F13:F14"/>
    <mergeCell ref="H4:H5"/>
    <mergeCell ref="R4:R5"/>
    <mergeCell ref="M4:M5"/>
    <mergeCell ref="D4:D5"/>
    <mergeCell ref="F6:F9"/>
    <mergeCell ref="D6:D14"/>
  </mergeCells>
  <phoneticPr fontId="18" type="noConversion"/>
  <hyperlinks>
    <hyperlink ref="I11" location="'до грудня попереднього року'!A1" display="до грудня попереднього року"/>
    <hyperlink ref="H11" location="'1'!A1" display="1"/>
  </hyperlinks>
  <pageMargins left="0.55118110236220474" right="0.11811023622047245" top="3.937007874015748E-2" bottom="7.874015748031496E-2" header="0.15748031496062992" footer="0.19685039370078741"/>
  <pageSetup paperSize="9" scale="46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22860</xdr:rowOff>
                  </from>
                  <to>
                    <xdr:col>1</xdr:col>
                    <xdr:colOff>0</xdr:colOff>
                    <xdr:row>2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5"/>
  <sheetViews>
    <sheetView showGridLines="0" showRowColHeaders="0" zoomScale="90" zoomScaleNormal="90" workbookViewId="0">
      <pane xSplit="2" ySplit="3" topLeftCell="CG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2"/>
  <cols>
    <col min="1" max="1" width="9.6640625" customWidth="1"/>
    <col min="2" max="2" width="45.109375" customWidth="1"/>
    <col min="3" max="64" width="10.77734375" customWidth="1"/>
    <col min="65" max="65" width="10.77734375" style="61" customWidth="1"/>
    <col min="66" max="79" width="10.77734375" customWidth="1"/>
    <col min="81" max="88" width="10.77734375" customWidth="1"/>
    <col min="90" max="99" width="10.77734375" customWidth="1"/>
  </cols>
  <sheetData>
    <row r="1" spans="1:99" ht="14.4">
      <c r="A1" s="88" t="str">
        <f>IF('0'!A1=1,"до змісту","to title")</f>
        <v>до змісту</v>
      </c>
      <c r="B1" s="57"/>
    </row>
    <row r="2" spans="1:99" ht="16.5" customHeight="1">
      <c r="A2" s="129"/>
      <c r="B2" s="130"/>
      <c r="C2" s="91" t="s">
        <v>1</v>
      </c>
      <c r="D2" s="91" t="s">
        <v>2</v>
      </c>
      <c r="E2" s="91" t="s">
        <v>3</v>
      </c>
      <c r="F2" s="91" t="s">
        <v>4</v>
      </c>
      <c r="G2" s="91" t="s">
        <v>5</v>
      </c>
      <c r="H2" s="91" t="s">
        <v>6</v>
      </c>
      <c r="I2" s="91" t="s">
        <v>7</v>
      </c>
      <c r="J2" s="91" t="s">
        <v>8</v>
      </c>
      <c r="K2" s="91" t="s">
        <v>9</v>
      </c>
      <c r="L2" s="91" t="s">
        <v>10</v>
      </c>
      <c r="M2" s="91" t="s">
        <v>11</v>
      </c>
      <c r="N2" s="91" t="s">
        <v>12</v>
      </c>
      <c r="O2" s="91" t="s">
        <v>13</v>
      </c>
      <c r="P2" s="91" t="s">
        <v>14</v>
      </c>
      <c r="Q2" s="91" t="s">
        <v>15</v>
      </c>
      <c r="R2" s="91" t="s">
        <v>16</v>
      </c>
      <c r="S2" s="91" t="s">
        <v>17</v>
      </c>
      <c r="T2" s="91" t="s">
        <v>18</v>
      </c>
      <c r="U2" s="91" t="s">
        <v>19</v>
      </c>
      <c r="V2" s="91" t="s">
        <v>20</v>
      </c>
      <c r="W2" s="91" t="s">
        <v>21</v>
      </c>
      <c r="X2" s="91" t="s">
        <v>22</v>
      </c>
      <c r="Y2" s="91" t="s">
        <v>23</v>
      </c>
      <c r="Z2" s="91" t="s">
        <v>24</v>
      </c>
      <c r="AA2" s="91" t="s">
        <v>25</v>
      </c>
      <c r="AB2" s="91" t="s">
        <v>26</v>
      </c>
      <c r="AC2" s="91" t="s">
        <v>27</v>
      </c>
      <c r="AD2" s="91" t="s">
        <v>28</v>
      </c>
      <c r="AE2" s="91" t="s">
        <v>29</v>
      </c>
      <c r="AF2" s="91" t="s">
        <v>30</v>
      </c>
      <c r="AG2" s="91" t="s">
        <v>31</v>
      </c>
      <c r="AH2" s="91" t="s">
        <v>32</v>
      </c>
      <c r="AI2" s="91" t="s">
        <v>33</v>
      </c>
      <c r="AJ2" s="91" t="s">
        <v>34</v>
      </c>
      <c r="AK2" s="91" t="s">
        <v>35</v>
      </c>
      <c r="AL2" s="91" t="s">
        <v>36</v>
      </c>
      <c r="AM2" s="91" t="s">
        <v>37</v>
      </c>
      <c r="AN2" s="91" t="s">
        <v>38</v>
      </c>
      <c r="AO2" s="91" t="s">
        <v>39</v>
      </c>
      <c r="AP2" s="91" t="s">
        <v>40</v>
      </c>
      <c r="AQ2" s="91" t="s">
        <v>41</v>
      </c>
      <c r="AR2" s="91" t="s">
        <v>42</v>
      </c>
      <c r="AS2" s="91" t="s">
        <v>43</v>
      </c>
      <c r="AT2" s="91" t="s">
        <v>44</v>
      </c>
      <c r="AU2" s="91" t="s">
        <v>45</v>
      </c>
      <c r="AV2" s="91" t="s">
        <v>46</v>
      </c>
      <c r="AW2" s="91" t="s">
        <v>47</v>
      </c>
      <c r="AX2" s="91" t="s">
        <v>48</v>
      </c>
      <c r="AY2" s="91" t="s">
        <v>49</v>
      </c>
      <c r="AZ2" s="91" t="s">
        <v>50</v>
      </c>
      <c r="BA2" s="91" t="s">
        <v>51</v>
      </c>
      <c r="BB2" s="91" t="s">
        <v>52</v>
      </c>
      <c r="BC2" s="91" t="s">
        <v>53</v>
      </c>
      <c r="BD2" s="91" t="s">
        <v>54</v>
      </c>
      <c r="BE2" s="91" t="s">
        <v>55</v>
      </c>
      <c r="BF2" s="91" t="s">
        <v>56</v>
      </c>
      <c r="BG2" s="91" t="s">
        <v>57</v>
      </c>
      <c r="BH2" s="91" t="s">
        <v>58</v>
      </c>
      <c r="BI2" s="91" t="s">
        <v>59</v>
      </c>
      <c r="BJ2" s="91" t="s">
        <v>62</v>
      </c>
      <c r="BK2" s="91" t="s">
        <v>63</v>
      </c>
      <c r="BL2" s="91" t="s">
        <v>64</v>
      </c>
      <c r="BM2" s="91" t="s">
        <v>65</v>
      </c>
      <c r="BN2" s="91" t="s">
        <v>66</v>
      </c>
      <c r="BO2" s="91" t="s">
        <v>67</v>
      </c>
      <c r="BP2" s="91" t="s">
        <v>68</v>
      </c>
      <c r="BQ2" s="91" t="s">
        <v>69</v>
      </c>
      <c r="BR2" s="91" t="s">
        <v>70</v>
      </c>
      <c r="BS2" s="91" t="s">
        <v>71</v>
      </c>
      <c r="BT2" s="91" t="s">
        <v>72</v>
      </c>
      <c r="BU2" s="91" t="s">
        <v>73</v>
      </c>
      <c r="BV2" s="91" t="s">
        <v>74</v>
      </c>
      <c r="BW2" s="91" t="s">
        <v>75</v>
      </c>
      <c r="BX2" s="91" t="s">
        <v>76</v>
      </c>
      <c r="BY2" s="91" t="s">
        <v>77</v>
      </c>
      <c r="BZ2" s="91" t="s">
        <v>78</v>
      </c>
      <c r="CA2" s="91" t="s">
        <v>79</v>
      </c>
      <c r="CB2" s="91" t="s">
        <v>80</v>
      </c>
      <c r="CC2" s="91" t="s">
        <v>81</v>
      </c>
      <c r="CD2" s="91" t="s">
        <v>82</v>
      </c>
      <c r="CE2" s="91" t="s">
        <v>83</v>
      </c>
      <c r="CF2" s="91" t="s">
        <v>84</v>
      </c>
      <c r="CG2" s="91" t="s">
        <v>85</v>
      </c>
      <c r="CH2" s="91" t="s">
        <v>86</v>
      </c>
      <c r="CI2" s="91" t="s">
        <v>87</v>
      </c>
      <c r="CJ2" s="91" t="s">
        <v>88</v>
      </c>
      <c r="CK2" s="91" t="s">
        <v>89</v>
      </c>
      <c r="CL2" s="91" t="s">
        <v>93</v>
      </c>
      <c r="CM2" s="91" t="s">
        <v>90</v>
      </c>
      <c r="CN2" s="91" t="s">
        <v>91</v>
      </c>
      <c r="CO2" s="91" t="s">
        <v>92</v>
      </c>
      <c r="CP2" s="91" t="s">
        <v>94</v>
      </c>
      <c r="CQ2" s="91" t="s">
        <v>95</v>
      </c>
      <c r="CR2" s="91" t="s">
        <v>96</v>
      </c>
      <c r="CS2" s="91" t="s">
        <v>97</v>
      </c>
      <c r="CT2" s="91" t="s">
        <v>98</v>
      </c>
      <c r="CU2" s="91" t="s">
        <v>99</v>
      </c>
    </row>
    <row r="3" spans="1:99" ht="36" customHeight="1">
      <c r="A3" s="131" t="str">
        <f>IF('0'!A1=1,"Індекс споживчих цін (до грудня попереднього року, %)","Consumer price indices  (to December of the previous year, %)")</f>
        <v>Індекс споживчих цін (до грудня попереднього року, %)</v>
      </c>
      <c r="B3" s="132"/>
      <c r="C3" s="103">
        <v>2.7000000000000028</v>
      </c>
      <c r="D3" s="103">
        <v>5.2999999999999972</v>
      </c>
      <c r="E3" s="103">
        <v>3.7000000000000028</v>
      </c>
      <c r="F3" s="103">
        <v>6.0999999999999943</v>
      </c>
      <c r="G3" s="103">
        <v>-1.0999999999999943</v>
      </c>
      <c r="H3" s="103">
        <v>-1.7999999999999972</v>
      </c>
      <c r="I3" s="103">
        <v>-3.2999999999999972</v>
      </c>
      <c r="J3" s="103">
        <v>-0.59999999999999432</v>
      </c>
      <c r="K3" s="103">
        <v>3.7000000000000028</v>
      </c>
      <c r="L3" s="103">
        <v>4.5999999999999943</v>
      </c>
      <c r="M3" s="103">
        <v>3.2999999999999972</v>
      </c>
      <c r="N3" s="103">
        <v>8.2000000000000028</v>
      </c>
      <c r="O3" s="103">
        <v>2.2000000000000028</v>
      </c>
      <c r="P3" s="103">
        <v>4.4000000000000057</v>
      </c>
      <c r="Q3" s="103">
        <v>5.5999999999999943</v>
      </c>
      <c r="R3" s="103">
        <v>12.299999999999997</v>
      </c>
      <c r="S3" s="103">
        <v>4.4000000000000057</v>
      </c>
      <c r="T3" s="103">
        <v>6.4000000000000057</v>
      </c>
      <c r="U3" s="103">
        <v>7.0999999999999943</v>
      </c>
      <c r="V3" s="103">
        <v>10.299999999999997</v>
      </c>
      <c r="W3" s="103">
        <v>2.7000000000000028</v>
      </c>
      <c r="X3" s="103">
        <v>2.9000000000000057</v>
      </c>
      <c r="Y3" s="103">
        <v>5.9000000000000057</v>
      </c>
      <c r="Z3" s="103">
        <v>11.599999999999994</v>
      </c>
      <c r="AA3" s="103">
        <v>1.2999999999999972</v>
      </c>
      <c r="AB3" s="103">
        <v>4.2000000000000028</v>
      </c>
      <c r="AC3" s="103">
        <v>8.5999999999999943</v>
      </c>
      <c r="AD3" s="103">
        <v>16.599999999999994</v>
      </c>
      <c r="AE3" s="103">
        <v>9.7000000000000028</v>
      </c>
      <c r="AF3" s="103">
        <v>15.5</v>
      </c>
      <c r="AG3" s="103">
        <v>16.099999999999994</v>
      </c>
      <c r="AH3" s="103">
        <v>22.299999999999997</v>
      </c>
      <c r="AI3" s="103">
        <v>5.9000000000000057</v>
      </c>
      <c r="AJ3" s="103">
        <v>8.5999999999999943</v>
      </c>
      <c r="AK3" s="103">
        <v>9.0999999999999943</v>
      </c>
      <c r="AL3" s="103">
        <v>12.299999999999997</v>
      </c>
      <c r="AM3" s="103">
        <v>4.7000000000000028</v>
      </c>
      <c r="AN3" s="103">
        <v>3.2999999999999972</v>
      </c>
      <c r="AO3" s="103">
        <v>7.4000000000000057</v>
      </c>
      <c r="AP3" s="103">
        <v>9.0999999999999943</v>
      </c>
      <c r="AQ3" s="103">
        <v>3.2999999999999972</v>
      </c>
      <c r="AR3" s="103">
        <v>5.9000000000000057</v>
      </c>
      <c r="AS3" s="103">
        <v>4.2000000000000028</v>
      </c>
      <c r="AT3" s="103">
        <v>4.5999999999999943</v>
      </c>
      <c r="AU3" s="103">
        <v>0.70000000000000284</v>
      </c>
      <c r="AV3" s="103">
        <v>9.9999999999994316E-2</v>
      </c>
      <c r="AW3" s="103">
        <v>-0.29999999999999716</v>
      </c>
      <c r="AX3" s="103">
        <v>-0.20000000000000284</v>
      </c>
      <c r="AY3" s="103">
        <v>9.9999999999994316E-2</v>
      </c>
      <c r="AZ3" s="103">
        <v>0.20000000000000284</v>
      </c>
      <c r="BA3" s="103">
        <v>-0.59999999999999432</v>
      </c>
      <c r="BB3" s="103">
        <v>0.5</v>
      </c>
      <c r="BC3" s="103">
        <v>3</v>
      </c>
      <c r="BD3" s="103">
        <v>11.599999999999994</v>
      </c>
      <c r="BE3" s="103">
        <v>16.200000000000003</v>
      </c>
      <c r="BF3" s="103">
        <v>24.900000000000006</v>
      </c>
      <c r="BG3" s="103">
        <v>20.299999999999997</v>
      </c>
      <c r="BH3" s="103">
        <v>40.699999999999989</v>
      </c>
      <c r="BI3" s="103">
        <v>41.400000000000006</v>
      </c>
      <c r="BJ3" s="103">
        <v>43.300000000000011</v>
      </c>
      <c r="BK3" s="103">
        <v>1.5</v>
      </c>
      <c r="BL3" s="103">
        <v>4.9000000000000057</v>
      </c>
      <c r="BM3" s="103">
        <v>6.4000000000000057</v>
      </c>
      <c r="BN3" s="103">
        <v>12.4</v>
      </c>
      <c r="BO3" s="103">
        <v>3.9</v>
      </c>
      <c r="BP3" s="103">
        <v>7.9000000000000057</v>
      </c>
      <c r="BQ3" s="103">
        <v>10.199999999999999</v>
      </c>
      <c r="BR3" s="103">
        <v>13.7</v>
      </c>
      <c r="BS3" s="103">
        <v>3.5</v>
      </c>
      <c r="BT3" s="103">
        <v>4.4000000000000004</v>
      </c>
      <c r="BU3" s="103">
        <v>5.6</v>
      </c>
      <c r="BV3" s="103">
        <v>9.8000000000000007</v>
      </c>
      <c r="BW3" s="103">
        <v>2.4</v>
      </c>
      <c r="BX3" s="103">
        <v>3.6</v>
      </c>
      <c r="BY3" s="103">
        <v>3.4</v>
      </c>
      <c r="BZ3" s="103">
        <v>4.0999999999999996</v>
      </c>
      <c r="CA3" s="103">
        <v>0.7</v>
      </c>
      <c r="CB3" s="103">
        <v>2</v>
      </c>
      <c r="CC3" s="103">
        <v>1.7</v>
      </c>
      <c r="CD3" s="103">
        <v>5</v>
      </c>
      <c r="CE3" s="103">
        <v>4.0999999999999996</v>
      </c>
      <c r="CF3" s="103">
        <v>6.4</v>
      </c>
      <c r="CG3" s="103">
        <v>7.5</v>
      </c>
      <c r="CH3" s="103">
        <v>10</v>
      </c>
      <c r="CI3" s="103">
        <v>7.6</v>
      </c>
      <c r="CJ3" s="103">
        <v>17.399999999999999</v>
      </c>
      <c r="CK3" s="103">
        <v>21.8</v>
      </c>
      <c r="CL3" s="103">
        <v>26.6</v>
      </c>
      <c r="CM3" s="103">
        <v>3</v>
      </c>
      <c r="CN3" s="103">
        <v>4.5999999999999996</v>
      </c>
      <c r="CO3" s="103">
        <v>3</v>
      </c>
      <c r="CP3" s="103">
        <v>5.0999999999999996</v>
      </c>
      <c r="CQ3" s="103">
        <v>1.2</v>
      </c>
      <c r="CR3" s="103">
        <v>4.3</v>
      </c>
      <c r="CS3" s="103">
        <v>6.5</v>
      </c>
      <c r="CT3" s="103">
        <v>12</v>
      </c>
      <c r="CU3" s="103">
        <v>3.5</v>
      </c>
    </row>
    <row r="4" spans="1:99" s="58" customFormat="1" ht="32.25" customHeight="1">
      <c r="A4" s="133" t="str">
        <f>IF('0'!A1=1,"ТОВАРНІ ГРУПИ*","PRODUCTS GROUPS*")</f>
        <v>ТОВАРНІ ГРУПИ*</v>
      </c>
      <c r="B4" s="106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04">
        <v>3.7000000000000028</v>
      </c>
      <c r="D4" s="104">
        <v>7.5</v>
      </c>
      <c r="E4" s="104">
        <v>4.5</v>
      </c>
      <c r="F4" s="104">
        <v>8</v>
      </c>
      <c r="G4" s="104">
        <v>-1.7000000000000028</v>
      </c>
      <c r="H4" s="104">
        <v>-3.2000000000000028</v>
      </c>
      <c r="I4" s="104">
        <v>-6.2999999999999972</v>
      </c>
      <c r="J4" s="104">
        <v>-2.4000000000000057</v>
      </c>
      <c r="K4" s="104">
        <v>5.2999999999999972</v>
      </c>
      <c r="L4" s="104">
        <v>6.4000000000000057</v>
      </c>
      <c r="M4" s="104">
        <v>3.9000000000000057</v>
      </c>
      <c r="N4" s="104">
        <v>11.099999999999994</v>
      </c>
      <c r="O4" s="104">
        <v>2.4000000000000057</v>
      </c>
      <c r="P4" s="104">
        <v>5.4000000000000057</v>
      </c>
      <c r="Q4" s="104">
        <v>6.4000000000000057</v>
      </c>
      <c r="R4" s="104">
        <v>15.200000000000003</v>
      </c>
      <c r="S4" s="104">
        <v>5.9000000000000057</v>
      </c>
      <c r="T4" s="104">
        <v>8</v>
      </c>
      <c r="U4" s="104">
        <v>6.5</v>
      </c>
      <c r="V4" s="104">
        <v>10.200000000000003</v>
      </c>
      <c r="W4" s="104">
        <v>3.7000000000000028</v>
      </c>
      <c r="X4" s="104">
        <v>2.5</v>
      </c>
      <c r="Y4" s="104">
        <v>0.29999999999999716</v>
      </c>
      <c r="Z4" s="104">
        <v>3.2000000000000028</v>
      </c>
      <c r="AA4" s="104">
        <v>0.59999999999999432</v>
      </c>
      <c r="AB4" s="104">
        <v>6.0999999999999943</v>
      </c>
      <c r="AC4" s="104">
        <v>12.700000000000003</v>
      </c>
      <c r="AD4" s="104">
        <v>23.700000000000003</v>
      </c>
      <c r="AE4" s="104">
        <v>14.400000000000006</v>
      </c>
      <c r="AF4" s="104">
        <v>23.400000000000006</v>
      </c>
      <c r="AG4" s="104">
        <v>21.599999999999994</v>
      </c>
      <c r="AH4" s="104">
        <v>24.5</v>
      </c>
      <c r="AI4" s="104">
        <v>6.0999999999999943</v>
      </c>
      <c r="AJ4" s="104">
        <v>7.7999999999999972</v>
      </c>
      <c r="AK4" s="104">
        <v>6.5999999999999943</v>
      </c>
      <c r="AL4" s="104">
        <v>10.900000000000006</v>
      </c>
      <c r="AM4" s="104">
        <v>8.2000000000000028</v>
      </c>
      <c r="AN4" s="104">
        <v>5.0999999999999943</v>
      </c>
      <c r="AO4" s="104">
        <v>8.7999999999999972</v>
      </c>
      <c r="AP4" s="104">
        <v>10.599999999999994</v>
      </c>
      <c r="AQ4" s="104">
        <v>3.4000000000000057</v>
      </c>
      <c r="AR4" s="104">
        <v>6.0999999999999943</v>
      </c>
      <c r="AS4" s="104">
        <v>1.7999999999999972</v>
      </c>
      <c r="AT4" s="104">
        <v>1.7000000000000028</v>
      </c>
      <c r="AU4" s="104">
        <v>0.70000000000000284</v>
      </c>
      <c r="AV4" s="104">
        <v>-0.90000000000000568</v>
      </c>
      <c r="AW4" s="104">
        <v>-2</v>
      </c>
      <c r="AX4" s="104">
        <v>-2.2999999999999972</v>
      </c>
      <c r="AY4" s="104">
        <v>-0.20000000000000284</v>
      </c>
      <c r="AZ4" s="104">
        <v>-0.40000000000000568</v>
      </c>
      <c r="BA4" s="104">
        <v>-2.2999999999999972</v>
      </c>
      <c r="BB4" s="104">
        <v>-0.70000000000000284</v>
      </c>
      <c r="BC4" s="104">
        <v>4</v>
      </c>
      <c r="BD4" s="104">
        <v>13.099999999999994</v>
      </c>
      <c r="BE4" s="104">
        <v>15.5</v>
      </c>
      <c r="BF4" s="104">
        <v>24.799999999999997</v>
      </c>
      <c r="BG4" s="104">
        <v>27.900000000000006</v>
      </c>
      <c r="BH4" s="104">
        <v>37.699999999999989</v>
      </c>
      <c r="BI4" s="104">
        <v>34.199999999999989</v>
      </c>
      <c r="BJ4" s="104">
        <v>41.5</v>
      </c>
      <c r="BK4" s="104">
        <v>0.79999999999999716</v>
      </c>
      <c r="BL4" s="104">
        <v>0.5</v>
      </c>
      <c r="BM4" s="104">
        <v>-1.0999999999999943</v>
      </c>
      <c r="BN4" s="104">
        <v>3.3</v>
      </c>
      <c r="BO4" s="104">
        <v>4.5999999999999996</v>
      </c>
      <c r="BP4" s="104">
        <v>11.799999999999997</v>
      </c>
      <c r="BQ4" s="104">
        <v>13.7</v>
      </c>
      <c r="BR4" s="104">
        <v>17.7</v>
      </c>
      <c r="BS4" s="104">
        <v>4.2</v>
      </c>
      <c r="BT4" s="104">
        <v>4</v>
      </c>
      <c r="BU4" s="104">
        <v>3.1</v>
      </c>
      <c r="BV4" s="104">
        <v>7.8</v>
      </c>
      <c r="BW4" s="104">
        <v>3.4</v>
      </c>
      <c r="BX4" s="104">
        <v>4.8</v>
      </c>
      <c r="BY4" s="104">
        <v>4</v>
      </c>
      <c r="BZ4" s="104">
        <v>4.8</v>
      </c>
      <c r="CA4" s="104">
        <v>0.5</v>
      </c>
      <c r="CB4" s="104">
        <v>4.3</v>
      </c>
      <c r="CC4" s="104">
        <v>0.6</v>
      </c>
      <c r="CD4" s="104">
        <v>4.9000000000000004</v>
      </c>
      <c r="CE4" s="104">
        <v>5.7</v>
      </c>
      <c r="CF4" s="104">
        <v>8.6999999999999993</v>
      </c>
      <c r="CG4" s="104">
        <v>9</v>
      </c>
      <c r="CH4" s="104">
        <v>12.7</v>
      </c>
      <c r="CI4" s="104">
        <v>11.5</v>
      </c>
      <c r="CJ4" s="104">
        <v>23.1</v>
      </c>
      <c r="CK4" s="104">
        <v>27.3</v>
      </c>
      <c r="CL4" s="104">
        <v>34.4</v>
      </c>
      <c r="CM4" s="104">
        <v>5.2</v>
      </c>
      <c r="CN4" s="104">
        <v>6.7</v>
      </c>
      <c r="CO4" s="104">
        <v>0.29999999999999716</v>
      </c>
      <c r="CP4" s="104">
        <v>4</v>
      </c>
      <c r="CQ4" s="104">
        <v>1.3</v>
      </c>
      <c r="CR4" s="104">
        <v>2.4</v>
      </c>
      <c r="CS4" s="104">
        <v>4.5999999999999996</v>
      </c>
      <c r="CT4" s="104">
        <v>14.1</v>
      </c>
      <c r="CU4" s="104">
        <v>4.2</v>
      </c>
    </row>
    <row r="5" spans="1:99" s="59" customFormat="1" ht="15.6">
      <c r="A5" s="133"/>
      <c r="B5" s="106" t="str">
        <f>IF('0'!A1=1,"Алкогольні напої, тютюнові вироби","Alcoholic beverages, tobacco")</f>
        <v>Алкогольні напої, тютюнові вироби</v>
      </c>
      <c r="C5" s="104">
        <v>0.59999999999999432</v>
      </c>
      <c r="D5" s="104">
        <v>0.90000000000000568</v>
      </c>
      <c r="E5" s="104">
        <v>1.9000000000000057</v>
      </c>
      <c r="F5" s="104">
        <v>2</v>
      </c>
      <c r="G5" s="104">
        <v>9.9999999999994316E-2</v>
      </c>
      <c r="H5" s="104">
        <v>0.29999999999999716</v>
      </c>
      <c r="I5" s="104">
        <v>0.70000000000000284</v>
      </c>
      <c r="J5" s="104">
        <v>0.70000000000000284</v>
      </c>
      <c r="K5" s="104">
        <v>0.29999999999999716</v>
      </c>
      <c r="L5" s="104">
        <v>0.90000000000000568</v>
      </c>
      <c r="M5" s="104">
        <v>3.4000000000000057</v>
      </c>
      <c r="N5" s="104">
        <v>4.2999999999999972</v>
      </c>
      <c r="O5" s="104">
        <v>0.90000000000000568</v>
      </c>
      <c r="P5" s="104">
        <v>2</v>
      </c>
      <c r="Q5" s="104">
        <v>3.0999999999999943</v>
      </c>
      <c r="R5" s="104">
        <v>4.5999999999999943</v>
      </c>
      <c r="S5" s="104">
        <v>1.5999999999999943</v>
      </c>
      <c r="T5" s="104">
        <v>3.7999999999999972</v>
      </c>
      <c r="U5" s="104">
        <v>6.0999999999999943</v>
      </c>
      <c r="V5" s="104">
        <v>7.7000000000000028</v>
      </c>
      <c r="W5" s="104">
        <v>1.0999999999999943</v>
      </c>
      <c r="X5" s="104">
        <v>2.2999999999999972</v>
      </c>
      <c r="Y5" s="104">
        <v>3.9000000000000057</v>
      </c>
      <c r="Z5" s="104">
        <v>5.5</v>
      </c>
      <c r="AA5" s="104">
        <v>2.0999999999999943</v>
      </c>
      <c r="AB5" s="104">
        <v>4.4000000000000057</v>
      </c>
      <c r="AC5" s="104">
        <v>7.0999999999999943</v>
      </c>
      <c r="AD5" s="104">
        <v>9.5</v>
      </c>
      <c r="AE5" s="104">
        <v>4.5999999999999943</v>
      </c>
      <c r="AF5" s="104">
        <v>8.4000000000000057</v>
      </c>
      <c r="AG5" s="104">
        <v>12.299999999999997</v>
      </c>
      <c r="AH5" s="104">
        <v>22.700000000000003</v>
      </c>
      <c r="AI5" s="104">
        <v>7.2000000000000028</v>
      </c>
      <c r="AJ5" s="104">
        <v>23.599999999999994</v>
      </c>
      <c r="AK5" s="104">
        <v>34</v>
      </c>
      <c r="AL5" s="104">
        <v>38.400000000000006</v>
      </c>
      <c r="AM5" s="104">
        <v>5.7000000000000028</v>
      </c>
      <c r="AN5" s="104">
        <v>7.2000000000000028</v>
      </c>
      <c r="AO5" s="104">
        <v>18</v>
      </c>
      <c r="AP5" s="104">
        <v>22.099999999999994</v>
      </c>
      <c r="AQ5" s="104">
        <v>2.2999999999999972</v>
      </c>
      <c r="AR5" s="104">
        <v>5.2999999999999972</v>
      </c>
      <c r="AS5" s="104">
        <v>7.5</v>
      </c>
      <c r="AT5" s="104">
        <v>8.7999999999999972</v>
      </c>
      <c r="AU5" s="104">
        <v>2</v>
      </c>
      <c r="AV5" s="104">
        <v>4.2999999999999972</v>
      </c>
      <c r="AW5" s="104">
        <v>4.9000000000000057</v>
      </c>
      <c r="AX5" s="104">
        <v>7</v>
      </c>
      <c r="AY5" s="104">
        <v>2.5</v>
      </c>
      <c r="AZ5" s="104">
        <v>5</v>
      </c>
      <c r="BA5" s="104">
        <v>7.4000000000000057</v>
      </c>
      <c r="BB5" s="104">
        <v>10.099999999999994</v>
      </c>
      <c r="BC5" s="104">
        <v>2.7000000000000028</v>
      </c>
      <c r="BD5" s="104">
        <v>7.4000000000000057</v>
      </c>
      <c r="BE5" s="104">
        <v>19.200000000000003</v>
      </c>
      <c r="BF5" s="104">
        <v>25.900000000000006</v>
      </c>
      <c r="BG5" s="104">
        <v>11.700000000000003</v>
      </c>
      <c r="BH5" s="104">
        <v>19.099999999999994</v>
      </c>
      <c r="BI5" s="104">
        <v>25.200000000000003</v>
      </c>
      <c r="BJ5" s="104">
        <v>22.700000000000003</v>
      </c>
      <c r="BK5" s="104">
        <v>-1.9000000000000057</v>
      </c>
      <c r="BL5" s="104">
        <v>7</v>
      </c>
      <c r="BM5" s="104">
        <v>14.599999999999994</v>
      </c>
      <c r="BN5" s="104">
        <v>22.5</v>
      </c>
      <c r="BO5" s="104">
        <v>4.3</v>
      </c>
      <c r="BP5" s="104">
        <v>11.299999999999997</v>
      </c>
      <c r="BQ5" s="104">
        <v>17.7</v>
      </c>
      <c r="BR5" s="104">
        <v>20.7</v>
      </c>
      <c r="BS5" s="104">
        <v>3.8</v>
      </c>
      <c r="BT5" s="104">
        <v>9</v>
      </c>
      <c r="BU5" s="104">
        <v>12.9</v>
      </c>
      <c r="BV5" s="104">
        <v>17.899999999999999</v>
      </c>
      <c r="BW5" s="104">
        <v>3.3</v>
      </c>
      <c r="BX5" s="104">
        <v>7.2</v>
      </c>
      <c r="BY5" s="104">
        <v>10.3</v>
      </c>
      <c r="BZ5" s="104">
        <v>13</v>
      </c>
      <c r="CA5" s="104">
        <v>2.5</v>
      </c>
      <c r="CB5" s="104">
        <v>5.0999999999999996</v>
      </c>
      <c r="CC5" s="104">
        <v>6.8</v>
      </c>
      <c r="CD5" s="104">
        <v>9.1999999999999993</v>
      </c>
      <c r="CE5" s="104">
        <v>3</v>
      </c>
      <c r="CF5" s="104">
        <v>5.7</v>
      </c>
      <c r="CG5" s="104">
        <v>7.9</v>
      </c>
      <c r="CH5" s="104">
        <v>9.4</v>
      </c>
      <c r="CI5" s="104">
        <v>3.4</v>
      </c>
      <c r="CJ5" s="104">
        <v>15.3</v>
      </c>
      <c r="CK5" s="104">
        <v>19.5</v>
      </c>
      <c r="CL5" s="104">
        <v>22.7</v>
      </c>
      <c r="CM5" s="104">
        <v>2.9</v>
      </c>
      <c r="CN5" s="104">
        <v>6</v>
      </c>
      <c r="CO5" s="104">
        <v>8.7000000000000028</v>
      </c>
      <c r="CP5" s="104">
        <v>9.6</v>
      </c>
      <c r="CQ5" s="104">
        <v>1.8</v>
      </c>
      <c r="CR5" s="104">
        <v>4.3</v>
      </c>
      <c r="CS5" s="104">
        <v>7.6</v>
      </c>
      <c r="CT5" s="104">
        <v>13.2</v>
      </c>
      <c r="CU5" s="104">
        <v>4.9000000000000004</v>
      </c>
    </row>
    <row r="6" spans="1:99" s="59" customFormat="1" ht="17.25" customHeight="1">
      <c r="A6" s="133"/>
      <c r="B6" s="106" t="str">
        <f>IF('0'!A1=1,"Одяг і взуття","Clothing and footwear")</f>
        <v>Одяг і взуття</v>
      </c>
      <c r="C6" s="104">
        <v>0.5</v>
      </c>
      <c r="D6" s="104">
        <v>0.90000000000000568</v>
      </c>
      <c r="E6" s="104">
        <v>1.4000000000000057</v>
      </c>
      <c r="F6" s="104">
        <v>1.7999999999999972</v>
      </c>
      <c r="G6" s="104">
        <v>-9.9999999999994316E-2</v>
      </c>
      <c r="H6" s="104">
        <v>9.9999999999994316E-2</v>
      </c>
      <c r="I6" s="104">
        <v>0.29999999999999716</v>
      </c>
      <c r="J6" s="104">
        <v>0.70000000000000284</v>
      </c>
      <c r="K6" s="104">
        <v>0</v>
      </c>
      <c r="L6" s="104">
        <v>0</v>
      </c>
      <c r="M6" s="104">
        <v>9.9999999999994316E-2</v>
      </c>
      <c r="N6" s="104">
        <v>0.70000000000000284</v>
      </c>
      <c r="O6" s="104">
        <v>0</v>
      </c>
      <c r="P6" s="104">
        <v>0.29999999999999716</v>
      </c>
      <c r="Q6" s="104">
        <v>0.5</v>
      </c>
      <c r="R6" s="104">
        <v>1.4000000000000057</v>
      </c>
      <c r="S6" s="104">
        <v>0.20000000000000284</v>
      </c>
      <c r="T6" s="104">
        <v>0.79999999999999716</v>
      </c>
      <c r="U6" s="104">
        <v>1.2000000000000028</v>
      </c>
      <c r="V6" s="104">
        <v>2.2000000000000028</v>
      </c>
      <c r="W6" s="104">
        <v>0.20000000000000284</v>
      </c>
      <c r="X6" s="104">
        <v>0.79999999999999716</v>
      </c>
      <c r="Y6" s="104">
        <v>1.2999999999999972</v>
      </c>
      <c r="Z6" s="104">
        <v>2.5</v>
      </c>
      <c r="AA6" s="104">
        <v>-9.9999999999994316E-2</v>
      </c>
      <c r="AB6" s="104">
        <v>9.9999999999994316E-2</v>
      </c>
      <c r="AC6" s="104">
        <v>0.5</v>
      </c>
      <c r="AD6" s="104">
        <v>1.9000000000000057</v>
      </c>
      <c r="AE6" s="104">
        <v>0.40000000000000568</v>
      </c>
      <c r="AF6" s="104">
        <v>1</v>
      </c>
      <c r="AG6" s="104">
        <v>1.2000000000000028</v>
      </c>
      <c r="AH6" s="104">
        <v>4.5999999999999943</v>
      </c>
      <c r="AI6" s="104">
        <v>3.4000000000000057</v>
      </c>
      <c r="AJ6" s="104">
        <v>4.5</v>
      </c>
      <c r="AK6" s="104">
        <v>5.2999999999999972</v>
      </c>
      <c r="AL6" s="104">
        <v>7.5999999999999943</v>
      </c>
      <c r="AM6" s="104">
        <v>0.20000000000000284</v>
      </c>
      <c r="AN6" s="104">
        <v>0.59999999999999432</v>
      </c>
      <c r="AO6" s="104">
        <v>0.90000000000000568</v>
      </c>
      <c r="AP6" s="104">
        <v>2.2000000000000028</v>
      </c>
      <c r="AQ6" s="104">
        <v>-0.29999999999999716</v>
      </c>
      <c r="AR6" s="104">
        <v>0</v>
      </c>
      <c r="AS6" s="104">
        <v>0.20000000000000284</v>
      </c>
      <c r="AT6" s="104">
        <v>1</v>
      </c>
      <c r="AU6" s="104">
        <v>-1.7000000000000028</v>
      </c>
      <c r="AV6" s="104">
        <v>-1.9000000000000057</v>
      </c>
      <c r="AW6" s="104">
        <v>-2.5</v>
      </c>
      <c r="AX6" s="104">
        <v>-2.2999999999999972</v>
      </c>
      <c r="AY6" s="104">
        <v>-2</v>
      </c>
      <c r="AZ6" s="104">
        <v>-2.4000000000000057</v>
      </c>
      <c r="BA6" s="104">
        <v>-3.5999999999999943</v>
      </c>
      <c r="BB6" s="104">
        <v>-3.5</v>
      </c>
      <c r="BC6" s="104">
        <v>-0.70000000000000284</v>
      </c>
      <c r="BD6" s="104">
        <v>0.5</v>
      </c>
      <c r="BE6" s="104">
        <v>4.2000000000000028</v>
      </c>
      <c r="BF6" s="104">
        <v>14.5</v>
      </c>
      <c r="BG6" s="104">
        <v>13.799999999999997</v>
      </c>
      <c r="BH6" s="104">
        <v>18.099999999999994</v>
      </c>
      <c r="BI6" s="104">
        <v>31.5</v>
      </c>
      <c r="BJ6" s="104">
        <v>35</v>
      </c>
      <c r="BK6" s="104">
        <v>3.7000000000000028</v>
      </c>
      <c r="BL6" s="104">
        <v>3.4000000000000057</v>
      </c>
      <c r="BM6" s="104">
        <v>6.4000000000000057</v>
      </c>
      <c r="BN6" s="104">
        <v>5.5</v>
      </c>
      <c r="BO6" s="104">
        <v>2.8</v>
      </c>
      <c r="BP6" s="104">
        <v>9.9999999999994316E-2</v>
      </c>
      <c r="BQ6" s="104">
        <v>1.7</v>
      </c>
      <c r="BR6" s="104">
        <v>0.9</v>
      </c>
      <c r="BS6" s="104">
        <v>2.4</v>
      </c>
      <c r="BT6" s="104">
        <v>1.6</v>
      </c>
      <c r="BU6" s="104">
        <v>2.5</v>
      </c>
      <c r="BV6" s="104">
        <v>2</v>
      </c>
      <c r="BW6" s="104">
        <v>2.5</v>
      </c>
      <c r="BX6" s="104">
        <v>-0.2</v>
      </c>
      <c r="BY6" s="104">
        <v>0.7</v>
      </c>
      <c r="BZ6" s="104">
        <v>-2.2999999999999998</v>
      </c>
      <c r="CA6" s="104">
        <v>1.9</v>
      </c>
      <c r="CB6" s="104">
        <v>-1.9</v>
      </c>
      <c r="CC6" s="104">
        <v>-2.2999999999999998</v>
      </c>
      <c r="CD6" s="104">
        <v>-7.3</v>
      </c>
      <c r="CE6" s="104">
        <v>4.4000000000000004</v>
      </c>
      <c r="CF6" s="104">
        <v>1.8</v>
      </c>
      <c r="CG6" s="104">
        <v>1</v>
      </c>
      <c r="CH6" s="104">
        <v>-3.5</v>
      </c>
      <c r="CI6" s="104">
        <v>2.1</v>
      </c>
      <c r="CJ6" s="104">
        <v>1</v>
      </c>
      <c r="CK6" s="104">
        <v>4.8</v>
      </c>
      <c r="CL6" s="104">
        <v>2.4</v>
      </c>
      <c r="CM6" s="104">
        <v>3.3</v>
      </c>
      <c r="CN6" s="104">
        <v>-1</v>
      </c>
      <c r="CO6" s="104">
        <v>-0.70000000000000284</v>
      </c>
      <c r="CP6" s="104">
        <v>-6.3</v>
      </c>
      <c r="CQ6" s="104">
        <v>3</v>
      </c>
      <c r="CR6" s="104">
        <v>-0.2</v>
      </c>
      <c r="CS6" s="104">
        <v>0.6</v>
      </c>
      <c r="CT6" s="104">
        <v>-4.3</v>
      </c>
      <c r="CU6" s="104">
        <v>3.7</v>
      </c>
    </row>
    <row r="7" spans="1:99" s="59" customFormat="1" ht="31.5" customHeight="1">
      <c r="A7" s="133"/>
      <c r="B7" s="106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04">
        <v>1.2999999999999972</v>
      </c>
      <c r="D7" s="104">
        <v>1.7999999999999972</v>
      </c>
      <c r="E7" s="104">
        <v>2.5</v>
      </c>
      <c r="F7" s="104">
        <v>4.5</v>
      </c>
      <c r="G7" s="104">
        <v>-0.29999999999999716</v>
      </c>
      <c r="H7" s="104">
        <v>-0.90000000000000568</v>
      </c>
      <c r="I7" s="104">
        <v>0</v>
      </c>
      <c r="J7" s="104">
        <v>1.7000000000000028</v>
      </c>
      <c r="K7" s="104">
        <v>1.7999999999999972</v>
      </c>
      <c r="L7" s="104">
        <v>1.9000000000000057</v>
      </c>
      <c r="M7" s="104">
        <v>2.5</v>
      </c>
      <c r="N7" s="104">
        <v>6.4000000000000057</v>
      </c>
      <c r="O7" s="104">
        <v>3.7000000000000028</v>
      </c>
      <c r="P7" s="104">
        <v>2.0999999999999943</v>
      </c>
      <c r="Q7" s="104">
        <v>2.5</v>
      </c>
      <c r="R7" s="104">
        <v>7.2000000000000028</v>
      </c>
      <c r="S7" s="104">
        <v>1.0999999999999943</v>
      </c>
      <c r="T7" s="104">
        <v>2</v>
      </c>
      <c r="U7" s="104">
        <v>8.7000000000000028</v>
      </c>
      <c r="V7" s="104">
        <v>14.599999999999994</v>
      </c>
      <c r="W7" s="104">
        <v>1.2999999999999972</v>
      </c>
      <c r="X7" s="104">
        <v>6</v>
      </c>
      <c r="Y7" s="104">
        <v>34.699999999999989</v>
      </c>
      <c r="Z7" s="104">
        <v>66.5</v>
      </c>
      <c r="AA7" s="104">
        <v>6.0999999999999943</v>
      </c>
      <c r="AB7" s="104">
        <v>2.7999999999999972</v>
      </c>
      <c r="AC7" s="104">
        <v>4.2000000000000028</v>
      </c>
      <c r="AD7" s="104">
        <v>12.299999999999997</v>
      </c>
      <c r="AE7" s="104">
        <v>3.2000000000000028</v>
      </c>
      <c r="AF7" s="104">
        <v>2.2000000000000028</v>
      </c>
      <c r="AG7" s="104">
        <v>7.5</v>
      </c>
      <c r="AH7" s="104">
        <v>28.199999999999989</v>
      </c>
      <c r="AI7" s="104">
        <v>3.2000000000000028</v>
      </c>
      <c r="AJ7" s="104">
        <v>7.4000000000000057</v>
      </c>
      <c r="AK7" s="104">
        <v>4.4000000000000057</v>
      </c>
      <c r="AL7" s="104">
        <v>8.2000000000000028</v>
      </c>
      <c r="AM7" s="104">
        <v>0.59999999999999432</v>
      </c>
      <c r="AN7" s="104">
        <v>1</v>
      </c>
      <c r="AO7" s="104">
        <v>12.5</v>
      </c>
      <c r="AP7" s="104">
        <v>13.799999999999997</v>
      </c>
      <c r="AQ7" s="104">
        <v>7.2999999999999972</v>
      </c>
      <c r="AR7" s="104">
        <v>9.7999999999999972</v>
      </c>
      <c r="AS7" s="104">
        <v>10.700000000000003</v>
      </c>
      <c r="AT7" s="104">
        <v>11</v>
      </c>
      <c r="AU7" s="104">
        <v>1.0999999999999943</v>
      </c>
      <c r="AV7" s="104">
        <v>0.5</v>
      </c>
      <c r="AW7" s="104">
        <v>0.70000000000000284</v>
      </c>
      <c r="AX7" s="104">
        <v>0.70000000000000284</v>
      </c>
      <c r="AY7" s="104">
        <v>0.20000000000000284</v>
      </c>
      <c r="AZ7" s="104">
        <v>9.9999999999994316E-2</v>
      </c>
      <c r="BA7" s="104">
        <v>0.20000000000000284</v>
      </c>
      <c r="BB7" s="104">
        <v>0.29999999999999716</v>
      </c>
      <c r="BC7" s="104">
        <v>0.70000000000000284</v>
      </c>
      <c r="BD7" s="104">
        <v>15.799999999999997</v>
      </c>
      <c r="BE7" s="104">
        <v>24.299999999999997</v>
      </c>
      <c r="BF7" s="104">
        <v>34.300000000000011</v>
      </c>
      <c r="BG7" s="104">
        <v>3.2000000000000028</v>
      </c>
      <c r="BH7" s="104">
        <v>121.69999999999999</v>
      </c>
      <c r="BI7" s="104">
        <v>127.9</v>
      </c>
      <c r="BJ7" s="104">
        <v>103</v>
      </c>
      <c r="BK7" s="104">
        <v>3.9000000000000057</v>
      </c>
      <c r="BL7" s="104">
        <v>22.400000000000006</v>
      </c>
      <c r="BM7" s="104">
        <v>30</v>
      </c>
      <c r="BN7" s="104">
        <v>47.2</v>
      </c>
      <c r="BO7" s="104">
        <v>5.5</v>
      </c>
      <c r="BP7" s="104">
        <v>7.4000000000000057</v>
      </c>
      <c r="BQ7" s="104">
        <v>8.8000000000000007</v>
      </c>
      <c r="BR7" s="104">
        <v>10.6</v>
      </c>
      <c r="BS7" s="104">
        <v>1.1000000000000001</v>
      </c>
      <c r="BT7" s="104">
        <v>1.7</v>
      </c>
      <c r="BU7" s="104">
        <v>2.9</v>
      </c>
      <c r="BV7" s="104">
        <v>10.6</v>
      </c>
      <c r="BW7" s="104">
        <v>3.4</v>
      </c>
      <c r="BX7" s="104">
        <v>1.5</v>
      </c>
      <c r="BY7" s="104">
        <v>-2</v>
      </c>
      <c r="BZ7" s="104">
        <v>-1.9</v>
      </c>
      <c r="CA7" s="104">
        <v>-3.1</v>
      </c>
      <c r="CB7" s="104">
        <v>-9.1999999999999993</v>
      </c>
      <c r="CC7" s="104">
        <v>0.6</v>
      </c>
      <c r="CD7" s="104">
        <v>13.6</v>
      </c>
      <c r="CE7" s="104">
        <v>4.0999999999999996</v>
      </c>
      <c r="CF7" s="104">
        <v>9</v>
      </c>
      <c r="CG7" s="104">
        <v>10.9</v>
      </c>
      <c r="CH7" s="104">
        <v>9.8000000000000007</v>
      </c>
      <c r="CI7" s="104">
        <v>1.4</v>
      </c>
      <c r="CJ7" s="104">
        <v>3</v>
      </c>
      <c r="CK7" s="104">
        <v>5.3</v>
      </c>
      <c r="CL7" s="104">
        <v>6</v>
      </c>
      <c r="CM7" s="104">
        <v>0.1</v>
      </c>
      <c r="CN7" s="104">
        <v>12</v>
      </c>
      <c r="CO7" s="104">
        <v>12.599999999999994</v>
      </c>
      <c r="CP7" s="104">
        <v>12.8</v>
      </c>
      <c r="CQ7" s="104">
        <v>0.1</v>
      </c>
      <c r="CR7" s="104">
        <v>17.8</v>
      </c>
      <c r="CS7" s="104">
        <v>18.5</v>
      </c>
      <c r="CT7" s="104">
        <v>18.899999999999999</v>
      </c>
      <c r="CU7" s="104">
        <v>1.2</v>
      </c>
    </row>
    <row r="8" spans="1:99" s="59" customFormat="1" ht="48.75" customHeight="1">
      <c r="A8" s="133"/>
      <c r="B8" s="106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04">
        <v>0.5</v>
      </c>
      <c r="D8" s="104">
        <v>0.79999999999999716</v>
      </c>
      <c r="E8" s="104">
        <v>1.0999999999999943</v>
      </c>
      <c r="F8" s="104">
        <v>1.2000000000000028</v>
      </c>
      <c r="G8" s="104">
        <v>0</v>
      </c>
      <c r="H8" s="104">
        <v>0</v>
      </c>
      <c r="I8" s="104">
        <v>0.40000000000000568</v>
      </c>
      <c r="J8" s="104">
        <v>0.70000000000000284</v>
      </c>
      <c r="K8" s="104">
        <v>0.59999999999999432</v>
      </c>
      <c r="L8" s="104">
        <v>1</v>
      </c>
      <c r="M8" s="104">
        <v>1.4000000000000057</v>
      </c>
      <c r="N8" s="104">
        <v>2.2000000000000028</v>
      </c>
      <c r="O8" s="104">
        <v>1</v>
      </c>
      <c r="P8" s="104">
        <v>1.5999999999999943</v>
      </c>
      <c r="Q8" s="104">
        <v>2</v>
      </c>
      <c r="R8" s="104">
        <v>5.2999999999999972</v>
      </c>
      <c r="S8" s="104">
        <v>0.70000000000000284</v>
      </c>
      <c r="T8" s="104">
        <v>1.2999999999999972</v>
      </c>
      <c r="U8" s="104">
        <v>1.7000000000000028</v>
      </c>
      <c r="V8" s="104">
        <v>2.0999999999999943</v>
      </c>
      <c r="W8" s="104">
        <v>0.40000000000000568</v>
      </c>
      <c r="X8" s="104">
        <v>0.90000000000000568</v>
      </c>
      <c r="Y8" s="104">
        <v>1.5999999999999943</v>
      </c>
      <c r="Z8" s="104">
        <v>2.5</v>
      </c>
      <c r="AA8" s="104">
        <v>0.29999999999999716</v>
      </c>
      <c r="AB8" s="104">
        <v>0.5</v>
      </c>
      <c r="AC8" s="104">
        <v>1.2000000000000028</v>
      </c>
      <c r="AD8" s="104">
        <v>2.9000000000000057</v>
      </c>
      <c r="AE8" s="104">
        <v>2.2000000000000028</v>
      </c>
      <c r="AF8" s="104">
        <v>4.2999999999999972</v>
      </c>
      <c r="AG8" s="104">
        <v>6.2000000000000028</v>
      </c>
      <c r="AH8" s="104">
        <v>16.200000000000003</v>
      </c>
      <c r="AI8" s="104">
        <v>9.5999999999999943</v>
      </c>
      <c r="AJ8" s="104">
        <v>10.900000000000006</v>
      </c>
      <c r="AK8" s="104">
        <v>12.900000000000006</v>
      </c>
      <c r="AL8" s="104">
        <v>14.299999999999997</v>
      </c>
      <c r="AM8" s="104">
        <v>-0.20000000000000284</v>
      </c>
      <c r="AN8" s="104">
        <v>-0.20000000000000284</v>
      </c>
      <c r="AO8" s="104">
        <v>0.20000000000000284</v>
      </c>
      <c r="AP8" s="104">
        <v>1.2000000000000028</v>
      </c>
      <c r="AQ8" s="104">
        <v>0.70000000000000284</v>
      </c>
      <c r="AR8" s="104">
        <v>1.5</v>
      </c>
      <c r="AS8" s="104">
        <v>2.7000000000000028</v>
      </c>
      <c r="AT8" s="104">
        <v>3.5</v>
      </c>
      <c r="AU8" s="104">
        <v>0.20000000000000284</v>
      </c>
      <c r="AV8" s="104">
        <v>0.29999999999999716</v>
      </c>
      <c r="AW8" s="104">
        <v>0.20000000000000284</v>
      </c>
      <c r="AX8" s="104">
        <v>0.5</v>
      </c>
      <c r="AY8" s="104">
        <v>-0.29999999999999716</v>
      </c>
      <c r="AZ8" s="104">
        <v>-0.79999999999999716</v>
      </c>
      <c r="BA8" s="104">
        <v>-0.70000000000000284</v>
      </c>
      <c r="BB8" s="104">
        <v>-0.70000000000000284</v>
      </c>
      <c r="BC8" s="104">
        <v>2.4000000000000057</v>
      </c>
      <c r="BD8" s="104">
        <v>11.400000000000006</v>
      </c>
      <c r="BE8" s="104">
        <v>16.400000000000006</v>
      </c>
      <c r="BF8" s="104">
        <v>27.900000000000006</v>
      </c>
      <c r="BG8" s="104">
        <v>22.400000000000006</v>
      </c>
      <c r="BH8" s="104">
        <v>31.599999999999994</v>
      </c>
      <c r="BI8" s="104">
        <v>33.400000000000006</v>
      </c>
      <c r="BJ8" s="104">
        <v>36</v>
      </c>
      <c r="BK8" s="104">
        <v>2</v>
      </c>
      <c r="BL8" s="104">
        <v>2.7999999999999972</v>
      </c>
      <c r="BM8" s="104">
        <v>3.5999999999999943</v>
      </c>
      <c r="BN8" s="104">
        <v>4.2</v>
      </c>
      <c r="BO8" s="104">
        <v>0.7</v>
      </c>
      <c r="BP8" s="104">
        <v>1.2000000000000028</v>
      </c>
      <c r="BQ8" s="104">
        <v>1.9</v>
      </c>
      <c r="BR8" s="104">
        <v>3.1</v>
      </c>
      <c r="BS8" s="104">
        <v>3</v>
      </c>
      <c r="BT8" s="104">
        <v>4.3</v>
      </c>
      <c r="BU8" s="104">
        <v>5.4</v>
      </c>
      <c r="BV8" s="104">
        <v>6.8</v>
      </c>
      <c r="BW8" s="104">
        <v>0.4</v>
      </c>
      <c r="BX8" s="104">
        <v>0.7</v>
      </c>
      <c r="BY8" s="104">
        <v>0.8</v>
      </c>
      <c r="BZ8" s="104">
        <v>-0.2</v>
      </c>
      <c r="CA8" s="104">
        <v>-0.5</v>
      </c>
      <c r="CB8" s="104">
        <v>-0.2</v>
      </c>
      <c r="CC8" s="104">
        <v>0.2</v>
      </c>
      <c r="CD8" s="104">
        <v>0.5</v>
      </c>
      <c r="CE8" s="104">
        <v>1</v>
      </c>
      <c r="CF8" s="104">
        <v>2.2999999999999998</v>
      </c>
      <c r="CG8" s="104">
        <v>3.6</v>
      </c>
      <c r="CH8" s="104">
        <v>4.2</v>
      </c>
      <c r="CI8" s="104">
        <v>3.3</v>
      </c>
      <c r="CJ8" s="104">
        <v>12.1</v>
      </c>
      <c r="CK8" s="104">
        <v>23.7</v>
      </c>
      <c r="CL8" s="104">
        <v>26.5</v>
      </c>
      <c r="CM8" s="104">
        <v>2</v>
      </c>
      <c r="CN8" s="104">
        <v>2</v>
      </c>
      <c r="CO8" s="104">
        <v>2</v>
      </c>
      <c r="CP8" s="104">
        <v>0.7</v>
      </c>
      <c r="CQ8" s="104">
        <v>0.4</v>
      </c>
      <c r="CR8" s="104">
        <v>0.4</v>
      </c>
      <c r="CS8" s="104">
        <v>1.2</v>
      </c>
      <c r="CT8" s="104">
        <v>2.1</v>
      </c>
      <c r="CU8" s="104">
        <v>0.6</v>
      </c>
    </row>
    <row r="9" spans="1:99" s="59" customFormat="1" ht="15.6">
      <c r="A9" s="133"/>
      <c r="B9" s="106" t="str">
        <f>IF('0'!A1=1,"Охорона здоров’я","Health")</f>
        <v>Охорона здоров’я</v>
      </c>
      <c r="C9" s="104">
        <v>2.2000000000000028</v>
      </c>
      <c r="D9" s="104">
        <v>4.5999999999999943</v>
      </c>
      <c r="E9" s="104">
        <v>5.4000000000000057</v>
      </c>
      <c r="F9" s="104">
        <v>5.5999999999999943</v>
      </c>
      <c r="G9" s="104">
        <v>0.70000000000000284</v>
      </c>
      <c r="H9" s="104">
        <v>2</v>
      </c>
      <c r="I9" s="104">
        <v>3</v>
      </c>
      <c r="J9" s="104">
        <v>3.5999999999999943</v>
      </c>
      <c r="K9" s="104">
        <v>1.4000000000000057</v>
      </c>
      <c r="L9" s="104">
        <v>2.5</v>
      </c>
      <c r="M9" s="104">
        <v>3</v>
      </c>
      <c r="N9" s="104">
        <v>3.5</v>
      </c>
      <c r="O9" s="104">
        <v>2.7999999999999972</v>
      </c>
      <c r="P9" s="104">
        <v>4.2000000000000028</v>
      </c>
      <c r="Q9" s="104">
        <v>5.0999999999999943</v>
      </c>
      <c r="R9" s="104">
        <v>7.0999999999999943</v>
      </c>
      <c r="S9" s="104">
        <v>4.2999999999999972</v>
      </c>
      <c r="T9" s="104">
        <v>7.4000000000000057</v>
      </c>
      <c r="U9" s="104">
        <v>8.4000000000000057</v>
      </c>
      <c r="V9" s="104">
        <v>9.2000000000000028</v>
      </c>
      <c r="W9" s="104">
        <v>1.7999999999999972</v>
      </c>
      <c r="X9" s="104">
        <v>3.0999999999999943</v>
      </c>
      <c r="Y9" s="104">
        <v>5.0999999999999943</v>
      </c>
      <c r="Z9" s="104">
        <v>7.2999999999999972</v>
      </c>
      <c r="AA9" s="104">
        <v>2.7999999999999972</v>
      </c>
      <c r="AB9" s="104">
        <v>6.2999999999999972</v>
      </c>
      <c r="AC9" s="104">
        <v>8.9000000000000057</v>
      </c>
      <c r="AD9" s="104">
        <v>13.200000000000003</v>
      </c>
      <c r="AE9" s="104">
        <v>6.5</v>
      </c>
      <c r="AF9" s="104">
        <v>12.299999999999997</v>
      </c>
      <c r="AG9" s="104">
        <v>14.799999999999997</v>
      </c>
      <c r="AH9" s="104">
        <v>21.900000000000006</v>
      </c>
      <c r="AI9" s="104">
        <v>19.099999999999994</v>
      </c>
      <c r="AJ9" s="104">
        <v>20.799999999999997</v>
      </c>
      <c r="AK9" s="104">
        <v>22.799999999999997</v>
      </c>
      <c r="AL9" s="104">
        <v>26.299999999999997</v>
      </c>
      <c r="AM9" s="104">
        <v>1.7999999999999972</v>
      </c>
      <c r="AN9" s="104">
        <v>2.7999999999999972</v>
      </c>
      <c r="AO9" s="104">
        <v>4.5</v>
      </c>
      <c r="AP9" s="104">
        <v>5.7999999999999972</v>
      </c>
      <c r="AQ9" s="104">
        <v>1.9000000000000057</v>
      </c>
      <c r="AR9" s="104">
        <v>4.4000000000000057</v>
      </c>
      <c r="AS9" s="104">
        <v>6.0999999999999943</v>
      </c>
      <c r="AT9" s="104">
        <v>6.4000000000000057</v>
      </c>
      <c r="AU9" s="104">
        <v>0.79999999999999716</v>
      </c>
      <c r="AV9" s="104">
        <v>2.0999999999999943</v>
      </c>
      <c r="AW9" s="104">
        <v>1.7999999999999972</v>
      </c>
      <c r="AX9" s="104">
        <v>2</v>
      </c>
      <c r="AY9" s="104">
        <v>1.0999999999999943</v>
      </c>
      <c r="AZ9" s="104">
        <v>1.7000000000000028</v>
      </c>
      <c r="BA9" s="104">
        <v>2.2999999999999972</v>
      </c>
      <c r="BB9" s="104">
        <v>3</v>
      </c>
      <c r="BC9" s="104">
        <v>3.4000000000000057</v>
      </c>
      <c r="BD9" s="104">
        <v>15.599999999999994</v>
      </c>
      <c r="BE9" s="104">
        <v>21.200000000000003</v>
      </c>
      <c r="BF9" s="104">
        <v>30</v>
      </c>
      <c r="BG9" s="104">
        <v>18.099999999999994</v>
      </c>
      <c r="BH9" s="104">
        <v>24.400000000000006</v>
      </c>
      <c r="BI9" s="104">
        <v>26.299999999999997</v>
      </c>
      <c r="BJ9" s="104">
        <v>29.099999999999994</v>
      </c>
      <c r="BK9" s="104">
        <v>3.7999999999999972</v>
      </c>
      <c r="BL9" s="104">
        <v>5.5</v>
      </c>
      <c r="BM9" s="104">
        <v>6.7000000000000028</v>
      </c>
      <c r="BN9" s="104">
        <v>7.8</v>
      </c>
      <c r="BO9" s="104">
        <v>1.8</v>
      </c>
      <c r="BP9" s="104">
        <v>3.5999999999999943</v>
      </c>
      <c r="BQ9" s="104">
        <v>4.8</v>
      </c>
      <c r="BR9" s="104">
        <v>7.5</v>
      </c>
      <c r="BS9" s="104">
        <v>3.3</v>
      </c>
      <c r="BT9" s="104">
        <v>4.7</v>
      </c>
      <c r="BU9" s="104">
        <v>6.2</v>
      </c>
      <c r="BV9" s="104">
        <v>8.9</v>
      </c>
      <c r="BW9" s="104">
        <v>1.9</v>
      </c>
      <c r="BX9" s="104">
        <v>3.2</v>
      </c>
      <c r="BY9" s="104">
        <v>3.4</v>
      </c>
      <c r="BZ9" s="104">
        <v>3.8</v>
      </c>
      <c r="CA9" s="104">
        <v>1.9</v>
      </c>
      <c r="CB9" s="104">
        <v>4.5</v>
      </c>
      <c r="CC9" s="104">
        <v>6.1</v>
      </c>
      <c r="CD9" s="104">
        <v>7.7</v>
      </c>
      <c r="CE9" s="104">
        <v>1.6</v>
      </c>
      <c r="CF9" s="104">
        <v>3.4</v>
      </c>
      <c r="CG9" s="104">
        <v>4</v>
      </c>
      <c r="CH9" s="104">
        <v>6.1</v>
      </c>
      <c r="CI9" s="104">
        <v>7.4</v>
      </c>
      <c r="CJ9" s="104">
        <v>10.4</v>
      </c>
      <c r="CK9" s="104">
        <v>16.2</v>
      </c>
      <c r="CL9" s="104">
        <v>19.899999999999999</v>
      </c>
      <c r="CM9" s="104">
        <v>2.6</v>
      </c>
      <c r="CN9" s="104">
        <v>4.8</v>
      </c>
      <c r="CO9" s="104">
        <v>6.5999999999999943</v>
      </c>
      <c r="CP9" s="104">
        <v>8.6999999999999993</v>
      </c>
      <c r="CQ9" s="104">
        <v>2.9</v>
      </c>
      <c r="CR9" s="104">
        <v>6.1</v>
      </c>
      <c r="CS9" s="104">
        <v>9.6999999999999993</v>
      </c>
      <c r="CT9" s="104">
        <v>13.2</v>
      </c>
      <c r="CU9" s="104">
        <v>4.5999999999999996</v>
      </c>
    </row>
    <row r="10" spans="1:99" s="59" customFormat="1" ht="15.6">
      <c r="A10" s="133"/>
      <c r="B10" s="106" t="str">
        <f>IF('0'!A1=1,"Транспорт","Transport")</f>
        <v>Транспорт</v>
      </c>
      <c r="C10" s="104">
        <v>0.20000000000000284</v>
      </c>
      <c r="D10" s="104">
        <v>0.70000000000000284</v>
      </c>
      <c r="E10" s="104">
        <v>1.4000000000000057</v>
      </c>
      <c r="F10" s="104">
        <v>-1.5</v>
      </c>
      <c r="G10" s="104">
        <v>0</v>
      </c>
      <c r="H10" s="104">
        <v>5.2000000000000028</v>
      </c>
      <c r="I10" s="104">
        <v>6</v>
      </c>
      <c r="J10" s="104">
        <v>6.5999999999999943</v>
      </c>
      <c r="K10" s="104">
        <v>9.9999999999994316E-2</v>
      </c>
      <c r="L10" s="104">
        <v>-0.20000000000000284</v>
      </c>
      <c r="M10" s="104">
        <v>2.2000000000000028</v>
      </c>
      <c r="N10" s="104">
        <v>2.4000000000000057</v>
      </c>
      <c r="O10" s="104">
        <v>0.79999999999999716</v>
      </c>
      <c r="P10" s="104">
        <v>10.5</v>
      </c>
      <c r="Q10" s="104">
        <v>15.200000000000003</v>
      </c>
      <c r="R10" s="104">
        <v>17.700000000000003</v>
      </c>
      <c r="S10" s="104">
        <v>2.9000000000000057</v>
      </c>
      <c r="T10" s="104">
        <v>10</v>
      </c>
      <c r="U10" s="104">
        <v>18.700000000000003</v>
      </c>
      <c r="V10" s="104">
        <v>19.700000000000003</v>
      </c>
      <c r="W10" s="104">
        <v>0.40000000000000568</v>
      </c>
      <c r="X10" s="104">
        <v>5.4000000000000057</v>
      </c>
      <c r="Y10" s="104">
        <v>13.599999999999994</v>
      </c>
      <c r="Z10" s="104">
        <v>10.400000000000006</v>
      </c>
      <c r="AA10" s="104">
        <v>1</v>
      </c>
      <c r="AB10" s="104">
        <v>5.7999999999999972</v>
      </c>
      <c r="AC10" s="104">
        <v>6.9000000000000057</v>
      </c>
      <c r="AD10" s="104">
        <v>14.099999999999994</v>
      </c>
      <c r="AE10" s="104">
        <v>9.0999999999999943</v>
      </c>
      <c r="AF10" s="104">
        <v>16.5</v>
      </c>
      <c r="AG10" s="104">
        <v>19.200000000000003</v>
      </c>
      <c r="AH10" s="104">
        <v>22.5</v>
      </c>
      <c r="AI10" s="104">
        <v>7.7000000000000028</v>
      </c>
      <c r="AJ10" s="104">
        <v>13</v>
      </c>
      <c r="AK10" s="104">
        <v>20.400000000000006</v>
      </c>
      <c r="AL10" s="104">
        <v>19.200000000000003</v>
      </c>
      <c r="AM10" s="104">
        <v>4</v>
      </c>
      <c r="AN10" s="104">
        <v>4.7000000000000028</v>
      </c>
      <c r="AO10" s="104">
        <v>4.0999999999999943</v>
      </c>
      <c r="AP10" s="104">
        <v>6.5999999999999943</v>
      </c>
      <c r="AQ10" s="104">
        <v>9.5</v>
      </c>
      <c r="AR10" s="104">
        <v>17.5</v>
      </c>
      <c r="AS10" s="104">
        <v>19.5</v>
      </c>
      <c r="AT10" s="104">
        <v>20.900000000000006</v>
      </c>
      <c r="AU10" s="104">
        <v>1.7000000000000028</v>
      </c>
      <c r="AV10" s="104">
        <v>3.7000000000000028</v>
      </c>
      <c r="AW10" s="104">
        <v>3.7999999999999972</v>
      </c>
      <c r="AX10" s="104">
        <v>4.0999999999999943</v>
      </c>
      <c r="AY10" s="104">
        <v>0.29999999999999716</v>
      </c>
      <c r="AZ10" s="104">
        <v>1</v>
      </c>
      <c r="BA10" s="104">
        <v>1.7000000000000028</v>
      </c>
      <c r="BB10" s="104">
        <v>1.2999999999999972</v>
      </c>
      <c r="BC10" s="104">
        <v>8.2000000000000028</v>
      </c>
      <c r="BD10" s="104">
        <v>25.799999999999997</v>
      </c>
      <c r="BE10" s="104">
        <v>36</v>
      </c>
      <c r="BF10" s="104">
        <v>41.599999999999994</v>
      </c>
      <c r="BG10" s="104">
        <v>26.5</v>
      </c>
      <c r="BH10" s="104">
        <v>22.700000000000003</v>
      </c>
      <c r="BI10" s="104">
        <v>20.599999999999994</v>
      </c>
      <c r="BJ10" s="104">
        <v>20.400000000000006</v>
      </c>
      <c r="BK10" s="104">
        <v>0.59999999999999432</v>
      </c>
      <c r="BL10" s="104">
        <v>7.2000000000000028</v>
      </c>
      <c r="BM10" s="104">
        <v>8.5999999999999943</v>
      </c>
      <c r="BN10" s="104">
        <v>11.4</v>
      </c>
      <c r="BO10" s="104">
        <v>5.5</v>
      </c>
      <c r="BP10" s="104">
        <v>7.2999999999999972</v>
      </c>
      <c r="BQ10" s="104">
        <v>9.8000000000000007</v>
      </c>
      <c r="BR10" s="104">
        <v>16.7</v>
      </c>
      <c r="BS10" s="104">
        <v>3.8</v>
      </c>
      <c r="BT10" s="104">
        <v>5.4</v>
      </c>
      <c r="BU10" s="104">
        <v>10.7</v>
      </c>
      <c r="BV10" s="104">
        <v>12.9</v>
      </c>
      <c r="BW10" s="104">
        <v>-1.3</v>
      </c>
      <c r="BX10" s="104">
        <v>1.5</v>
      </c>
      <c r="BY10" s="104">
        <v>-0.6</v>
      </c>
      <c r="BZ10" s="104">
        <v>-2.4</v>
      </c>
      <c r="CA10" s="104">
        <v>0.1</v>
      </c>
      <c r="CB10" s="104">
        <v>-2</v>
      </c>
      <c r="CC10" s="104">
        <v>0.8</v>
      </c>
      <c r="CD10" s="104">
        <v>2.7</v>
      </c>
      <c r="CE10" s="104">
        <v>4.5</v>
      </c>
      <c r="CF10" s="104">
        <v>6.9</v>
      </c>
      <c r="CG10" s="104">
        <v>8.8000000000000007</v>
      </c>
      <c r="CH10" s="104">
        <v>11.1</v>
      </c>
      <c r="CI10" s="104">
        <v>9.5</v>
      </c>
      <c r="CJ10" s="104">
        <v>37</v>
      </c>
      <c r="CK10" s="104">
        <v>38.200000000000003</v>
      </c>
      <c r="CL10" s="104">
        <v>42.9</v>
      </c>
      <c r="CM10" s="104">
        <v>-2.7</v>
      </c>
      <c r="CN10" s="104">
        <v>-5.2</v>
      </c>
      <c r="CO10" s="104">
        <v>2.5</v>
      </c>
      <c r="CP10" s="104">
        <v>3.2</v>
      </c>
      <c r="CQ10" s="104">
        <v>0</v>
      </c>
      <c r="CR10" s="104">
        <v>3.8</v>
      </c>
      <c r="CS10" s="104">
        <v>6</v>
      </c>
      <c r="CT10" s="104">
        <v>7.1</v>
      </c>
      <c r="CU10" s="104">
        <v>2.2000000000000002</v>
      </c>
    </row>
    <row r="11" spans="1:99" s="59" customFormat="1" ht="15.6">
      <c r="A11" s="133"/>
      <c r="B11" s="106" t="str">
        <f>IF('0'!A1=1,"Зв’язок","Communication")</f>
        <v>Зв’язок</v>
      </c>
      <c r="C11" s="104">
        <v>-9.9999999999994316E-2</v>
      </c>
      <c r="D11" s="104">
        <v>-0.29999999999999716</v>
      </c>
      <c r="E11" s="104">
        <v>-0.59999999999999432</v>
      </c>
      <c r="F11" s="104">
        <v>-0.79999999999999716</v>
      </c>
      <c r="G11" s="104">
        <v>1.2999999999999972</v>
      </c>
      <c r="H11" s="104">
        <v>1.2999999999999972</v>
      </c>
      <c r="I11" s="104">
        <v>9.9000000000000057</v>
      </c>
      <c r="J11" s="104">
        <v>9.7999999999999972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9.9999999999994316E-2</v>
      </c>
      <c r="S11" s="104">
        <v>0</v>
      </c>
      <c r="T11" s="104">
        <v>0</v>
      </c>
      <c r="U11" s="104">
        <v>1.7000000000000028</v>
      </c>
      <c r="V11" s="104">
        <v>1.7000000000000028</v>
      </c>
      <c r="W11" s="104">
        <v>0</v>
      </c>
      <c r="X11" s="104">
        <v>0</v>
      </c>
      <c r="Y11" s="104">
        <v>12.700000000000003</v>
      </c>
      <c r="Z11" s="104">
        <v>21</v>
      </c>
      <c r="AA11" s="104">
        <v>-2.0999999999999943</v>
      </c>
      <c r="AB11" s="104">
        <v>-2.2999999999999972</v>
      </c>
      <c r="AC11" s="104">
        <v>-2.5</v>
      </c>
      <c r="AD11" s="104">
        <v>-2.7999999999999972</v>
      </c>
      <c r="AE11" s="104">
        <v>-0.20000000000000284</v>
      </c>
      <c r="AF11" s="104">
        <v>-9.9999999999994316E-2</v>
      </c>
      <c r="AG11" s="104">
        <v>-0.29999999999999716</v>
      </c>
      <c r="AH11" s="104">
        <v>5</v>
      </c>
      <c r="AI11" s="104">
        <v>1</v>
      </c>
      <c r="AJ11" s="104">
        <v>4.4000000000000057</v>
      </c>
      <c r="AK11" s="104">
        <v>4.5999999999999943</v>
      </c>
      <c r="AL11" s="104">
        <v>4.2999999999999972</v>
      </c>
      <c r="AM11" s="104">
        <v>-7.5999999999999943</v>
      </c>
      <c r="AN11" s="104">
        <v>-8</v>
      </c>
      <c r="AO11" s="104">
        <v>-8.2999999999999972</v>
      </c>
      <c r="AP11" s="104">
        <v>-8.9000000000000057</v>
      </c>
      <c r="AQ11" s="104">
        <v>-0.20000000000000284</v>
      </c>
      <c r="AR11" s="104">
        <v>3</v>
      </c>
      <c r="AS11" s="104">
        <v>3.7000000000000028</v>
      </c>
      <c r="AT11" s="104">
        <v>3.5</v>
      </c>
      <c r="AU11" s="104">
        <v>-9.9999999999994316E-2</v>
      </c>
      <c r="AV11" s="104">
        <v>-9.9999999999994316E-2</v>
      </c>
      <c r="AW11" s="104">
        <v>1.4000000000000057</v>
      </c>
      <c r="AX11" s="104">
        <v>1.4000000000000057</v>
      </c>
      <c r="AY11" s="104">
        <v>-0.20000000000000284</v>
      </c>
      <c r="AZ11" s="104">
        <v>0.90000000000000568</v>
      </c>
      <c r="BA11" s="104">
        <v>0.90000000000000568</v>
      </c>
      <c r="BB11" s="104">
        <v>0.70000000000000284</v>
      </c>
      <c r="BC11" s="104">
        <v>9.9999999999994316E-2</v>
      </c>
      <c r="BD11" s="104">
        <v>9.9999999999994316E-2</v>
      </c>
      <c r="BE11" s="104">
        <v>1.0999999999999943</v>
      </c>
      <c r="BF11" s="104">
        <v>2.4000000000000057</v>
      </c>
      <c r="BG11" s="104">
        <v>3.2000000000000028</v>
      </c>
      <c r="BH11" s="104">
        <v>4</v>
      </c>
      <c r="BI11" s="104">
        <v>4.7999999999999972</v>
      </c>
      <c r="BJ11" s="104">
        <v>7</v>
      </c>
      <c r="BK11" s="104">
        <v>0.5</v>
      </c>
      <c r="BL11" s="104">
        <v>1.0999999999999943</v>
      </c>
      <c r="BM11" s="104">
        <v>1.0999999999999943</v>
      </c>
      <c r="BN11" s="104">
        <v>4</v>
      </c>
      <c r="BO11" s="104">
        <v>3.4</v>
      </c>
      <c r="BP11" s="104">
        <v>6.2999999999999972</v>
      </c>
      <c r="BQ11" s="104">
        <v>6.6</v>
      </c>
      <c r="BR11" s="104">
        <v>9.1</v>
      </c>
      <c r="BS11" s="104">
        <v>4.0999999999999996</v>
      </c>
      <c r="BT11" s="104">
        <v>6.2</v>
      </c>
      <c r="BU11" s="104">
        <v>8.4</v>
      </c>
      <c r="BV11" s="104">
        <v>15.1</v>
      </c>
      <c r="BW11" s="104">
        <v>6.3</v>
      </c>
      <c r="BX11" s="104">
        <v>7.1</v>
      </c>
      <c r="BY11" s="104">
        <v>7.8</v>
      </c>
      <c r="BZ11" s="104">
        <v>11.8</v>
      </c>
      <c r="CA11" s="104">
        <v>1.7</v>
      </c>
      <c r="CB11" s="104">
        <v>2.6</v>
      </c>
      <c r="CC11" s="104">
        <v>3.9</v>
      </c>
      <c r="CD11" s="104">
        <v>4.0999999999999996</v>
      </c>
      <c r="CE11" s="104">
        <v>1.2</v>
      </c>
      <c r="CF11" s="104">
        <v>3.5</v>
      </c>
      <c r="CG11" s="104">
        <v>4.9000000000000004</v>
      </c>
      <c r="CH11" s="104">
        <v>7.4</v>
      </c>
      <c r="CI11" s="104">
        <v>2.2000000000000002</v>
      </c>
      <c r="CJ11" s="104">
        <v>6</v>
      </c>
      <c r="CK11" s="104">
        <v>11</v>
      </c>
      <c r="CL11" s="104">
        <v>13.4</v>
      </c>
      <c r="CM11" s="104">
        <v>2</v>
      </c>
      <c r="CN11" s="104">
        <v>2.2000000000000002</v>
      </c>
      <c r="CO11" s="104">
        <v>2.2000000000000028</v>
      </c>
      <c r="CP11" s="104">
        <v>1.5</v>
      </c>
      <c r="CQ11" s="104">
        <v>0.6</v>
      </c>
      <c r="CR11" s="104">
        <v>1.8</v>
      </c>
      <c r="CS11" s="104">
        <v>4.5</v>
      </c>
      <c r="CT11" s="104">
        <v>9.1</v>
      </c>
      <c r="CU11" s="104">
        <v>9.6</v>
      </c>
    </row>
    <row r="12" spans="1:99" s="59" customFormat="1" ht="21.75" customHeight="1">
      <c r="A12" s="133"/>
      <c r="B12" s="106" t="str">
        <f>IF('0'!A1=1,"Відпочинок і культура","Recreation and culture")</f>
        <v>Відпочинок і культура</v>
      </c>
      <c r="C12" s="104">
        <v>2.2000000000000028</v>
      </c>
      <c r="D12" s="104">
        <v>3.0999999999999943</v>
      </c>
      <c r="E12" s="104">
        <v>3.7000000000000028</v>
      </c>
      <c r="F12" s="104">
        <v>4.2999999999999972</v>
      </c>
      <c r="G12" s="104">
        <v>0.90000000000000568</v>
      </c>
      <c r="H12" s="104">
        <v>0.70000000000000284</v>
      </c>
      <c r="I12" s="104">
        <v>0.79999999999999716</v>
      </c>
      <c r="J12" s="104">
        <v>2</v>
      </c>
      <c r="K12" s="104">
        <v>1</v>
      </c>
      <c r="L12" s="104">
        <v>0.90000000000000568</v>
      </c>
      <c r="M12" s="104">
        <v>1</v>
      </c>
      <c r="N12" s="104">
        <v>1.9000000000000057</v>
      </c>
      <c r="O12" s="104">
        <v>1.2999999999999972</v>
      </c>
      <c r="P12" s="104">
        <v>1.7999999999999972</v>
      </c>
      <c r="Q12" s="104">
        <v>2</v>
      </c>
      <c r="R12" s="104">
        <v>4.5</v>
      </c>
      <c r="S12" s="104">
        <v>1.0999999999999943</v>
      </c>
      <c r="T12" s="104">
        <v>1.0999999999999943</v>
      </c>
      <c r="U12" s="104">
        <v>1.5</v>
      </c>
      <c r="V12" s="104">
        <v>2.7000000000000028</v>
      </c>
      <c r="W12" s="104">
        <v>1.0999999999999943</v>
      </c>
      <c r="X12" s="104">
        <v>1.2999999999999972</v>
      </c>
      <c r="Y12" s="104">
        <v>2.2999999999999972</v>
      </c>
      <c r="Z12" s="104">
        <v>3.7000000000000028</v>
      </c>
      <c r="AA12" s="104">
        <v>2.2000000000000028</v>
      </c>
      <c r="AB12" s="104">
        <v>2.0999999999999943</v>
      </c>
      <c r="AC12" s="104">
        <v>3</v>
      </c>
      <c r="AD12" s="104">
        <v>4.7000000000000028</v>
      </c>
      <c r="AE12" s="104">
        <v>3.2000000000000028</v>
      </c>
      <c r="AF12" s="104">
        <v>4.9000000000000057</v>
      </c>
      <c r="AG12" s="104">
        <v>6.7000000000000028</v>
      </c>
      <c r="AH12" s="104">
        <v>17.099999999999994</v>
      </c>
      <c r="AI12" s="104">
        <v>7.7000000000000028</v>
      </c>
      <c r="AJ12" s="104">
        <v>7.7000000000000028</v>
      </c>
      <c r="AK12" s="104">
        <v>10.200000000000003</v>
      </c>
      <c r="AL12" s="104">
        <v>11.799999999999997</v>
      </c>
      <c r="AM12" s="104">
        <v>0.59999999999999432</v>
      </c>
      <c r="AN12" s="104">
        <v>9.9999999999994316E-2</v>
      </c>
      <c r="AO12" s="104">
        <v>1.4000000000000057</v>
      </c>
      <c r="AP12" s="104">
        <v>2.5</v>
      </c>
      <c r="AQ12" s="104">
        <v>1.2999999999999972</v>
      </c>
      <c r="AR12" s="104">
        <v>1.7999999999999972</v>
      </c>
      <c r="AS12" s="104">
        <v>2.7000000000000028</v>
      </c>
      <c r="AT12" s="104">
        <v>3.2000000000000028</v>
      </c>
      <c r="AU12" s="104">
        <v>0.59999999999999432</v>
      </c>
      <c r="AV12" s="104">
        <v>0.29999999999999716</v>
      </c>
      <c r="AW12" s="104">
        <v>0.29999999999999716</v>
      </c>
      <c r="AX12" s="104">
        <v>0.20000000000000284</v>
      </c>
      <c r="AY12" s="104">
        <v>0</v>
      </c>
      <c r="AZ12" s="104">
        <v>-0.20000000000000284</v>
      </c>
      <c r="BA12" s="104">
        <v>-0.20000000000000284</v>
      </c>
      <c r="BB12" s="104">
        <v>-0.29999999999999716</v>
      </c>
      <c r="BC12" s="104">
        <v>3.7999999999999972</v>
      </c>
      <c r="BD12" s="104">
        <v>9.4000000000000057</v>
      </c>
      <c r="BE12" s="104">
        <v>15.400000000000006</v>
      </c>
      <c r="BF12" s="104">
        <v>24.799999999999997</v>
      </c>
      <c r="BG12" s="104">
        <v>22.599999999999994</v>
      </c>
      <c r="BH12" s="104">
        <v>28.5</v>
      </c>
      <c r="BI12" s="104">
        <v>32.800000000000011</v>
      </c>
      <c r="BJ12" s="104">
        <v>37.900000000000006</v>
      </c>
      <c r="BK12" s="104">
        <v>3.9000000000000057</v>
      </c>
      <c r="BL12" s="104">
        <v>2.2000000000000028</v>
      </c>
      <c r="BM12" s="104">
        <v>3.9000000000000057</v>
      </c>
      <c r="BN12" s="104">
        <v>4.5</v>
      </c>
      <c r="BO12" s="104">
        <v>2.6</v>
      </c>
      <c r="BP12" s="104">
        <v>2.9000000000000057</v>
      </c>
      <c r="BQ12" s="104">
        <v>3.4</v>
      </c>
      <c r="BR12" s="104">
        <v>4.5</v>
      </c>
      <c r="BS12" s="104">
        <v>2.9</v>
      </c>
      <c r="BT12" s="104">
        <v>2.2000000000000002</v>
      </c>
      <c r="BU12" s="104">
        <v>3.4</v>
      </c>
      <c r="BV12" s="104">
        <v>4.4000000000000004</v>
      </c>
      <c r="BW12" s="104">
        <v>1.7</v>
      </c>
      <c r="BX12" s="104">
        <v>1.2</v>
      </c>
      <c r="BY12" s="104">
        <v>0.5</v>
      </c>
      <c r="BZ12" s="104">
        <v>-0.1</v>
      </c>
      <c r="CA12" s="104">
        <v>-0.1</v>
      </c>
      <c r="CB12" s="104">
        <v>-1.6</v>
      </c>
      <c r="CC12" s="104">
        <v>-1.6</v>
      </c>
      <c r="CD12" s="104">
        <v>0.1</v>
      </c>
      <c r="CE12" s="104">
        <v>1.9</v>
      </c>
      <c r="CF12" s="104">
        <v>1.8</v>
      </c>
      <c r="CG12" s="104">
        <v>2.2000000000000002</v>
      </c>
      <c r="CH12" s="104">
        <v>5</v>
      </c>
      <c r="CI12" s="104">
        <v>2.5</v>
      </c>
      <c r="CJ12" s="104">
        <v>6.9</v>
      </c>
      <c r="CK12" s="104">
        <v>12.4</v>
      </c>
      <c r="CL12" s="104">
        <v>15.9</v>
      </c>
      <c r="CM12" s="104">
        <v>1.5</v>
      </c>
      <c r="CN12" s="104">
        <v>0.6</v>
      </c>
      <c r="CO12" s="104">
        <v>-0.29999999999999716</v>
      </c>
      <c r="CP12" s="104">
        <v>-1.1000000000000001</v>
      </c>
      <c r="CQ12" s="104">
        <v>0.3</v>
      </c>
      <c r="CR12" s="104">
        <v>-0.7</v>
      </c>
      <c r="CS12" s="104">
        <v>0</v>
      </c>
      <c r="CT12" s="104">
        <v>1</v>
      </c>
      <c r="CU12" s="104">
        <v>0.3</v>
      </c>
    </row>
    <row r="13" spans="1:99" s="59" customFormat="1" ht="15.6">
      <c r="A13" s="133"/>
      <c r="B13" s="106" t="str">
        <f>IF('0'!A1=1,"Освіта","Education")</f>
        <v>Освіта</v>
      </c>
      <c r="C13" s="104">
        <v>2.7000000000000028</v>
      </c>
      <c r="D13" s="104">
        <v>3.2000000000000028</v>
      </c>
      <c r="E13" s="104">
        <v>9.5</v>
      </c>
      <c r="F13" s="104">
        <v>10.700000000000003</v>
      </c>
      <c r="G13" s="104">
        <v>9.9999999999994316E-2</v>
      </c>
      <c r="H13" s="104">
        <v>9.9999999999994316E-2</v>
      </c>
      <c r="I13" s="104">
        <v>5.4000000000000057</v>
      </c>
      <c r="J13" s="104">
        <v>6</v>
      </c>
      <c r="K13" s="104">
        <v>0.29999999999999716</v>
      </c>
      <c r="L13" s="104">
        <v>0.5</v>
      </c>
      <c r="M13" s="104">
        <v>6.5999999999999943</v>
      </c>
      <c r="N13" s="104">
        <v>7.0999999999999943</v>
      </c>
      <c r="O13" s="104">
        <v>0.59999999999999432</v>
      </c>
      <c r="P13" s="104">
        <v>1.0999999999999943</v>
      </c>
      <c r="Q13" s="104">
        <v>8.9000000000000057</v>
      </c>
      <c r="R13" s="104">
        <v>9.4000000000000057</v>
      </c>
      <c r="S13" s="104">
        <v>1.7000000000000028</v>
      </c>
      <c r="T13" s="104">
        <v>2.4000000000000057</v>
      </c>
      <c r="U13" s="104">
        <v>16.799999999999997</v>
      </c>
      <c r="V13" s="104">
        <v>18</v>
      </c>
      <c r="W13" s="104">
        <v>1.5999999999999943</v>
      </c>
      <c r="X13" s="104">
        <v>1.9000000000000057</v>
      </c>
      <c r="Y13" s="104">
        <v>15.099999999999994</v>
      </c>
      <c r="Z13" s="104">
        <v>15.799999999999997</v>
      </c>
      <c r="AA13" s="104">
        <v>1.0999999999999943</v>
      </c>
      <c r="AB13" s="104">
        <v>1.5999999999999943</v>
      </c>
      <c r="AC13" s="104">
        <v>14.900000000000006</v>
      </c>
      <c r="AD13" s="104">
        <v>15.799999999999997</v>
      </c>
      <c r="AE13" s="104">
        <v>2.5</v>
      </c>
      <c r="AF13" s="104">
        <v>4.4000000000000057</v>
      </c>
      <c r="AG13" s="104">
        <v>27.599999999999994</v>
      </c>
      <c r="AH13" s="104">
        <v>29.199999999999989</v>
      </c>
      <c r="AI13" s="104">
        <v>1.0999999999999943</v>
      </c>
      <c r="AJ13" s="104">
        <v>1.5</v>
      </c>
      <c r="AK13" s="104">
        <v>14.799999999999997</v>
      </c>
      <c r="AL13" s="104">
        <v>15.099999999999994</v>
      </c>
      <c r="AM13" s="104">
        <v>0.5</v>
      </c>
      <c r="AN13" s="104">
        <v>1.5</v>
      </c>
      <c r="AO13" s="104">
        <v>9.9000000000000057</v>
      </c>
      <c r="AP13" s="104">
        <v>10.299999999999997</v>
      </c>
      <c r="AQ13" s="104">
        <v>1</v>
      </c>
      <c r="AR13" s="104">
        <v>1.5999999999999943</v>
      </c>
      <c r="AS13" s="104">
        <v>5.5999999999999943</v>
      </c>
      <c r="AT13" s="104">
        <v>5.7000000000000028</v>
      </c>
      <c r="AU13" s="104">
        <v>1</v>
      </c>
      <c r="AV13" s="104">
        <v>1.2000000000000028</v>
      </c>
      <c r="AW13" s="104">
        <v>4.2000000000000028</v>
      </c>
      <c r="AX13" s="104">
        <v>4.4000000000000057</v>
      </c>
      <c r="AY13" s="104">
        <v>0.59999999999999432</v>
      </c>
      <c r="AZ13" s="104">
        <v>0.79999999999999716</v>
      </c>
      <c r="BA13" s="104">
        <v>1.2999999999999972</v>
      </c>
      <c r="BB13" s="104">
        <v>1.5</v>
      </c>
      <c r="BC13" s="104">
        <v>0.5</v>
      </c>
      <c r="BD13" s="104">
        <v>1.5999999999999943</v>
      </c>
      <c r="BE13" s="104">
        <v>4.0999999999999943</v>
      </c>
      <c r="BF13" s="104">
        <v>4.7000000000000028</v>
      </c>
      <c r="BG13" s="104">
        <v>8.7999999999999972</v>
      </c>
      <c r="BH13" s="104">
        <v>14.099999999999994</v>
      </c>
      <c r="BI13" s="104">
        <v>23</v>
      </c>
      <c r="BJ13" s="104">
        <v>24.200000000000003</v>
      </c>
      <c r="BK13" s="104">
        <v>4.5</v>
      </c>
      <c r="BL13" s="104">
        <v>6.7000000000000028</v>
      </c>
      <c r="BM13" s="104">
        <v>12.700000000000003</v>
      </c>
      <c r="BN13" s="104">
        <v>13.7</v>
      </c>
      <c r="BO13" s="104">
        <v>1.7</v>
      </c>
      <c r="BP13" s="104">
        <v>2.2000000000000028</v>
      </c>
      <c r="BQ13" s="104">
        <v>14.7</v>
      </c>
      <c r="BR13" s="104">
        <v>14.9</v>
      </c>
      <c r="BS13" s="104">
        <v>2</v>
      </c>
      <c r="BT13" s="104">
        <v>2.5</v>
      </c>
      <c r="BU13" s="104">
        <v>13.1</v>
      </c>
      <c r="BV13" s="104">
        <v>13.4</v>
      </c>
      <c r="BW13" s="104">
        <v>1.9</v>
      </c>
      <c r="BX13" s="104">
        <v>2.2999999999999998</v>
      </c>
      <c r="BY13" s="104">
        <v>13</v>
      </c>
      <c r="BZ13" s="104">
        <v>13.5</v>
      </c>
      <c r="CA13" s="104">
        <v>1.9</v>
      </c>
      <c r="CB13" s="104">
        <v>2.2000000000000002</v>
      </c>
      <c r="CC13" s="104">
        <v>13.7</v>
      </c>
      <c r="CD13" s="104">
        <v>13.9</v>
      </c>
      <c r="CE13" s="104">
        <v>2.1</v>
      </c>
      <c r="CF13" s="104">
        <v>2.9</v>
      </c>
      <c r="CG13" s="104">
        <v>16.600000000000001</v>
      </c>
      <c r="CH13" s="104">
        <v>17</v>
      </c>
      <c r="CI13" s="104">
        <v>1.8</v>
      </c>
      <c r="CJ13" s="104">
        <v>2</v>
      </c>
      <c r="CK13" s="104">
        <v>9.6</v>
      </c>
      <c r="CL13" s="104">
        <v>9.8000000000000007</v>
      </c>
      <c r="CM13" s="104">
        <v>1.6</v>
      </c>
      <c r="CN13" s="104">
        <v>1.8</v>
      </c>
      <c r="CO13" s="104">
        <v>12.400000000000006</v>
      </c>
      <c r="CP13" s="104">
        <v>12.8</v>
      </c>
      <c r="CQ13" s="104">
        <v>0.7</v>
      </c>
      <c r="CR13" s="104">
        <v>1</v>
      </c>
      <c r="CS13" s="104">
        <v>11.7</v>
      </c>
      <c r="CT13" s="104">
        <v>12</v>
      </c>
      <c r="CU13" s="104">
        <v>0.8</v>
      </c>
    </row>
    <row r="14" spans="1:99" s="59" customFormat="1" ht="15.6">
      <c r="A14" s="133"/>
      <c r="B14" s="106" t="str">
        <f>IF('0'!A1=1,"Ресторани та готелі","Restaurants and hotels")</f>
        <v>Ресторани та готелі</v>
      </c>
      <c r="C14" s="104">
        <v>4.5</v>
      </c>
      <c r="D14" s="104">
        <v>9.9000000000000057</v>
      </c>
      <c r="E14" s="104">
        <v>10.200000000000003</v>
      </c>
      <c r="F14" s="104">
        <v>12.5</v>
      </c>
      <c r="G14" s="104">
        <v>2.2999999999999972</v>
      </c>
      <c r="H14" s="104">
        <v>5.5</v>
      </c>
      <c r="I14" s="104">
        <v>6.4000000000000057</v>
      </c>
      <c r="J14" s="104">
        <v>8.4000000000000057</v>
      </c>
      <c r="K14" s="104">
        <v>2.5999999999999943</v>
      </c>
      <c r="L14" s="104">
        <v>5.5999999999999943</v>
      </c>
      <c r="M14" s="104">
        <v>6.5</v>
      </c>
      <c r="N14" s="104">
        <v>8</v>
      </c>
      <c r="O14" s="104">
        <v>2.5999999999999943</v>
      </c>
      <c r="P14" s="104">
        <v>5.7000000000000028</v>
      </c>
      <c r="Q14" s="104">
        <v>8.2000000000000028</v>
      </c>
      <c r="R14" s="104">
        <v>13</v>
      </c>
      <c r="S14" s="104">
        <v>4.9000000000000057</v>
      </c>
      <c r="T14" s="104">
        <v>10.299999999999997</v>
      </c>
      <c r="U14" s="104">
        <v>14.400000000000006</v>
      </c>
      <c r="V14" s="104">
        <v>18.599999999999994</v>
      </c>
      <c r="W14" s="104">
        <v>5.2999999999999972</v>
      </c>
      <c r="X14" s="104">
        <v>8</v>
      </c>
      <c r="Y14" s="104">
        <v>11</v>
      </c>
      <c r="Z14" s="104">
        <v>14.799999999999997</v>
      </c>
      <c r="AA14" s="104">
        <v>1.2999999999999972</v>
      </c>
      <c r="AB14" s="104">
        <v>4.2999999999999972</v>
      </c>
      <c r="AC14" s="104">
        <v>9.7999999999999972</v>
      </c>
      <c r="AD14" s="104">
        <v>16.5</v>
      </c>
      <c r="AE14" s="104">
        <v>8.7999999999999972</v>
      </c>
      <c r="AF14" s="104">
        <v>18.599999999999994</v>
      </c>
      <c r="AG14" s="104">
        <v>23</v>
      </c>
      <c r="AH14" s="104">
        <v>27.900000000000006</v>
      </c>
      <c r="AI14" s="104">
        <v>4.5</v>
      </c>
      <c r="AJ14" s="104">
        <v>6.9000000000000057</v>
      </c>
      <c r="AK14" s="104">
        <v>8.5</v>
      </c>
      <c r="AL14" s="104">
        <v>10</v>
      </c>
      <c r="AM14" s="104">
        <v>2</v>
      </c>
      <c r="AN14" s="104">
        <v>3.9000000000000057</v>
      </c>
      <c r="AO14" s="104">
        <v>5.5999999999999943</v>
      </c>
      <c r="AP14" s="104">
        <v>7.4000000000000057</v>
      </c>
      <c r="AQ14" s="104">
        <v>1.9000000000000057</v>
      </c>
      <c r="AR14" s="104">
        <v>4.7999999999999972</v>
      </c>
      <c r="AS14" s="104">
        <v>6.2999999999999972</v>
      </c>
      <c r="AT14" s="104">
        <v>7.2000000000000028</v>
      </c>
      <c r="AU14" s="104">
        <v>0.70000000000000284</v>
      </c>
      <c r="AV14" s="104">
        <v>2.0999999999999943</v>
      </c>
      <c r="AW14" s="104">
        <v>2.7000000000000028</v>
      </c>
      <c r="AX14" s="104">
        <v>2.7999999999999972</v>
      </c>
      <c r="AY14" s="104">
        <v>0.29999999999999716</v>
      </c>
      <c r="AZ14" s="104">
        <v>1.0999999999999943</v>
      </c>
      <c r="BA14" s="104">
        <v>1.4000000000000057</v>
      </c>
      <c r="BB14" s="104">
        <v>1.4000000000000057</v>
      </c>
      <c r="BC14" s="104">
        <v>1.2999999999999972</v>
      </c>
      <c r="BD14" s="104">
        <v>5.4000000000000057</v>
      </c>
      <c r="BE14" s="104">
        <v>8.2999999999999972</v>
      </c>
      <c r="BF14" s="104">
        <v>14</v>
      </c>
      <c r="BG14" s="104">
        <v>10.599999999999994</v>
      </c>
      <c r="BH14" s="104">
        <v>17.099999999999994</v>
      </c>
      <c r="BI14" s="104">
        <v>20</v>
      </c>
      <c r="BJ14" s="104">
        <v>23.299999999999997</v>
      </c>
      <c r="BK14" s="104">
        <v>3.0999999999999943</v>
      </c>
      <c r="BL14" s="104">
        <v>5.2999999999999972</v>
      </c>
      <c r="BM14" s="104">
        <v>7.2999999999999972</v>
      </c>
      <c r="BN14" s="104">
        <v>11</v>
      </c>
      <c r="BO14" s="104">
        <v>3.7</v>
      </c>
      <c r="BP14" s="104">
        <v>7.0999999999999943</v>
      </c>
      <c r="BQ14" s="104">
        <v>11.5</v>
      </c>
      <c r="BR14" s="104">
        <v>17.3</v>
      </c>
      <c r="BS14" s="104">
        <v>3.3</v>
      </c>
      <c r="BT14" s="104">
        <v>5.8</v>
      </c>
      <c r="BU14" s="104">
        <v>8.1</v>
      </c>
      <c r="BV14" s="104">
        <v>13</v>
      </c>
      <c r="BW14" s="104">
        <v>2.2000000000000002</v>
      </c>
      <c r="BX14" s="104">
        <v>4.5</v>
      </c>
      <c r="BY14" s="104">
        <v>6.5</v>
      </c>
      <c r="BZ14" s="104">
        <v>8.8000000000000007</v>
      </c>
      <c r="CA14" s="104">
        <v>1.4</v>
      </c>
      <c r="CB14" s="104">
        <v>1.5</v>
      </c>
      <c r="CC14" s="104">
        <v>1.9</v>
      </c>
      <c r="CD14" s="104">
        <v>3.7</v>
      </c>
      <c r="CE14" s="104">
        <v>2</v>
      </c>
      <c r="CF14" s="104">
        <v>3.8</v>
      </c>
      <c r="CG14" s="104">
        <v>5.5</v>
      </c>
      <c r="CH14" s="104">
        <v>9</v>
      </c>
      <c r="CI14" s="104">
        <v>3.9</v>
      </c>
      <c r="CJ14" s="104">
        <v>10.3</v>
      </c>
      <c r="CK14" s="104">
        <v>15.3</v>
      </c>
      <c r="CL14" s="104">
        <v>22.5</v>
      </c>
      <c r="CM14" s="104">
        <v>3.7</v>
      </c>
      <c r="CN14" s="104">
        <v>7.2</v>
      </c>
      <c r="CO14" s="104">
        <v>10</v>
      </c>
      <c r="CP14" s="104">
        <v>13</v>
      </c>
      <c r="CQ14" s="104">
        <v>2.5</v>
      </c>
      <c r="CR14" s="104">
        <v>4.9000000000000004</v>
      </c>
      <c r="CS14" s="104">
        <v>8.8000000000000007</v>
      </c>
      <c r="CT14" s="104">
        <v>13.2</v>
      </c>
      <c r="CU14" s="104">
        <v>3.3</v>
      </c>
    </row>
    <row r="15" spans="1:99" s="60" customFormat="1" ht="22.5" customHeight="1" thickBot="1">
      <c r="A15" s="134"/>
      <c r="B15" s="107" t="str">
        <f>IF('0'!A1=1,"Різні товари та послуги","Miscellaneous goods and services")</f>
        <v>Різні товари та послуги</v>
      </c>
      <c r="C15" s="105">
        <v>0.5</v>
      </c>
      <c r="D15" s="105">
        <v>0.29999999999999716</v>
      </c>
      <c r="E15" s="105">
        <v>0.40000000000000568</v>
      </c>
      <c r="F15" s="105">
        <v>1.5</v>
      </c>
      <c r="G15" s="105">
        <v>0.40000000000000568</v>
      </c>
      <c r="H15" s="105">
        <v>0.40000000000000568</v>
      </c>
      <c r="I15" s="105">
        <v>1</v>
      </c>
      <c r="J15" s="105">
        <v>2.4000000000000057</v>
      </c>
      <c r="K15" s="105">
        <v>0.79999999999999716</v>
      </c>
      <c r="L15" s="105">
        <v>0.79999999999999716</v>
      </c>
      <c r="M15" s="105">
        <v>1.2999999999999972</v>
      </c>
      <c r="N15" s="105">
        <v>2.2999999999999972</v>
      </c>
      <c r="O15" s="105">
        <v>3.4000000000000057</v>
      </c>
      <c r="P15" s="105">
        <v>4.2999999999999972</v>
      </c>
      <c r="Q15" s="105">
        <v>5.0999999999999943</v>
      </c>
      <c r="R15" s="105">
        <v>6.9000000000000057</v>
      </c>
      <c r="S15" s="105">
        <v>1.7999999999999972</v>
      </c>
      <c r="T15" s="105">
        <v>3.5999999999999943</v>
      </c>
      <c r="U15" s="105">
        <v>4.9000000000000057</v>
      </c>
      <c r="V15" s="105">
        <v>6.2999999999999972</v>
      </c>
      <c r="W15" s="105">
        <v>1.4000000000000057</v>
      </c>
      <c r="X15" s="105">
        <v>2.9000000000000057</v>
      </c>
      <c r="Y15" s="105">
        <v>4.5999999999999943</v>
      </c>
      <c r="Z15" s="105">
        <v>6.7999999999999972</v>
      </c>
      <c r="AA15" s="105">
        <v>2.0999999999999943</v>
      </c>
      <c r="AB15" s="105">
        <v>3.4000000000000057</v>
      </c>
      <c r="AC15" s="105">
        <v>5.7999999999999972</v>
      </c>
      <c r="AD15" s="105">
        <v>11.400000000000006</v>
      </c>
      <c r="AE15" s="105">
        <v>8.2000000000000028</v>
      </c>
      <c r="AF15" s="105">
        <v>13.900000000000006</v>
      </c>
      <c r="AG15" s="105">
        <v>19.700000000000003</v>
      </c>
      <c r="AH15" s="105">
        <v>30.400000000000006</v>
      </c>
      <c r="AI15" s="105">
        <v>9.7999999999999972</v>
      </c>
      <c r="AJ15" s="105">
        <v>13.599999999999994</v>
      </c>
      <c r="AK15" s="105">
        <v>15.599999999999994</v>
      </c>
      <c r="AL15" s="105">
        <v>19.099999999999994</v>
      </c>
      <c r="AM15" s="105">
        <v>2.5999999999999943</v>
      </c>
      <c r="AN15" s="105">
        <v>2.7000000000000028</v>
      </c>
      <c r="AO15" s="105">
        <v>4</v>
      </c>
      <c r="AP15" s="105">
        <v>8.7000000000000028</v>
      </c>
      <c r="AQ15" s="105">
        <v>2.2999999999999972</v>
      </c>
      <c r="AR15" s="105">
        <v>1.2000000000000028</v>
      </c>
      <c r="AS15" s="105">
        <v>3</v>
      </c>
      <c r="AT15" s="105">
        <v>5.4000000000000057</v>
      </c>
      <c r="AU15" s="105">
        <v>1.2000000000000028</v>
      </c>
      <c r="AV15" s="105">
        <v>-9.9999999999994316E-2</v>
      </c>
      <c r="AW15" s="105">
        <v>9.9999999999994316E-2</v>
      </c>
      <c r="AX15" s="105">
        <v>2.2000000000000028</v>
      </c>
      <c r="AY15" s="105">
        <v>1</v>
      </c>
      <c r="AZ15" s="105">
        <v>-0.5</v>
      </c>
      <c r="BA15" s="105">
        <v>-9.9999999999994316E-2</v>
      </c>
      <c r="BB15" s="105">
        <v>2.5</v>
      </c>
      <c r="BC15" s="105">
        <v>0.79999999999999716</v>
      </c>
      <c r="BD15" s="105">
        <v>7.2999999999999972</v>
      </c>
      <c r="BE15" s="105">
        <v>13.099999999999994</v>
      </c>
      <c r="BF15" s="105">
        <v>24.5</v>
      </c>
      <c r="BG15" s="105">
        <v>12.299999999999997</v>
      </c>
      <c r="BH15" s="105">
        <v>24.400000000000006</v>
      </c>
      <c r="BI15" s="105">
        <v>27.5</v>
      </c>
      <c r="BJ15" s="105">
        <v>31.400000000000006</v>
      </c>
      <c r="BK15" s="105">
        <v>1</v>
      </c>
      <c r="BL15" s="105">
        <v>0.70000000000000284</v>
      </c>
      <c r="BM15" s="105">
        <v>2.0999999999999943</v>
      </c>
      <c r="BN15" s="105">
        <v>5.8</v>
      </c>
      <c r="BO15" s="105">
        <v>1.1000000000000001</v>
      </c>
      <c r="BP15" s="105">
        <v>-0.20000000000000284</v>
      </c>
      <c r="BQ15" s="105">
        <v>1.3</v>
      </c>
      <c r="BR15" s="105">
        <v>7.6</v>
      </c>
      <c r="BS15" s="105">
        <v>2.7</v>
      </c>
      <c r="BT15" s="105">
        <v>1</v>
      </c>
      <c r="BU15" s="105">
        <v>3.4</v>
      </c>
      <c r="BV15" s="105">
        <v>11</v>
      </c>
      <c r="BW15" s="105">
        <v>1.6</v>
      </c>
      <c r="BX15" s="105">
        <v>0.2</v>
      </c>
      <c r="BY15" s="105">
        <v>2.6</v>
      </c>
      <c r="BZ15" s="105">
        <v>7.8</v>
      </c>
      <c r="CA15" s="105">
        <v>1.6</v>
      </c>
      <c r="CB15" s="105">
        <v>-1.3</v>
      </c>
      <c r="CC15" s="105">
        <v>-0.4</v>
      </c>
      <c r="CD15" s="105">
        <v>6</v>
      </c>
      <c r="CE15" s="105">
        <v>1.6</v>
      </c>
      <c r="CF15" s="105">
        <v>-1.6</v>
      </c>
      <c r="CG15" s="105">
        <v>0.3</v>
      </c>
      <c r="CH15" s="105">
        <v>9.1</v>
      </c>
      <c r="CI15" s="105">
        <v>2.5</v>
      </c>
      <c r="CJ15" s="105">
        <v>2.8</v>
      </c>
      <c r="CK15" s="105">
        <v>7.6</v>
      </c>
      <c r="CL15" s="105">
        <v>17.8</v>
      </c>
      <c r="CM15" s="105">
        <v>3.1</v>
      </c>
      <c r="CN15" s="105">
        <v>2</v>
      </c>
      <c r="CO15" s="105">
        <v>3.7000000000000028</v>
      </c>
      <c r="CP15" s="105">
        <v>11.3</v>
      </c>
      <c r="CQ15" s="105">
        <v>2</v>
      </c>
      <c r="CR15" s="105">
        <v>-0.5</v>
      </c>
      <c r="CS15" s="105">
        <v>0.8</v>
      </c>
      <c r="CT15" s="105">
        <v>9.6999999999999993</v>
      </c>
      <c r="CU15" s="105">
        <v>3.3</v>
      </c>
    </row>
    <row r="16" spans="1:99" s="61" customFormat="1" ht="15" customHeight="1" thickTop="1">
      <c r="A16" s="135" t="str">
        <f>IF('0'!A1=1,"РЕГІОНИ*","OBLAST*")</f>
        <v>РЕГІОНИ*</v>
      </c>
      <c r="B16" s="108" t="str">
        <f>IF('0'!A1=1,"АР Крим","AR Crimea")</f>
        <v>АР Крим</v>
      </c>
      <c r="C16" s="109">
        <v>3.5999999999999943</v>
      </c>
      <c r="D16" s="109">
        <v>6.0999999999999943</v>
      </c>
      <c r="E16" s="109">
        <v>6.4000000000000057</v>
      </c>
      <c r="F16" s="109">
        <v>7.2000000000000028</v>
      </c>
      <c r="G16" s="109">
        <v>-1.4000000000000057</v>
      </c>
      <c r="H16" s="109">
        <v>-1.7000000000000028</v>
      </c>
      <c r="I16" s="109">
        <v>-3</v>
      </c>
      <c r="J16" s="109">
        <v>-1.7000000000000028</v>
      </c>
      <c r="K16" s="109">
        <v>5.5999999999999943</v>
      </c>
      <c r="L16" s="109">
        <v>7.0999999999999943</v>
      </c>
      <c r="M16" s="109">
        <v>5.5999999999999943</v>
      </c>
      <c r="N16" s="109">
        <v>8.5</v>
      </c>
      <c r="O16" s="109">
        <v>2.0999999999999943</v>
      </c>
      <c r="P16" s="109">
        <v>4.2999999999999972</v>
      </c>
      <c r="Q16" s="109">
        <v>5.9000000000000057</v>
      </c>
      <c r="R16" s="109">
        <v>10.700000000000003</v>
      </c>
      <c r="S16" s="109">
        <v>5.2999999999999972</v>
      </c>
      <c r="T16" s="109">
        <v>7.7999999999999972</v>
      </c>
      <c r="U16" s="109">
        <v>8.4000000000000057</v>
      </c>
      <c r="V16" s="109">
        <v>11.5</v>
      </c>
      <c r="W16" s="109">
        <v>3.5</v>
      </c>
      <c r="X16" s="109">
        <v>4</v>
      </c>
      <c r="Y16" s="109">
        <v>7</v>
      </c>
      <c r="Z16" s="109">
        <v>11.5</v>
      </c>
      <c r="AA16" s="109">
        <v>0.70000000000000284</v>
      </c>
      <c r="AB16" s="109">
        <v>4.2999999999999972</v>
      </c>
      <c r="AC16" s="109">
        <v>9.7000000000000028</v>
      </c>
      <c r="AD16" s="109">
        <v>15.599999999999994</v>
      </c>
      <c r="AE16" s="109">
        <v>10.299999999999997</v>
      </c>
      <c r="AF16" s="109">
        <v>17.200000000000003</v>
      </c>
      <c r="AG16" s="109">
        <v>19.5</v>
      </c>
      <c r="AH16" s="109">
        <v>23.299999999999997</v>
      </c>
      <c r="AI16" s="109">
        <v>6.5999999999999943</v>
      </c>
      <c r="AJ16" s="109">
        <v>10.599999999999994</v>
      </c>
      <c r="AK16" s="109">
        <v>12.5</v>
      </c>
      <c r="AL16" s="109">
        <v>14.799999999999997</v>
      </c>
      <c r="AM16" s="109">
        <v>5.7000000000000028</v>
      </c>
      <c r="AN16" s="109">
        <v>4.4000000000000057</v>
      </c>
      <c r="AO16" s="109">
        <v>8.9000000000000057</v>
      </c>
      <c r="AP16" s="109">
        <v>9.5999999999999943</v>
      </c>
      <c r="AQ16" s="109">
        <v>4.9000000000000057</v>
      </c>
      <c r="AR16" s="109">
        <v>8.5</v>
      </c>
      <c r="AS16" s="109">
        <v>6.0999999999999943</v>
      </c>
      <c r="AT16" s="109">
        <v>6</v>
      </c>
      <c r="AU16" s="109">
        <v>0.79999999999999716</v>
      </c>
      <c r="AV16" s="109">
        <v>-0.40000000000000568</v>
      </c>
      <c r="AW16" s="109">
        <v>-1</v>
      </c>
      <c r="AX16" s="109">
        <v>-1.5999999999999943</v>
      </c>
      <c r="AY16" s="109">
        <v>-9.9999999999994316E-2</v>
      </c>
      <c r="AZ16" s="109">
        <v>9.9999999999994316E-2</v>
      </c>
      <c r="BA16" s="109">
        <v>-1.2000000000000028</v>
      </c>
      <c r="BB16" s="109">
        <v>-0.5</v>
      </c>
      <c r="BC16" s="110" t="s">
        <v>0</v>
      </c>
      <c r="BD16" s="110" t="s">
        <v>0</v>
      </c>
      <c r="BE16" s="110" t="s">
        <v>0</v>
      </c>
      <c r="BF16" s="110" t="s">
        <v>0</v>
      </c>
      <c r="BG16" s="110" t="s">
        <v>0</v>
      </c>
      <c r="BH16" s="110" t="s">
        <v>0</v>
      </c>
      <c r="BI16" s="110" t="s">
        <v>0</v>
      </c>
      <c r="BJ16" s="110" t="s">
        <v>0</v>
      </c>
      <c r="BK16" s="110" t="s">
        <v>0</v>
      </c>
      <c r="BL16" s="110" t="s">
        <v>0</v>
      </c>
      <c r="BM16" s="110" t="s">
        <v>0</v>
      </c>
      <c r="BN16" s="110" t="s">
        <v>0</v>
      </c>
      <c r="BO16" s="110" t="s">
        <v>0</v>
      </c>
      <c r="BP16" s="110" t="s">
        <v>0</v>
      </c>
      <c r="BQ16" s="110" t="s">
        <v>0</v>
      </c>
      <c r="BR16" s="110" t="s">
        <v>0</v>
      </c>
      <c r="BS16" s="110" t="s">
        <v>0</v>
      </c>
      <c r="BT16" s="110" t="s">
        <v>0</v>
      </c>
      <c r="BU16" s="111" t="s">
        <v>0</v>
      </c>
      <c r="BV16" s="111" t="s">
        <v>0</v>
      </c>
      <c r="BW16" s="111" t="s">
        <v>0</v>
      </c>
      <c r="BX16" s="111" t="s">
        <v>0</v>
      </c>
      <c r="BY16" s="111" t="s">
        <v>0</v>
      </c>
      <c r="BZ16" s="111" t="s">
        <v>0</v>
      </c>
      <c r="CA16" s="111" t="s">
        <v>0</v>
      </c>
      <c r="CB16" s="111" t="s">
        <v>0</v>
      </c>
      <c r="CC16" s="111" t="s">
        <v>0</v>
      </c>
      <c r="CD16" s="111" t="s">
        <v>0</v>
      </c>
      <c r="CE16" s="111" t="s">
        <v>0</v>
      </c>
      <c r="CF16" s="111" t="s">
        <v>0</v>
      </c>
      <c r="CG16" s="111" t="s">
        <v>0</v>
      </c>
      <c r="CH16" s="111" t="s">
        <v>0</v>
      </c>
      <c r="CI16" s="111" t="s">
        <v>0</v>
      </c>
      <c r="CJ16" s="111" t="s">
        <v>0</v>
      </c>
      <c r="CK16" s="111" t="s">
        <v>0</v>
      </c>
      <c r="CL16" s="118" t="s">
        <v>0</v>
      </c>
      <c r="CM16" s="118" t="s">
        <v>0</v>
      </c>
      <c r="CN16" s="118" t="s">
        <v>0</v>
      </c>
      <c r="CO16" s="118" t="s">
        <v>0</v>
      </c>
      <c r="CP16" s="118" t="s">
        <v>0</v>
      </c>
      <c r="CQ16" s="118" t="s">
        <v>0</v>
      </c>
      <c r="CR16" s="118" t="s">
        <v>0</v>
      </c>
      <c r="CS16" s="118" t="s">
        <v>0</v>
      </c>
      <c r="CT16" s="111" t="s">
        <v>0</v>
      </c>
      <c r="CU16" s="111" t="s">
        <v>0</v>
      </c>
    </row>
    <row r="17" spans="1:99" s="61" customFormat="1" ht="15" customHeight="1">
      <c r="A17" s="135"/>
      <c r="B17" s="108" t="str">
        <f>IF('0'!A1=1,"Вінницька","Vinnytsya")</f>
        <v>Вінницька</v>
      </c>
      <c r="C17" s="111">
        <v>4</v>
      </c>
      <c r="D17" s="111">
        <v>6.4000000000000057</v>
      </c>
      <c r="E17" s="111">
        <v>4.7999999999999972</v>
      </c>
      <c r="F17" s="111">
        <v>7</v>
      </c>
      <c r="G17" s="111">
        <v>-1.0999999999999943</v>
      </c>
      <c r="H17" s="111">
        <v>-2.0999999999999943</v>
      </c>
      <c r="I17" s="111">
        <v>-3</v>
      </c>
      <c r="J17" s="111">
        <v>-1.0999999999999943</v>
      </c>
      <c r="K17" s="111">
        <v>4.5999999999999943</v>
      </c>
      <c r="L17" s="111">
        <v>6.5</v>
      </c>
      <c r="M17" s="111">
        <v>6</v>
      </c>
      <c r="N17" s="111">
        <v>9.5999999999999943</v>
      </c>
      <c r="O17" s="111">
        <v>2.2999999999999972</v>
      </c>
      <c r="P17" s="111">
        <v>4.7000000000000028</v>
      </c>
      <c r="Q17" s="111">
        <v>6.0999999999999943</v>
      </c>
      <c r="R17" s="111">
        <v>11.599999999999994</v>
      </c>
      <c r="S17" s="111">
        <v>4</v>
      </c>
      <c r="T17" s="111">
        <v>5.2000000000000028</v>
      </c>
      <c r="U17" s="111">
        <v>7.7000000000000028</v>
      </c>
      <c r="V17" s="111">
        <v>10.700000000000003</v>
      </c>
      <c r="W17" s="111">
        <v>1.5999999999999943</v>
      </c>
      <c r="X17" s="111">
        <v>1.7999999999999972</v>
      </c>
      <c r="Y17" s="111">
        <v>7</v>
      </c>
      <c r="Z17" s="111">
        <v>11.5</v>
      </c>
      <c r="AA17" s="111">
        <v>0.5</v>
      </c>
      <c r="AB17" s="111">
        <v>3.7000000000000028</v>
      </c>
      <c r="AC17" s="111">
        <v>10.200000000000003</v>
      </c>
      <c r="AD17" s="111">
        <v>17.799999999999997</v>
      </c>
      <c r="AE17" s="111">
        <v>10.700000000000003</v>
      </c>
      <c r="AF17" s="111">
        <v>13.5</v>
      </c>
      <c r="AG17" s="111">
        <v>14.200000000000003</v>
      </c>
      <c r="AH17" s="111">
        <v>19.099999999999994</v>
      </c>
      <c r="AI17" s="111">
        <v>5.5</v>
      </c>
      <c r="AJ17" s="111">
        <v>6.7999999999999972</v>
      </c>
      <c r="AK17" s="111">
        <v>7.9000000000000057</v>
      </c>
      <c r="AL17" s="111">
        <v>11.200000000000003</v>
      </c>
      <c r="AM17" s="111">
        <v>3.9000000000000057</v>
      </c>
      <c r="AN17" s="111">
        <v>2.0999999999999943</v>
      </c>
      <c r="AO17" s="111">
        <v>5.5999999999999943</v>
      </c>
      <c r="AP17" s="111">
        <v>7</v>
      </c>
      <c r="AQ17" s="111">
        <v>2.4000000000000057</v>
      </c>
      <c r="AR17" s="111">
        <v>4.4000000000000057</v>
      </c>
      <c r="AS17" s="111">
        <v>2.9000000000000057</v>
      </c>
      <c r="AT17" s="111">
        <v>2.7999999999999972</v>
      </c>
      <c r="AU17" s="111">
        <v>0.29999999999999716</v>
      </c>
      <c r="AV17" s="111">
        <v>-0.40000000000000568</v>
      </c>
      <c r="AW17" s="111">
        <v>-0.79999999999999716</v>
      </c>
      <c r="AX17" s="111">
        <v>-1</v>
      </c>
      <c r="AY17" s="111">
        <v>-0.20000000000000284</v>
      </c>
      <c r="AZ17" s="111">
        <v>-0.90000000000000568</v>
      </c>
      <c r="BA17" s="111">
        <v>-1.5</v>
      </c>
      <c r="BB17" s="111">
        <v>-0.29999999999999716</v>
      </c>
      <c r="BC17" s="111">
        <v>2.4000000000000057</v>
      </c>
      <c r="BD17" s="111">
        <v>10.400000000000006</v>
      </c>
      <c r="BE17" s="111">
        <v>15.599999999999994</v>
      </c>
      <c r="BF17" s="111">
        <v>23.299999999999997</v>
      </c>
      <c r="BG17" s="111">
        <v>18.299999999999997</v>
      </c>
      <c r="BH17" s="111">
        <v>40.300000000000011</v>
      </c>
      <c r="BI17" s="111">
        <v>39.699999999999989</v>
      </c>
      <c r="BJ17" s="111">
        <v>38.800000000000011</v>
      </c>
      <c r="BK17" s="111">
        <v>0.79999999999999716</v>
      </c>
      <c r="BL17" s="111">
        <v>4.5999999999999943</v>
      </c>
      <c r="BM17" s="112">
        <v>5.2000000000000028</v>
      </c>
      <c r="BN17" s="112">
        <v>10</v>
      </c>
      <c r="BO17" s="112">
        <v>3.2000000000000028</v>
      </c>
      <c r="BP17" s="112">
        <v>7.4000000000000057</v>
      </c>
      <c r="BQ17" s="113">
        <v>9.5</v>
      </c>
      <c r="BR17" s="113">
        <v>13</v>
      </c>
      <c r="BS17" s="111">
        <v>2.9000000000000057</v>
      </c>
      <c r="BT17" s="111">
        <v>3.7000000000000028</v>
      </c>
      <c r="BU17" s="111">
        <v>4.9000000000000057</v>
      </c>
      <c r="BV17" s="111">
        <v>9</v>
      </c>
      <c r="BW17" s="111">
        <v>2</v>
      </c>
      <c r="BX17" s="111">
        <v>2.0999999999999943</v>
      </c>
      <c r="BY17" s="111">
        <v>1.9000000000000057</v>
      </c>
      <c r="BZ17" s="111">
        <v>2.4000000000000057</v>
      </c>
      <c r="CA17" s="111">
        <v>-0.59999999999999432</v>
      </c>
      <c r="CB17" s="111">
        <v>0.20000000000000284</v>
      </c>
      <c r="CC17" s="111">
        <v>0</v>
      </c>
      <c r="CD17" s="111">
        <v>2.9000000000000057</v>
      </c>
      <c r="CE17" s="111">
        <v>2.7000000000000028</v>
      </c>
      <c r="CF17" s="111">
        <v>4.5999999999999943</v>
      </c>
      <c r="CG17" s="111">
        <v>6</v>
      </c>
      <c r="CH17" s="111">
        <v>8.7000000000000028</v>
      </c>
      <c r="CI17" s="111">
        <v>5.2000000000000028</v>
      </c>
      <c r="CJ17" s="111">
        <v>14.099999999999994</v>
      </c>
      <c r="CK17" s="111">
        <v>18.900000000000006</v>
      </c>
      <c r="CL17" s="111">
        <v>24.299999999999997</v>
      </c>
      <c r="CM17" s="111">
        <v>2.2000000000000028</v>
      </c>
      <c r="CN17" s="111">
        <v>3.0999999999999943</v>
      </c>
      <c r="CO17" s="111">
        <v>1.9000000000000057</v>
      </c>
      <c r="CP17" s="111">
        <v>4.4000000000000057</v>
      </c>
      <c r="CQ17" s="111">
        <v>0.5</v>
      </c>
      <c r="CR17" s="111">
        <v>3</v>
      </c>
      <c r="CS17" s="111">
        <v>5.4000000000000057</v>
      </c>
      <c r="CT17" s="111">
        <v>11.200000000000003</v>
      </c>
      <c r="CU17" s="111">
        <v>2.7999999999999972</v>
      </c>
    </row>
    <row r="18" spans="1:99" s="61" customFormat="1" ht="15" customHeight="1">
      <c r="A18" s="135"/>
      <c r="B18" s="108" t="str">
        <f>IF('0'!A1=1,"Волинська","Volyn")</f>
        <v>Волинська</v>
      </c>
      <c r="C18" s="111">
        <v>2.7999999999999972</v>
      </c>
      <c r="D18" s="111">
        <v>3.0999999999999943</v>
      </c>
      <c r="E18" s="111">
        <v>3.4000000000000057</v>
      </c>
      <c r="F18" s="111">
        <v>6.2000000000000028</v>
      </c>
      <c r="G18" s="111">
        <v>-0.79999999999999716</v>
      </c>
      <c r="H18" s="111">
        <v>-2.4000000000000057</v>
      </c>
      <c r="I18" s="111">
        <v>-3.9000000000000057</v>
      </c>
      <c r="J18" s="111">
        <v>-1.2000000000000028</v>
      </c>
      <c r="K18" s="111">
        <v>2.9000000000000057</v>
      </c>
      <c r="L18" s="111">
        <v>3.5</v>
      </c>
      <c r="M18" s="111">
        <v>1.9000000000000057</v>
      </c>
      <c r="N18" s="111">
        <v>5.7999999999999972</v>
      </c>
      <c r="O18" s="111">
        <v>1.7000000000000028</v>
      </c>
      <c r="P18" s="111">
        <v>4.2000000000000028</v>
      </c>
      <c r="Q18" s="111">
        <v>5.4000000000000057</v>
      </c>
      <c r="R18" s="111">
        <v>12.900000000000006</v>
      </c>
      <c r="S18" s="111">
        <v>3.2000000000000028</v>
      </c>
      <c r="T18" s="111">
        <v>2.5999999999999943</v>
      </c>
      <c r="U18" s="111">
        <v>5.5999999999999943</v>
      </c>
      <c r="V18" s="111">
        <v>9.0999999999999943</v>
      </c>
      <c r="W18" s="111">
        <v>1.7999999999999972</v>
      </c>
      <c r="X18" s="111">
        <v>1.9000000000000057</v>
      </c>
      <c r="Y18" s="111">
        <v>6.2000000000000028</v>
      </c>
      <c r="Z18" s="111">
        <v>9.5999999999999943</v>
      </c>
      <c r="AA18" s="111">
        <v>0.70000000000000284</v>
      </c>
      <c r="AB18" s="111">
        <v>2.0999999999999943</v>
      </c>
      <c r="AC18" s="111">
        <v>7.0999999999999943</v>
      </c>
      <c r="AD18" s="111">
        <v>15.099999999999994</v>
      </c>
      <c r="AE18" s="111">
        <v>10</v>
      </c>
      <c r="AF18" s="111">
        <v>15</v>
      </c>
      <c r="AG18" s="111">
        <v>16</v>
      </c>
      <c r="AH18" s="111">
        <v>21.299999999999997</v>
      </c>
      <c r="AI18" s="111">
        <v>4.5</v>
      </c>
      <c r="AJ18" s="111">
        <v>5.7999999999999972</v>
      </c>
      <c r="AK18" s="111">
        <v>6.9000000000000057</v>
      </c>
      <c r="AL18" s="111">
        <v>10</v>
      </c>
      <c r="AM18" s="111">
        <v>3.0999999999999943</v>
      </c>
      <c r="AN18" s="111">
        <v>2.2000000000000028</v>
      </c>
      <c r="AO18" s="111">
        <v>6.5</v>
      </c>
      <c r="AP18" s="111">
        <v>8.0999999999999943</v>
      </c>
      <c r="AQ18" s="111">
        <v>2.4000000000000057</v>
      </c>
      <c r="AR18" s="111">
        <v>5.0999999999999943</v>
      </c>
      <c r="AS18" s="111">
        <v>3.2999999999999972</v>
      </c>
      <c r="AT18" s="111">
        <v>3.2000000000000028</v>
      </c>
      <c r="AU18" s="111">
        <v>0</v>
      </c>
      <c r="AV18" s="111">
        <v>-0.90000000000000568</v>
      </c>
      <c r="AW18" s="111">
        <v>-1</v>
      </c>
      <c r="AX18" s="111">
        <v>-1</v>
      </c>
      <c r="AY18" s="111">
        <v>-0.20000000000000284</v>
      </c>
      <c r="AZ18" s="111">
        <v>-0.70000000000000284</v>
      </c>
      <c r="BA18" s="111">
        <v>-1.0999999999999943</v>
      </c>
      <c r="BB18" s="111">
        <v>-0.29999999999999716</v>
      </c>
      <c r="BC18" s="111">
        <v>2.4000000000000057</v>
      </c>
      <c r="BD18" s="111">
        <v>11.299999999999997</v>
      </c>
      <c r="BE18" s="111">
        <v>17.299999999999997</v>
      </c>
      <c r="BF18" s="111">
        <v>25.900000000000006</v>
      </c>
      <c r="BG18" s="111">
        <v>21.700000000000003</v>
      </c>
      <c r="BH18" s="111">
        <v>41.300000000000011</v>
      </c>
      <c r="BI18" s="111">
        <v>43.099999999999994</v>
      </c>
      <c r="BJ18" s="111">
        <v>43.300000000000011</v>
      </c>
      <c r="BK18" s="111">
        <v>1.4000000000000057</v>
      </c>
      <c r="BL18" s="111">
        <v>5.2000000000000028</v>
      </c>
      <c r="BM18" s="112">
        <v>6.5999999999999943</v>
      </c>
      <c r="BN18" s="112">
        <v>11.799999999999997</v>
      </c>
      <c r="BO18" s="112">
        <v>4.2999999999999972</v>
      </c>
      <c r="BP18" s="112">
        <v>7.7000000000000028</v>
      </c>
      <c r="BQ18" s="113">
        <v>10.900000000000006</v>
      </c>
      <c r="BR18" s="113">
        <v>14.599999999999994</v>
      </c>
      <c r="BS18" s="111">
        <v>2.9000000000000057</v>
      </c>
      <c r="BT18" s="111">
        <v>3.7000000000000028</v>
      </c>
      <c r="BU18" s="111">
        <v>5.7999999999999972</v>
      </c>
      <c r="BV18" s="111">
        <v>9.9000000000000057</v>
      </c>
      <c r="BW18" s="111">
        <v>2</v>
      </c>
      <c r="BX18" s="111">
        <v>3.4000000000000057</v>
      </c>
      <c r="BY18" s="111">
        <v>3.5999999999999943</v>
      </c>
      <c r="BZ18" s="111">
        <v>4.9000000000000057</v>
      </c>
      <c r="CA18" s="111">
        <v>0.5</v>
      </c>
      <c r="CB18" s="111">
        <v>1.7000000000000028</v>
      </c>
      <c r="CC18" s="111">
        <v>2.2000000000000028</v>
      </c>
      <c r="CD18" s="111">
        <v>5.7999999999999972</v>
      </c>
      <c r="CE18" s="111">
        <v>4.2000000000000028</v>
      </c>
      <c r="CF18" s="111">
        <v>5.7999999999999972</v>
      </c>
      <c r="CG18" s="111">
        <v>7</v>
      </c>
      <c r="CH18" s="111">
        <v>9.9000000000000057</v>
      </c>
      <c r="CI18" s="111">
        <v>7.2999999999999972</v>
      </c>
      <c r="CJ18" s="111">
        <v>15.799999999999997</v>
      </c>
      <c r="CK18" s="111">
        <v>21.700000000000003</v>
      </c>
      <c r="CL18" s="111">
        <v>27</v>
      </c>
      <c r="CM18" s="111">
        <v>2.5999999999999943</v>
      </c>
      <c r="CN18" s="111">
        <v>4.0999999999999943</v>
      </c>
      <c r="CO18" s="111">
        <v>3.2000000000000028</v>
      </c>
      <c r="CP18" s="111">
        <v>5.7999999999999972</v>
      </c>
      <c r="CQ18" s="111">
        <v>1.2000000000000028</v>
      </c>
      <c r="CR18" s="111">
        <v>4.2000000000000028</v>
      </c>
      <c r="CS18" s="111">
        <v>7.2000000000000028</v>
      </c>
      <c r="CT18" s="111">
        <v>13.099999999999994</v>
      </c>
      <c r="CU18" s="111">
        <v>3.4000000000000057</v>
      </c>
    </row>
    <row r="19" spans="1:99" s="61" customFormat="1" ht="15" customHeight="1">
      <c r="A19" s="135"/>
      <c r="B19" s="108" t="str">
        <f>IF('0'!A1=1,"Дніпропетровська","Dnipropetrovsk")</f>
        <v>Дніпропетровська</v>
      </c>
      <c r="C19" s="111">
        <v>4.9000000000000057</v>
      </c>
      <c r="D19" s="111">
        <v>7.5</v>
      </c>
      <c r="E19" s="111">
        <v>4.7000000000000028</v>
      </c>
      <c r="F19" s="111">
        <v>6.9000000000000057</v>
      </c>
      <c r="G19" s="111">
        <v>0</v>
      </c>
      <c r="H19" s="111">
        <v>1.0999999999999943</v>
      </c>
      <c r="I19" s="111">
        <v>-0.90000000000000568</v>
      </c>
      <c r="J19" s="111">
        <v>2</v>
      </c>
      <c r="K19" s="111">
        <v>4.9000000000000057</v>
      </c>
      <c r="L19" s="111">
        <v>7.4000000000000057</v>
      </c>
      <c r="M19" s="111">
        <v>4.9000000000000057</v>
      </c>
      <c r="N19" s="111">
        <v>9.2999999999999972</v>
      </c>
      <c r="O19" s="111">
        <v>4</v>
      </c>
      <c r="P19" s="111">
        <v>3.2000000000000028</v>
      </c>
      <c r="Q19" s="111">
        <v>4.2000000000000028</v>
      </c>
      <c r="R19" s="111">
        <v>12.700000000000003</v>
      </c>
      <c r="S19" s="111">
        <v>4.2999999999999972</v>
      </c>
      <c r="T19" s="111">
        <v>3.5</v>
      </c>
      <c r="U19" s="111">
        <v>3.7999999999999972</v>
      </c>
      <c r="V19" s="111">
        <v>8</v>
      </c>
      <c r="W19" s="111">
        <v>3</v>
      </c>
      <c r="X19" s="111">
        <v>2.2000000000000028</v>
      </c>
      <c r="Y19" s="111">
        <v>6.4000000000000057</v>
      </c>
      <c r="Z19" s="111">
        <v>19.799999999999997</v>
      </c>
      <c r="AA19" s="111">
        <v>0.20000000000000284</v>
      </c>
      <c r="AB19" s="111">
        <v>3.5999999999999943</v>
      </c>
      <c r="AC19" s="111">
        <v>6.2999999999999972</v>
      </c>
      <c r="AD19" s="111">
        <v>14.400000000000006</v>
      </c>
      <c r="AE19" s="111">
        <v>9.5</v>
      </c>
      <c r="AF19" s="111">
        <v>15.599999999999994</v>
      </c>
      <c r="AG19" s="111">
        <v>17</v>
      </c>
      <c r="AH19" s="111">
        <v>24.400000000000006</v>
      </c>
      <c r="AI19" s="111">
        <v>5.7999999999999972</v>
      </c>
      <c r="AJ19" s="111">
        <v>7.9000000000000057</v>
      </c>
      <c r="AK19" s="111">
        <v>8.9000000000000057</v>
      </c>
      <c r="AL19" s="111">
        <v>13</v>
      </c>
      <c r="AM19" s="111">
        <v>4.9000000000000057</v>
      </c>
      <c r="AN19" s="111">
        <v>2.5999999999999943</v>
      </c>
      <c r="AO19" s="111">
        <v>6.5999999999999943</v>
      </c>
      <c r="AP19" s="111">
        <v>9.2999999999999972</v>
      </c>
      <c r="AQ19" s="111">
        <v>3.5</v>
      </c>
      <c r="AR19" s="111">
        <v>5.5999999999999943</v>
      </c>
      <c r="AS19" s="111">
        <v>3.7999999999999972</v>
      </c>
      <c r="AT19" s="111">
        <v>4.2999999999999972</v>
      </c>
      <c r="AU19" s="111">
        <v>1.0999999999999943</v>
      </c>
      <c r="AV19" s="111">
        <v>0.20000000000000284</v>
      </c>
      <c r="AW19" s="111">
        <v>0</v>
      </c>
      <c r="AX19" s="111">
        <v>-0.29999999999999716</v>
      </c>
      <c r="AY19" s="111">
        <v>0.29999999999999716</v>
      </c>
      <c r="AZ19" s="111">
        <v>9.9999999999994316E-2</v>
      </c>
      <c r="BA19" s="111">
        <v>-0.40000000000000568</v>
      </c>
      <c r="BB19" s="111">
        <v>0.40000000000000568</v>
      </c>
      <c r="BC19" s="111">
        <v>3.0999999999999943</v>
      </c>
      <c r="BD19" s="111">
        <v>11.400000000000006</v>
      </c>
      <c r="BE19" s="111">
        <v>16.099999999999994</v>
      </c>
      <c r="BF19" s="111">
        <v>25.700000000000003</v>
      </c>
      <c r="BG19" s="111">
        <v>20.599999999999994</v>
      </c>
      <c r="BH19" s="111">
        <v>41</v>
      </c>
      <c r="BI19" s="111">
        <v>41.699999999999989</v>
      </c>
      <c r="BJ19" s="111">
        <v>42.599999999999994</v>
      </c>
      <c r="BK19" s="111">
        <v>1.7000000000000028</v>
      </c>
      <c r="BL19" s="111">
        <v>5.4000000000000057</v>
      </c>
      <c r="BM19" s="112">
        <v>6.7000000000000028</v>
      </c>
      <c r="BN19" s="112">
        <v>12.700000000000003</v>
      </c>
      <c r="BO19" s="112">
        <v>3.5999999999999943</v>
      </c>
      <c r="BP19" s="112">
        <v>7.7000000000000028</v>
      </c>
      <c r="BQ19" s="113">
        <v>10</v>
      </c>
      <c r="BR19" s="113">
        <v>12.799999999999997</v>
      </c>
      <c r="BS19" s="111">
        <v>3.7000000000000028</v>
      </c>
      <c r="BT19" s="111">
        <v>4.5999999999999943</v>
      </c>
      <c r="BU19" s="111">
        <v>5.5999999999999943</v>
      </c>
      <c r="BV19" s="111">
        <v>9.2000000000000028</v>
      </c>
      <c r="BW19" s="111">
        <v>2.5</v>
      </c>
      <c r="BX19" s="111">
        <v>3.9000000000000057</v>
      </c>
      <c r="BY19" s="111">
        <v>3.2000000000000028</v>
      </c>
      <c r="BZ19" s="111">
        <v>3.7000000000000028</v>
      </c>
      <c r="CA19" s="111">
        <v>0.79999999999999716</v>
      </c>
      <c r="CB19" s="111">
        <v>2</v>
      </c>
      <c r="CC19" s="111">
        <v>1.2999999999999972</v>
      </c>
      <c r="CD19" s="111">
        <v>4.5</v>
      </c>
      <c r="CE19" s="111">
        <v>3.7999999999999972</v>
      </c>
      <c r="CF19" s="111">
        <v>5.7000000000000028</v>
      </c>
      <c r="CG19" s="111">
        <v>7</v>
      </c>
      <c r="CH19" s="111">
        <v>9.5999999999999943</v>
      </c>
      <c r="CI19" s="111">
        <v>6.0999999999999943</v>
      </c>
      <c r="CJ19" s="111">
        <v>16.299999999999997</v>
      </c>
      <c r="CK19" s="111">
        <v>19.900000000000006</v>
      </c>
      <c r="CL19" s="111">
        <v>25.299999999999997</v>
      </c>
      <c r="CM19" s="111">
        <v>3.0999999999999943</v>
      </c>
      <c r="CN19" s="111">
        <v>4.5999999999999943</v>
      </c>
      <c r="CO19" s="111">
        <v>2.7999999999999972</v>
      </c>
      <c r="CP19" s="111">
        <v>4.7000000000000028</v>
      </c>
      <c r="CQ19" s="111">
        <v>1.2999999999999972</v>
      </c>
      <c r="CR19" s="111">
        <v>4.5</v>
      </c>
      <c r="CS19" s="111">
        <v>6.0999999999999943</v>
      </c>
      <c r="CT19" s="111">
        <v>11.200000000000003</v>
      </c>
      <c r="CU19" s="111">
        <v>3.0999999999999943</v>
      </c>
    </row>
    <row r="20" spans="1:99" s="61" customFormat="1" ht="15" customHeight="1">
      <c r="A20" s="135"/>
      <c r="B20" s="108" t="str">
        <f>IF('0'!A1=1,"Донецька**","Donetsk**")</f>
        <v>Донецька**</v>
      </c>
      <c r="C20" s="111">
        <v>2.7999999999999972</v>
      </c>
      <c r="D20" s="111">
        <v>6.7999999999999972</v>
      </c>
      <c r="E20" s="111">
        <v>4.5999999999999943</v>
      </c>
      <c r="F20" s="111">
        <v>7.4000000000000057</v>
      </c>
      <c r="G20" s="111">
        <v>-0.20000000000000284</v>
      </c>
      <c r="H20" s="111">
        <v>-1.2999999999999972</v>
      </c>
      <c r="I20" s="111">
        <v>-2.5</v>
      </c>
      <c r="J20" s="111">
        <v>-0.5</v>
      </c>
      <c r="K20" s="111">
        <v>3.7999999999999972</v>
      </c>
      <c r="L20" s="111">
        <v>5.5</v>
      </c>
      <c r="M20" s="111">
        <v>3.7000000000000028</v>
      </c>
      <c r="N20" s="111">
        <v>8.7999999999999972</v>
      </c>
      <c r="O20" s="111">
        <v>2.7000000000000028</v>
      </c>
      <c r="P20" s="111">
        <v>5.5999999999999943</v>
      </c>
      <c r="Q20" s="111">
        <v>6.4000000000000057</v>
      </c>
      <c r="R20" s="111">
        <v>13.5</v>
      </c>
      <c r="S20" s="111">
        <v>4.4000000000000057</v>
      </c>
      <c r="T20" s="111">
        <v>7.7999999999999972</v>
      </c>
      <c r="U20" s="111">
        <v>9.0999999999999943</v>
      </c>
      <c r="V20" s="111">
        <v>11.900000000000006</v>
      </c>
      <c r="W20" s="111">
        <v>3.0999999999999943</v>
      </c>
      <c r="X20" s="111">
        <v>3.7999999999999972</v>
      </c>
      <c r="Y20" s="111">
        <v>7</v>
      </c>
      <c r="Z20" s="111">
        <v>12.099999999999994</v>
      </c>
      <c r="AA20" s="111">
        <v>0.79999999999999716</v>
      </c>
      <c r="AB20" s="111">
        <v>4.4000000000000057</v>
      </c>
      <c r="AC20" s="111">
        <v>7.5999999999999943</v>
      </c>
      <c r="AD20" s="111">
        <v>13.900000000000006</v>
      </c>
      <c r="AE20" s="111">
        <v>9.7999999999999972</v>
      </c>
      <c r="AF20" s="111">
        <v>17.200000000000003</v>
      </c>
      <c r="AG20" s="111">
        <v>18.299999999999997</v>
      </c>
      <c r="AH20" s="111">
        <v>24</v>
      </c>
      <c r="AI20" s="111">
        <v>6.7000000000000028</v>
      </c>
      <c r="AJ20" s="111">
        <v>9.4000000000000057</v>
      </c>
      <c r="AK20" s="111">
        <v>10</v>
      </c>
      <c r="AL20" s="111">
        <v>13.099999999999994</v>
      </c>
      <c r="AM20" s="111">
        <v>5.5999999999999943</v>
      </c>
      <c r="AN20" s="111">
        <v>3.7999999999999972</v>
      </c>
      <c r="AO20" s="111">
        <v>8.2999999999999972</v>
      </c>
      <c r="AP20" s="111">
        <v>10.299999999999997</v>
      </c>
      <c r="AQ20" s="111">
        <v>4.0999999999999943</v>
      </c>
      <c r="AR20" s="111">
        <v>6.5999999999999943</v>
      </c>
      <c r="AS20" s="111">
        <v>4.2000000000000028</v>
      </c>
      <c r="AT20" s="111">
        <v>5</v>
      </c>
      <c r="AU20" s="111">
        <v>1.0999999999999943</v>
      </c>
      <c r="AV20" s="111">
        <v>1</v>
      </c>
      <c r="AW20" s="111">
        <v>0.5</v>
      </c>
      <c r="AX20" s="111">
        <v>1.2999999999999972</v>
      </c>
      <c r="AY20" s="111">
        <v>0.20000000000000284</v>
      </c>
      <c r="AZ20" s="111">
        <v>0.59999999999999432</v>
      </c>
      <c r="BA20" s="111">
        <v>-9.9999999999994316E-2</v>
      </c>
      <c r="BB20" s="111">
        <v>1.2999999999999972</v>
      </c>
      <c r="BC20" s="111">
        <v>2.9000000000000057</v>
      </c>
      <c r="BD20" s="111">
        <v>10.599999999999994</v>
      </c>
      <c r="BE20" s="111">
        <v>13.310000000000002</v>
      </c>
      <c r="BF20" s="111">
        <v>22.010000000000005</v>
      </c>
      <c r="BG20" s="111">
        <v>18.400000000000006</v>
      </c>
      <c r="BH20" s="111">
        <v>38.400000000000006</v>
      </c>
      <c r="BI20" s="111">
        <v>40.199999999999989</v>
      </c>
      <c r="BJ20" s="111">
        <v>46.900000000000006</v>
      </c>
      <c r="BK20" s="111">
        <v>1</v>
      </c>
      <c r="BL20" s="111">
        <v>3.5</v>
      </c>
      <c r="BM20" s="112">
        <v>4.0999999999999943</v>
      </c>
      <c r="BN20" s="112">
        <v>11.599999999999994</v>
      </c>
      <c r="BO20" s="112">
        <v>4.2000000000000028</v>
      </c>
      <c r="BP20" s="112">
        <v>8.7000000000000028</v>
      </c>
      <c r="BQ20" s="113">
        <v>10.900000000000006</v>
      </c>
      <c r="BR20" s="113">
        <v>15.900000000000006</v>
      </c>
      <c r="BS20" s="111">
        <v>3.4000000000000057</v>
      </c>
      <c r="BT20" s="111">
        <v>4.4000000000000057</v>
      </c>
      <c r="BU20" s="111">
        <v>5.7999999999999972</v>
      </c>
      <c r="BV20" s="111">
        <v>12.299999999999997</v>
      </c>
      <c r="BW20" s="111">
        <v>2.5999999999999943</v>
      </c>
      <c r="BX20" s="111">
        <v>4.5</v>
      </c>
      <c r="BY20" s="111">
        <v>5.0999999999999943</v>
      </c>
      <c r="BZ20" s="111">
        <v>6</v>
      </c>
      <c r="CA20" s="111">
        <v>9.9999999999994316E-2</v>
      </c>
      <c r="CB20" s="111">
        <v>2</v>
      </c>
      <c r="CC20" s="111">
        <v>1.7000000000000028</v>
      </c>
      <c r="CD20" s="111">
        <v>5.2000000000000028</v>
      </c>
      <c r="CE20" s="111">
        <v>4.5</v>
      </c>
      <c r="CF20" s="111">
        <v>7.7999999999999972</v>
      </c>
      <c r="CG20" s="111">
        <v>8.9000000000000057</v>
      </c>
      <c r="CH20" s="111">
        <v>11.200000000000003</v>
      </c>
      <c r="CI20" s="111">
        <v>8.2000000000000028</v>
      </c>
      <c r="CJ20" s="111">
        <v>17.400000000000006</v>
      </c>
      <c r="CK20" s="111">
        <v>22.299999999999997</v>
      </c>
      <c r="CL20" s="111">
        <v>26.900000000000006</v>
      </c>
      <c r="CM20" s="111">
        <v>3</v>
      </c>
      <c r="CN20" s="111">
        <v>4.7000000000000028</v>
      </c>
      <c r="CO20" s="111">
        <v>3.0999999999999943</v>
      </c>
      <c r="CP20" s="111">
        <v>5.0999999999999943</v>
      </c>
      <c r="CQ20" s="111">
        <v>1.2999999999999972</v>
      </c>
      <c r="CR20" s="111">
        <v>4.2999999999999972</v>
      </c>
      <c r="CS20" s="111">
        <v>6.2000000000000028</v>
      </c>
      <c r="CT20" s="111">
        <v>11.799999999999997</v>
      </c>
      <c r="CU20" s="111">
        <v>3.2999999999999972</v>
      </c>
    </row>
    <row r="21" spans="1:99" s="61" customFormat="1" ht="15" customHeight="1">
      <c r="A21" s="135"/>
      <c r="B21" s="108" t="str">
        <f>IF('0'!A1=1,"Житомирська","Zhytomyr")</f>
        <v>Житомирська</v>
      </c>
      <c r="C21" s="111">
        <v>2.2999999999999972</v>
      </c>
      <c r="D21" s="111">
        <v>5.2000000000000028</v>
      </c>
      <c r="E21" s="111">
        <v>3.5</v>
      </c>
      <c r="F21" s="111">
        <v>4.2999999999999972</v>
      </c>
      <c r="G21" s="111">
        <v>-0.5</v>
      </c>
      <c r="H21" s="111">
        <v>-1.2000000000000028</v>
      </c>
      <c r="I21" s="111">
        <v>-3.0999999999999943</v>
      </c>
      <c r="J21" s="111">
        <v>-1</v>
      </c>
      <c r="K21" s="111">
        <v>1.9000000000000057</v>
      </c>
      <c r="L21" s="111">
        <v>2.5</v>
      </c>
      <c r="M21" s="111">
        <v>2.2999999999999972</v>
      </c>
      <c r="N21" s="111">
        <v>8.2000000000000028</v>
      </c>
      <c r="O21" s="111">
        <v>1.4000000000000057</v>
      </c>
      <c r="P21" s="111">
        <v>2.0999999999999943</v>
      </c>
      <c r="Q21" s="111">
        <v>4.4000000000000057</v>
      </c>
      <c r="R21" s="111">
        <v>13.299999999999997</v>
      </c>
      <c r="S21" s="111">
        <v>3.9000000000000057</v>
      </c>
      <c r="T21" s="111">
        <v>5.4000000000000057</v>
      </c>
      <c r="U21" s="111">
        <v>7.4000000000000057</v>
      </c>
      <c r="V21" s="111">
        <v>10.799999999999997</v>
      </c>
      <c r="W21" s="111">
        <v>1.5</v>
      </c>
      <c r="X21" s="111">
        <v>0.40000000000000568</v>
      </c>
      <c r="Y21" s="111">
        <v>4.5999999999999943</v>
      </c>
      <c r="Z21" s="111">
        <v>10.299999999999997</v>
      </c>
      <c r="AA21" s="111">
        <v>0.29999999999999716</v>
      </c>
      <c r="AB21" s="111">
        <v>0.20000000000000284</v>
      </c>
      <c r="AC21" s="111">
        <v>4.4000000000000057</v>
      </c>
      <c r="AD21" s="111">
        <v>13.900000000000006</v>
      </c>
      <c r="AE21" s="111">
        <v>11</v>
      </c>
      <c r="AF21" s="111">
        <v>15</v>
      </c>
      <c r="AG21" s="111">
        <v>14.5</v>
      </c>
      <c r="AH21" s="111">
        <v>20.799999999999997</v>
      </c>
      <c r="AI21" s="111">
        <v>5.2000000000000028</v>
      </c>
      <c r="AJ21" s="111">
        <v>7.0999999999999943</v>
      </c>
      <c r="AK21" s="111">
        <v>8.5999999999999943</v>
      </c>
      <c r="AL21" s="111">
        <v>11.900000000000006</v>
      </c>
      <c r="AM21" s="111">
        <v>3.7000000000000028</v>
      </c>
      <c r="AN21" s="111">
        <v>2.9000000000000057</v>
      </c>
      <c r="AO21" s="111">
        <v>7.4000000000000057</v>
      </c>
      <c r="AP21" s="111">
        <v>8.9000000000000057</v>
      </c>
      <c r="AQ21" s="111">
        <v>2.9000000000000057</v>
      </c>
      <c r="AR21" s="111">
        <v>5.5999999999999943</v>
      </c>
      <c r="AS21" s="111">
        <v>3.9000000000000057</v>
      </c>
      <c r="AT21" s="111">
        <v>3.9000000000000057</v>
      </c>
      <c r="AU21" s="111">
        <v>0</v>
      </c>
      <c r="AV21" s="111">
        <v>-0.59999999999999432</v>
      </c>
      <c r="AW21" s="111">
        <v>-0.79999999999999716</v>
      </c>
      <c r="AX21" s="111">
        <v>-1</v>
      </c>
      <c r="AY21" s="111">
        <v>-0.29999999999999716</v>
      </c>
      <c r="AZ21" s="111">
        <v>-0.79999999999999716</v>
      </c>
      <c r="BA21" s="111">
        <v>-1.2000000000000028</v>
      </c>
      <c r="BB21" s="111">
        <v>-0.59999999999999432</v>
      </c>
      <c r="BC21" s="111">
        <v>2.2000000000000028</v>
      </c>
      <c r="BD21" s="111">
        <v>11.400000000000006</v>
      </c>
      <c r="BE21" s="111">
        <v>16.5</v>
      </c>
      <c r="BF21" s="111">
        <v>25.200000000000003</v>
      </c>
      <c r="BG21" s="111">
        <v>21.5</v>
      </c>
      <c r="BH21" s="111">
        <v>43.300000000000011</v>
      </c>
      <c r="BI21" s="111">
        <v>42.699999999999989</v>
      </c>
      <c r="BJ21" s="111">
        <v>43.699999999999989</v>
      </c>
      <c r="BK21" s="111">
        <v>1.2999999999999972</v>
      </c>
      <c r="BL21" s="111">
        <v>4.9000000000000057</v>
      </c>
      <c r="BM21" s="112">
        <v>6.7999999999999972</v>
      </c>
      <c r="BN21" s="112">
        <v>12.599999999999994</v>
      </c>
      <c r="BO21" s="112">
        <v>2.9000000000000057</v>
      </c>
      <c r="BP21" s="112">
        <v>6.7999999999999972</v>
      </c>
      <c r="BQ21" s="113">
        <v>9.9000000000000057</v>
      </c>
      <c r="BR21" s="113">
        <v>13</v>
      </c>
      <c r="BS21" s="111">
        <v>2.9000000000000057</v>
      </c>
      <c r="BT21" s="111">
        <v>3.2000000000000028</v>
      </c>
      <c r="BU21" s="111">
        <v>5.2999999999999972</v>
      </c>
      <c r="BV21" s="111">
        <v>9.0999999999999943</v>
      </c>
      <c r="BW21" s="111">
        <v>2.0999999999999943</v>
      </c>
      <c r="BX21" s="111">
        <v>3</v>
      </c>
      <c r="BY21" s="111">
        <v>3.4000000000000057</v>
      </c>
      <c r="BZ21" s="111">
        <v>3.5999999999999943</v>
      </c>
      <c r="CA21" s="111">
        <v>0.40000000000000568</v>
      </c>
      <c r="CB21" s="111">
        <v>9.9999999999994316E-2</v>
      </c>
      <c r="CC21" s="111">
        <v>0.70000000000000284</v>
      </c>
      <c r="CD21" s="111">
        <v>4.5999999999999943</v>
      </c>
      <c r="CE21" s="111">
        <v>3.5</v>
      </c>
      <c r="CF21" s="111">
        <v>5.2999999999999972</v>
      </c>
      <c r="CG21" s="111">
        <v>6.7000000000000028</v>
      </c>
      <c r="CH21" s="111">
        <v>9</v>
      </c>
      <c r="CI21" s="111">
        <v>5.5999999999999943</v>
      </c>
      <c r="CJ21" s="111">
        <v>15.400000000000006</v>
      </c>
      <c r="CK21" s="111">
        <v>20.799999999999997</v>
      </c>
      <c r="CL21" s="111">
        <v>25.400000000000006</v>
      </c>
      <c r="CM21" s="111">
        <v>2.5999999999999943</v>
      </c>
      <c r="CN21" s="111">
        <v>4.7000000000000028</v>
      </c>
      <c r="CO21" s="111">
        <v>3.5</v>
      </c>
      <c r="CP21" s="111">
        <v>5.2999999999999972</v>
      </c>
      <c r="CQ21" s="111">
        <v>0.90000000000000568</v>
      </c>
      <c r="CR21" s="111">
        <v>3.5999999999999943</v>
      </c>
      <c r="CS21" s="111">
        <v>5.7999999999999972</v>
      </c>
      <c r="CT21" s="111">
        <v>11.299999999999997</v>
      </c>
      <c r="CU21" s="111">
        <v>3.2999999999999972</v>
      </c>
    </row>
    <row r="22" spans="1:99" s="61" customFormat="1" ht="15" customHeight="1">
      <c r="A22" s="135"/>
      <c r="B22" s="108" t="str">
        <f>IF('0'!A1=1,"Закарпатська","Zakarpattya")</f>
        <v>Закарпатська</v>
      </c>
      <c r="C22" s="111">
        <v>2.0999999999999943</v>
      </c>
      <c r="D22" s="111">
        <v>3.2000000000000028</v>
      </c>
      <c r="E22" s="111">
        <v>2</v>
      </c>
      <c r="F22" s="111">
        <v>3.5999999999999943</v>
      </c>
      <c r="G22" s="111">
        <v>0</v>
      </c>
      <c r="H22" s="111">
        <v>0.29999999999999716</v>
      </c>
      <c r="I22" s="111">
        <v>-2.9000000000000057</v>
      </c>
      <c r="J22" s="111">
        <v>0.90000000000000568</v>
      </c>
      <c r="K22" s="111">
        <v>4.7000000000000028</v>
      </c>
      <c r="L22" s="111">
        <v>3.5999999999999943</v>
      </c>
      <c r="M22" s="111">
        <v>2.7000000000000028</v>
      </c>
      <c r="N22" s="111">
        <v>6.7999999999999972</v>
      </c>
      <c r="O22" s="111">
        <v>0.90000000000000568</v>
      </c>
      <c r="P22" s="111">
        <v>1.7000000000000028</v>
      </c>
      <c r="Q22" s="111">
        <v>1.5999999999999943</v>
      </c>
      <c r="R22" s="111">
        <v>7.7999999999999972</v>
      </c>
      <c r="S22" s="111">
        <v>4.9000000000000057</v>
      </c>
      <c r="T22" s="111">
        <v>6.5999999999999943</v>
      </c>
      <c r="U22" s="111">
        <v>7.2999999999999972</v>
      </c>
      <c r="V22" s="111">
        <v>11.599999999999994</v>
      </c>
      <c r="W22" s="111">
        <v>3</v>
      </c>
      <c r="X22" s="111">
        <v>2.2999999999999972</v>
      </c>
      <c r="Y22" s="111">
        <v>3.9000000000000057</v>
      </c>
      <c r="Z22" s="111">
        <v>8.7000000000000028</v>
      </c>
      <c r="AA22" s="111">
        <v>0.5</v>
      </c>
      <c r="AB22" s="111">
        <v>2.2999999999999972</v>
      </c>
      <c r="AC22" s="111">
        <v>5.7000000000000028</v>
      </c>
      <c r="AD22" s="111">
        <v>11.299999999999997</v>
      </c>
      <c r="AE22" s="111">
        <v>8.0999999999999943</v>
      </c>
      <c r="AF22" s="111">
        <v>12.400000000000006</v>
      </c>
      <c r="AG22" s="111">
        <v>10.599999999999994</v>
      </c>
      <c r="AH22" s="111">
        <v>15.400000000000006</v>
      </c>
      <c r="AI22" s="111">
        <v>5.5</v>
      </c>
      <c r="AJ22" s="111">
        <v>7.2999999999999972</v>
      </c>
      <c r="AK22" s="111">
        <v>8.4000000000000057</v>
      </c>
      <c r="AL22" s="111">
        <v>11.799999999999997</v>
      </c>
      <c r="AM22" s="111">
        <v>3.9000000000000057</v>
      </c>
      <c r="AN22" s="111">
        <v>3.2000000000000028</v>
      </c>
      <c r="AO22" s="111">
        <v>7.0999999999999943</v>
      </c>
      <c r="AP22" s="111">
        <v>8.5</v>
      </c>
      <c r="AQ22" s="111">
        <v>1.7000000000000028</v>
      </c>
      <c r="AR22" s="111">
        <v>4.5999999999999943</v>
      </c>
      <c r="AS22" s="111">
        <v>2.7000000000000028</v>
      </c>
      <c r="AT22" s="111">
        <v>3</v>
      </c>
      <c r="AU22" s="111">
        <v>9.9999999999994316E-2</v>
      </c>
      <c r="AV22" s="111">
        <v>-0.20000000000000284</v>
      </c>
      <c r="AW22" s="111">
        <v>-1.2000000000000028</v>
      </c>
      <c r="AX22" s="111">
        <v>-1.2000000000000028</v>
      </c>
      <c r="AY22" s="111">
        <v>0</v>
      </c>
      <c r="AZ22" s="111">
        <v>0</v>
      </c>
      <c r="BA22" s="111">
        <v>-0.79999999999999716</v>
      </c>
      <c r="BB22" s="111">
        <v>-0.29999999999999716</v>
      </c>
      <c r="BC22" s="111">
        <v>2.5</v>
      </c>
      <c r="BD22" s="111">
        <v>11.400000000000006</v>
      </c>
      <c r="BE22" s="111">
        <v>16.599999999999994</v>
      </c>
      <c r="BF22" s="111">
        <v>25.700000000000003</v>
      </c>
      <c r="BG22" s="111">
        <v>22.5</v>
      </c>
      <c r="BH22" s="111">
        <v>42</v>
      </c>
      <c r="BI22" s="111">
        <v>43.199999999999989</v>
      </c>
      <c r="BJ22" s="111">
        <v>44</v>
      </c>
      <c r="BK22" s="111">
        <v>1.5999999999999943</v>
      </c>
      <c r="BL22" s="111">
        <v>5.7999999999999972</v>
      </c>
      <c r="BM22" s="112">
        <v>7.4000000000000057</v>
      </c>
      <c r="BN22" s="112">
        <v>11.700000000000003</v>
      </c>
      <c r="BO22" s="112">
        <v>3.7999999999999972</v>
      </c>
      <c r="BP22" s="112">
        <v>8.0999999999999943</v>
      </c>
      <c r="BQ22" s="113">
        <v>9.9000000000000057</v>
      </c>
      <c r="BR22" s="113">
        <v>13.900000000000006</v>
      </c>
      <c r="BS22" s="111">
        <v>5</v>
      </c>
      <c r="BT22" s="111">
        <v>5.4000000000000057</v>
      </c>
      <c r="BU22" s="111">
        <v>7</v>
      </c>
      <c r="BV22" s="111">
        <v>12.200000000000003</v>
      </c>
      <c r="BW22" s="111">
        <v>1.7000000000000028</v>
      </c>
      <c r="BX22" s="111">
        <v>2.4000000000000057</v>
      </c>
      <c r="BY22" s="111">
        <v>1.9000000000000057</v>
      </c>
      <c r="BZ22" s="111">
        <v>4.2999999999999972</v>
      </c>
      <c r="CA22" s="111">
        <v>0.79999999999999716</v>
      </c>
      <c r="CB22" s="111">
        <v>1.5999999999999943</v>
      </c>
      <c r="CC22" s="111">
        <v>1.5999999999999943</v>
      </c>
      <c r="CD22" s="111">
        <v>5.7000000000000028</v>
      </c>
      <c r="CE22" s="111">
        <v>4</v>
      </c>
      <c r="CF22" s="111">
        <v>5.7999999999999972</v>
      </c>
      <c r="CG22" s="111">
        <v>7.2999999999999972</v>
      </c>
      <c r="CH22" s="111">
        <v>10.099999999999994</v>
      </c>
      <c r="CI22" s="111">
        <v>8.5</v>
      </c>
      <c r="CJ22" s="111">
        <v>17.400000000000006</v>
      </c>
      <c r="CK22" s="111">
        <v>22.900000000000006</v>
      </c>
      <c r="CL22" s="111">
        <v>27.700000000000003</v>
      </c>
      <c r="CM22" s="111">
        <v>3.7999999999999972</v>
      </c>
      <c r="CN22" s="111">
        <v>4.4000000000000057</v>
      </c>
      <c r="CO22" s="111">
        <v>3.4000000000000057</v>
      </c>
      <c r="CP22" s="111">
        <v>5.7999999999999972</v>
      </c>
      <c r="CQ22" s="111">
        <v>1.2999999999999972</v>
      </c>
      <c r="CR22" s="111">
        <v>4.9000000000000057</v>
      </c>
      <c r="CS22" s="111">
        <v>6.7000000000000028</v>
      </c>
      <c r="CT22" s="111">
        <v>12.299999999999997</v>
      </c>
      <c r="CU22" s="111">
        <v>3.0999999999999943</v>
      </c>
    </row>
    <row r="23" spans="1:99" s="61" customFormat="1" ht="15" customHeight="1">
      <c r="A23" s="135"/>
      <c r="B23" s="108" t="str">
        <f>IF('0'!A1=1,"Запорізька","Zaporizhzhya")</f>
        <v>Запорізька</v>
      </c>
      <c r="C23" s="111">
        <v>2.5</v>
      </c>
      <c r="D23" s="111">
        <v>3.5</v>
      </c>
      <c r="E23" s="111">
        <v>2.5</v>
      </c>
      <c r="F23" s="111">
        <v>5.4000000000000057</v>
      </c>
      <c r="G23" s="111">
        <v>-2</v>
      </c>
      <c r="H23" s="111">
        <v>-4.2999999999999972</v>
      </c>
      <c r="I23" s="111">
        <v>-4.5999999999999943</v>
      </c>
      <c r="J23" s="111">
        <v>-1.2999999999999972</v>
      </c>
      <c r="K23" s="111">
        <v>3.5999999999999943</v>
      </c>
      <c r="L23" s="111">
        <v>4.4000000000000057</v>
      </c>
      <c r="M23" s="111">
        <v>3.9000000000000057</v>
      </c>
      <c r="N23" s="111">
        <v>9.9000000000000057</v>
      </c>
      <c r="O23" s="111">
        <v>2.5</v>
      </c>
      <c r="P23" s="111">
        <v>4</v>
      </c>
      <c r="Q23" s="111">
        <v>5.5999999999999943</v>
      </c>
      <c r="R23" s="111">
        <v>12.5</v>
      </c>
      <c r="S23" s="111">
        <v>5.5</v>
      </c>
      <c r="T23" s="111">
        <v>7.5999999999999943</v>
      </c>
      <c r="U23" s="111">
        <v>8.9000000000000057</v>
      </c>
      <c r="V23" s="111">
        <v>11.900000000000006</v>
      </c>
      <c r="W23" s="111">
        <v>2.7999999999999972</v>
      </c>
      <c r="X23" s="111">
        <v>2</v>
      </c>
      <c r="Y23" s="111">
        <v>6.7999999999999972</v>
      </c>
      <c r="Z23" s="111">
        <v>10.299999999999997</v>
      </c>
      <c r="AA23" s="111">
        <v>0.5</v>
      </c>
      <c r="AB23" s="111">
        <v>2.5999999999999943</v>
      </c>
      <c r="AC23" s="111">
        <v>7.5</v>
      </c>
      <c r="AD23" s="111">
        <v>15.200000000000003</v>
      </c>
      <c r="AE23" s="111">
        <v>10.099999999999994</v>
      </c>
      <c r="AF23" s="111">
        <v>16.400000000000006</v>
      </c>
      <c r="AG23" s="111">
        <v>18.599999999999994</v>
      </c>
      <c r="AH23" s="111">
        <v>23.599999999999994</v>
      </c>
      <c r="AI23" s="111">
        <v>5.7000000000000028</v>
      </c>
      <c r="AJ23" s="111">
        <v>8.5999999999999943</v>
      </c>
      <c r="AK23" s="111">
        <v>9.2999999999999972</v>
      </c>
      <c r="AL23" s="111">
        <v>13</v>
      </c>
      <c r="AM23" s="111">
        <v>5</v>
      </c>
      <c r="AN23" s="111">
        <v>3</v>
      </c>
      <c r="AO23" s="111">
        <v>8.7000000000000028</v>
      </c>
      <c r="AP23" s="111">
        <v>9.7000000000000028</v>
      </c>
      <c r="AQ23" s="111">
        <v>3.5999999999999943</v>
      </c>
      <c r="AR23" s="111">
        <v>5.9000000000000057</v>
      </c>
      <c r="AS23" s="111">
        <v>4.4000000000000057</v>
      </c>
      <c r="AT23" s="111">
        <v>4.5999999999999943</v>
      </c>
      <c r="AU23" s="111">
        <v>0.40000000000000568</v>
      </c>
      <c r="AV23" s="111">
        <v>-0.5</v>
      </c>
      <c r="AW23" s="111">
        <v>-0.70000000000000284</v>
      </c>
      <c r="AX23" s="111">
        <v>-0.70000000000000284</v>
      </c>
      <c r="AY23" s="111">
        <v>-9.9999999999994316E-2</v>
      </c>
      <c r="AZ23" s="111">
        <v>0</v>
      </c>
      <c r="BA23" s="111">
        <v>-1</v>
      </c>
      <c r="BB23" s="111">
        <v>0.29999999999999716</v>
      </c>
      <c r="BC23" s="111">
        <v>3.2000000000000028</v>
      </c>
      <c r="BD23" s="111">
        <v>11.799999999999997</v>
      </c>
      <c r="BE23" s="111">
        <v>16.5</v>
      </c>
      <c r="BF23" s="111">
        <v>25.700000000000003</v>
      </c>
      <c r="BG23" s="111">
        <v>20.299999999999997</v>
      </c>
      <c r="BH23" s="111">
        <v>39.199999999999989</v>
      </c>
      <c r="BI23" s="111">
        <v>40.800000000000011</v>
      </c>
      <c r="BJ23" s="111">
        <v>42.099999999999994</v>
      </c>
      <c r="BK23" s="111">
        <v>1.5</v>
      </c>
      <c r="BL23" s="111">
        <v>4.7000000000000028</v>
      </c>
      <c r="BM23" s="112">
        <v>7.5999999999999943</v>
      </c>
      <c r="BN23" s="112">
        <v>12.299999999999997</v>
      </c>
      <c r="BO23" s="112">
        <v>4.0999999999999943</v>
      </c>
      <c r="BP23" s="112">
        <v>8.2000000000000028</v>
      </c>
      <c r="BQ23" s="113">
        <v>10.799999999999997</v>
      </c>
      <c r="BR23" s="113">
        <v>14.099999999999994</v>
      </c>
      <c r="BS23" s="111">
        <v>3.5</v>
      </c>
      <c r="BT23" s="111">
        <v>4.7000000000000028</v>
      </c>
      <c r="BU23" s="111">
        <v>5.4000000000000057</v>
      </c>
      <c r="BV23" s="111">
        <v>9.2000000000000028</v>
      </c>
      <c r="BW23" s="111">
        <v>2.5</v>
      </c>
      <c r="BX23" s="111">
        <v>3.7000000000000028</v>
      </c>
      <c r="BY23" s="111">
        <v>3.5999999999999943</v>
      </c>
      <c r="BZ23" s="111">
        <v>3.2000000000000028</v>
      </c>
      <c r="CA23" s="111">
        <v>0.5</v>
      </c>
      <c r="CB23" s="111">
        <v>2.2999999999999972</v>
      </c>
      <c r="CC23" s="111">
        <v>1.2999999999999972</v>
      </c>
      <c r="CD23" s="111">
        <v>4.2000000000000028</v>
      </c>
      <c r="CE23" s="111">
        <v>4.2999999999999972</v>
      </c>
      <c r="CF23" s="111">
        <v>6.9000000000000057</v>
      </c>
      <c r="CG23" s="111">
        <v>6.7999999999999972</v>
      </c>
      <c r="CH23" s="111">
        <v>8.7999999999999972</v>
      </c>
      <c r="CI23" s="111">
        <v>7.9000000000000057</v>
      </c>
      <c r="CJ23" s="111">
        <v>17.400000000000006</v>
      </c>
      <c r="CK23" s="111">
        <v>19.299999999999997</v>
      </c>
      <c r="CL23" s="111">
        <v>24.099999999999994</v>
      </c>
      <c r="CM23" s="111">
        <v>3.2000000000000028</v>
      </c>
      <c r="CN23" s="111">
        <v>5.5</v>
      </c>
      <c r="CO23" s="111">
        <v>3.9000000000000057</v>
      </c>
      <c r="CP23" s="111">
        <v>5.9000000000000057</v>
      </c>
      <c r="CQ23" s="111">
        <v>0.59999999999999432</v>
      </c>
      <c r="CR23" s="111">
        <v>4</v>
      </c>
      <c r="CS23" s="111">
        <v>5.9000000000000057</v>
      </c>
      <c r="CT23" s="111">
        <v>10.700000000000003</v>
      </c>
      <c r="CU23" s="111">
        <v>3.0999999999999943</v>
      </c>
    </row>
    <row r="24" spans="1:99" s="61" customFormat="1" ht="15" customHeight="1">
      <c r="A24" s="135"/>
      <c r="B24" s="108" t="str">
        <f>IF('0'!A1=1,"Івано-Франківська","Ivano-Frankivsk")</f>
        <v>Івано-Франківська</v>
      </c>
      <c r="C24" s="111">
        <v>2.2999999999999972</v>
      </c>
      <c r="D24" s="111">
        <v>4</v>
      </c>
      <c r="E24" s="111">
        <v>2.2999999999999972</v>
      </c>
      <c r="F24" s="111">
        <v>7.7000000000000028</v>
      </c>
      <c r="G24" s="111">
        <v>-1.9000000000000057</v>
      </c>
      <c r="H24" s="111">
        <v>-4.9000000000000057</v>
      </c>
      <c r="I24" s="111">
        <v>-6.5999999999999943</v>
      </c>
      <c r="J24" s="111">
        <v>-4.2000000000000028</v>
      </c>
      <c r="K24" s="111">
        <v>3.7000000000000028</v>
      </c>
      <c r="L24" s="111">
        <v>1.7000000000000028</v>
      </c>
      <c r="M24" s="111">
        <v>1.9000000000000057</v>
      </c>
      <c r="N24" s="111">
        <v>6</v>
      </c>
      <c r="O24" s="111">
        <v>1.4000000000000057</v>
      </c>
      <c r="P24" s="111">
        <v>2.2000000000000028</v>
      </c>
      <c r="Q24" s="111">
        <v>2.7000000000000028</v>
      </c>
      <c r="R24" s="111">
        <v>9.5</v>
      </c>
      <c r="S24" s="111">
        <v>3.7000000000000028</v>
      </c>
      <c r="T24" s="111">
        <v>4.0999999999999943</v>
      </c>
      <c r="U24" s="111">
        <v>5.5</v>
      </c>
      <c r="V24" s="111">
        <v>10.299999999999997</v>
      </c>
      <c r="W24" s="111">
        <v>1.5</v>
      </c>
      <c r="X24" s="111">
        <v>0.70000000000000284</v>
      </c>
      <c r="Y24" s="111">
        <v>0.79999999999999716</v>
      </c>
      <c r="Z24" s="111">
        <v>6</v>
      </c>
      <c r="AA24" s="111">
        <v>0.79999999999999716</v>
      </c>
      <c r="AB24" s="111">
        <v>2.5</v>
      </c>
      <c r="AC24" s="111">
        <v>6.7999999999999972</v>
      </c>
      <c r="AD24" s="111">
        <v>14</v>
      </c>
      <c r="AE24" s="111">
        <v>9.2999999999999972</v>
      </c>
      <c r="AF24" s="111">
        <v>14.599999999999994</v>
      </c>
      <c r="AG24" s="111">
        <v>13.900000000000006</v>
      </c>
      <c r="AH24" s="111">
        <v>21.799999999999997</v>
      </c>
      <c r="AI24" s="111">
        <v>5.7999999999999972</v>
      </c>
      <c r="AJ24" s="111">
        <v>7</v>
      </c>
      <c r="AK24" s="111">
        <v>7.4000000000000057</v>
      </c>
      <c r="AL24" s="111">
        <v>10.299999999999997</v>
      </c>
      <c r="AM24" s="111">
        <v>4.7000000000000028</v>
      </c>
      <c r="AN24" s="111">
        <v>3.0999999999999943</v>
      </c>
      <c r="AO24" s="111">
        <v>6.7999999999999972</v>
      </c>
      <c r="AP24" s="111">
        <v>8.2999999999999972</v>
      </c>
      <c r="AQ24" s="111">
        <v>3</v>
      </c>
      <c r="AR24" s="111">
        <v>4.7000000000000028</v>
      </c>
      <c r="AS24" s="111">
        <v>2.5</v>
      </c>
      <c r="AT24" s="111">
        <v>2.9000000000000057</v>
      </c>
      <c r="AU24" s="111">
        <v>0.5</v>
      </c>
      <c r="AV24" s="111">
        <v>-0.29999999999999716</v>
      </c>
      <c r="AW24" s="111">
        <v>-0.79999999999999716</v>
      </c>
      <c r="AX24" s="111">
        <v>-0.70000000000000284</v>
      </c>
      <c r="AY24" s="111">
        <v>9.9999999999994316E-2</v>
      </c>
      <c r="AZ24" s="111">
        <v>-9.9999999999994316E-2</v>
      </c>
      <c r="BA24" s="111">
        <v>-0.79999999999999716</v>
      </c>
      <c r="BB24" s="111">
        <v>0</v>
      </c>
      <c r="BC24" s="111">
        <v>2.7000000000000028</v>
      </c>
      <c r="BD24" s="111">
        <v>11.599999999999994</v>
      </c>
      <c r="BE24" s="111">
        <v>16.299999999999997</v>
      </c>
      <c r="BF24" s="111">
        <v>25</v>
      </c>
      <c r="BG24" s="111">
        <v>21.400000000000006</v>
      </c>
      <c r="BH24" s="111">
        <v>42.699999999999989</v>
      </c>
      <c r="BI24" s="111">
        <v>43.400000000000006</v>
      </c>
      <c r="BJ24" s="111">
        <v>43.400000000000006</v>
      </c>
      <c r="BK24" s="111">
        <v>1.7999999999999972</v>
      </c>
      <c r="BL24" s="111">
        <v>5.7000000000000028</v>
      </c>
      <c r="BM24" s="112">
        <v>7.0999999999999943</v>
      </c>
      <c r="BN24" s="112">
        <v>10.900000000000006</v>
      </c>
      <c r="BO24" s="112">
        <v>4.9000000000000057</v>
      </c>
      <c r="BP24" s="112">
        <v>8.5</v>
      </c>
      <c r="BQ24" s="113">
        <v>10.200000000000003</v>
      </c>
      <c r="BR24" s="113">
        <v>13.700000000000003</v>
      </c>
      <c r="BS24" s="111">
        <v>3.5999999999999943</v>
      </c>
      <c r="BT24" s="111">
        <v>4.5999999999999943</v>
      </c>
      <c r="BU24" s="111">
        <v>5.5999999999999943</v>
      </c>
      <c r="BV24" s="111">
        <v>9.0999999999999943</v>
      </c>
      <c r="BW24" s="111">
        <v>2.5999999999999943</v>
      </c>
      <c r="BX24" s="111">
        <v>4.4000000000000057</v>
      </c>
      <c r="BY24" s="111">
        <v>3.7000000000000028</v>
      </c>
      <c r="BZ24" s="111">
        <v>4.5</v>
      </c>
      <c r="CA24" s="111">
        <v>0.90000000000000568</v>
      </c>
      <c r="CB24" s="111">
        <v>2.2999999999999972</v>
      </c>
      <c r="CC24" s="111">
        <v>2.5999999999999943</v>
      </c>
      <c r="CD24" s="111">
        <v>5.5999999999999943</v>
      </c>
      <c r="CE24" s="111">
        <v>3.7999999999999972</v>
      </c>
      <c r="CF24" s="111">
        <v>6</v>
      </c>
      <c r="CG24" s="111">
        <v>7.4000000000000057</v>
      </c>
      <c r="CH24" s="111">
        <v>10.200000000000003</v>
      </c>
      <c r="CI24" s="111">
        <v>6.7999999999999972</v>
      </c>
      <c r="CJ24" s="111">
        <v>16.599999999999994</v>
      </c>
      <c r="CK24" s="111">
        <v>21.5</v>
      </c>
      <c r="CL24" s="111">
        <v>26.299999999999997</v>
      </c>
      <c r="CM24" s="111">
        <v>2.9000000000000057</v>
      </c>
      <c r="CN24" s="111">
        <v>4.7000000000000028</v>
      </c>
      <c r="CO24" s="111">
        <v>3.2000000000000028</v>
      </c>
      <c r="CP24" s="111">
        <v>5.0999999999999943</v>
      </c>
      <c r="CQ24" s="111">
        <v>1.5999999999999943</v>
      </c>
      <c r="CR24" s="111">
        <v>4.9000000000000057</v>
      </c>
      <c r="CS24" s="111">
        <v>7.2000000000000028</v>
      </c>
      <c r="CT24" s="111">
        <v>12.200000000000003</v>
      </c>
      <c r="CU24" s="111">
        <v>3.4000000000000057</v>
      </c>
    </row>
    <row r="25" spans="1:99" s="61" customFormat="1" ht="15" customHeight="1">
      <c r="A25" s="135"/>
      <c r="B25" s="108" t="str">
        <f>IF('0'!A1=1,"Київська","Kyiv")</f>
        <v>Київська</v>
      </c>
      <c r="C25" s="111">
        <v>2.9000000000000057</v>
      </c>
      <c r="D25" s="111">
        <v>6</v>
      </c>
      <c r="E25" s="111">
        <v>6.0999999999999943</v>
      </c>
      <c r="F25" s="111">
        <v>7.2999999999999972</v>
      </c>
      <c r="G25" s="111">
        <v>-0.90000000000000568</v>
      </c>
      <c r="H25" s="111">
        <v>-1.0999999999999943</v>
      </c>
      <c r="I25" s="111">
        <v>-2.4000000000000057</v>
      </c>
      <c r="J25" s="111">
        <v>-1.2999999999999972</v>
      </c>
      <c r="K25" s="111">
        <v>2.0999999999999943</v>
      </c>
      <c r="L25" s="111">
        <v>3.2000000000000028</v>
      </c>
      <c r="M25" s="111">
        <v>3.4000000000000057</v>
      </c>
      <c r="N25" s="111">
        <v>8.2000000000000028</v>
      </c>
      <c r="O25" s="111">
        <v>1.5</v>
      </c>
      <c r="P25" s="111">
        <v>6.7000000000000028</v>
      </c>
      <c r="Q25" s="111">
        <v>7.5</v>
      </c>
      <c r="R25" s="111">
        <v>12.900000000000006</v>
      </c>
      <c r="S25" s="111">
        <v>4.0999999999999943</v>
      </c>
      <c r="T25" s="111">
        <v>7.2999999999999972</v>
      </c>
      <c r="U25" s="111">
        <v>9.4000000000000057</v>
      </c>
      <c r="V25" s="111">
        <v>12.599999999999994</v>
      </c>
      <c r="W25" s="111">
        <v>2.2999999999999972</v>
      </c>
      <c r="X25" s="111">
        <v>3.4000000000000057</v>
      </c>
      <c r="Y25" s="111">
        <v>8.4000000000000057</v>
      </c>
      <c r="Z25" s="111">
        <v>11.700000000000003</v>
      </c>
      <c r="AA25" s="111">
        <v>9.9999999999994316E-2</v>
      </c>
      <c r="AB25" s="111">
        <v>2.5999999999999943</v>
      </c>
      <c r="AC25" s="111">
        <v>7</v>
      </c>
      <c r="AD25" s="111">
        <v>14.299999999999997</v>
      </c>
      <c r="AE25" s="111">
        <v>8.5999999999999943</v>
      </c>
      <c r="AF25" s="111">
        <v>16.299999999999997</v>
      </c>
      <c r="AG25" s="111">
        <v>17.200000000000003</v>
      </c>
      <c r="AH25" s="111">
        <v>25.599999999999994</v>
      </c>
      <c r="AI25" s="111">
        <v>4.0999999999999943</v>
      </c>
      <c r="AJ25" s="111">
        <v>6</v>
      </c>
      <c r="AK25" s="111">
        <v>7.2000000000000028</v>
      </c>
      <c r="AL25" s="111">
        <v>9.5</v>
      </c>
      <c r="AM25" s="111">
        <v>4.9000000000000057</v>
      </c>
      <c r="AN25" s="111">
        <v>3.2999999999999972</v>
      </c>
      <c r="AO25" s="111">
        <v>6.0999999999999943</v>
      </c>
      <c r="AP25" s="111">
        <v>7.9000000000000057</v>
      </c>
      <c r="AQ25" s="111">
        <v>2.2000000000000028</v>
      </c>
      <c r="AR25" s="111">
        <v>5</v>
      </c>
      <c r="AS25" s="111">
        <v>3.4000000000000057</v>
      </c>
      <c r="AT25" s="111">
        <v>3.9000000000000057</v>
      </c>
      <c r="AU25" s="111">
        <v>0.40000000000000568</v>
      </c>
      <c r="AV25" s="111">
        <v>0</v>
      </c>
      <c r="AW25" s="111">
        <v>-1</v>
      </c>
      <c r="AX25" s="111">
        <v>-0.90000000000000568</v>
      </c>
      <c r="AY25" s="111">
        <v>0.29999999999999716</v>
      </c>
      <c r="AZ25" s="111">
        <v>0.20000000000000284</v>
      </c>
      <c r="BA25" s="111">
        <v>-1.4000000000000057</v>
      </c>
      <c r="BB25" s="111">
        <v>-9.9999999999994316E-2</v>
      </c>
      <c r="BC25" s="111">
        <v>3.5</v>
      </c>
      <c r="BD25" s="111">
        <v>13.299999999999997</v>
      </c>
      <c r="BE25" s="111">
        <v>17.700000000000003</v>
      </c>
      <c r="BF25" s="111">
        <v>24.700000000000003</v>
      </c>
      <c r="BG25" s="111">
        <v>20.799999999999997</v>
      </c>
      <c r="BH25" s="111">
        <v>46.300000000000011</v>
      </c>
      <c r="BI25" s="111">
        <v>44.800000000000011</v>
      </c>
      <c r="BJ25" s="111">
        <v>44.300000000000011</v>
      </c>
      <c r="BK25" s="111">
        <v>1.7000000000000028</v>
      </c>
      <c r="BL25" s="111">
        <v>6.2999999999999972</v>
      </c>
      <c r="BM25" s="112">
        <v>6.9000000000000057</v>
      </c>
      <c r="BN25" s="112">
        <v>12.200000000000003</v>
      </c>
      <c r="BO25" s="112">
        <v>4.4000000000000057</v>
      </c>
      <c r="BP25" s="112">
        <v>8.0999999999999943</v>
      </c>
      <c r="BQ25" s="113">
        <v>11</v>
      </c>
      <c r="BR25" s="113">
        <v>13.799999999999997</v>
      </c>
      <c r="BS25" s="111">
        <v>4.0999999999999943</v>
      </c>
      <c r="BT25" s="111">
        <v>5</v>
      </c>
      <c r="BU25" s="111">
        <v>5.9000000000000057</v>
      </c>
      <c r="BV25" s="111">
        <v>10</v>
      </c>
      <c r="BW25" s="111">
        <v>2.5</v>
      </c>
      <c r="BX25" s="111">
        <v>3.5999999999999943</v>
      </c>
      <c r="BY25" s="111">
        <v>3.5</v>
      </c>
      <c r="BZ25" s="111">
        <v>4.4000000000000057</v>
      </c>
      <c r="CA25" s="111">
        <v>9.9999999999994316E-2</v>
      </c>
      <c r="CB25" s="111">
        <v>1.5</v>
      </c>
      <c r="CC25" s="111">
        <v>1.5999999999999943</v>
      </c>
      <c r="CD25" s="111">
        <v>5.2000000000000028</v>
      </c>
      <c r="CE25" s="111">
        <v>4.7000000000000028</v>
      </c>
      <c r="CF25" s="111">
        <v>6.4000000000000057</v>
      </c>
      <c r="CG25" s="111">
        <v>7.7999999999999972</v>
      </c>
      <c r="CH25" s="111">
        <v>10.400000000000006</v>
      </c>
      <c r="CI25" s="111">
        <v>6.5999999999999943</v>
      </c>
      <c r="CJ25" s="111">
        <v>17.099999999999994</v>
      </c>
      <c r="CK25" s="111">
        <v>21.599999999999994</v>
      </c>
      <c r="CL25" s="111">
        <v>26.799999999999997</v>
      </c>
      <c r="CM25" s="111">
        <v>2.4000000000000057</v>
      </c>
      <c r="CN25" s="111">
        <v>3.9000000000000057</v>
      </c>
      <c r="CO25" s="111">
        <v>4</v>
      </c>
      <c r="CP25" s="111">
        <v>5.2999999999999972</v>
      </c>
      <c r="CQ25" s="111">
        <v>1.0999999999999943</v>
      </c>
      <c r="CR25" s="111">
        <v>4.5</v>
      </c>
      <c r="CS25" s="111">
        <v>7.4000000000000057</v>
      </c>
      <c r="CT25" s="111">
        <v>12</v>
      </c>
      <c r="CU25" s="111">
        <v>3.2999999999999972</v>
      </c>
    </row>
    <row r="26" spans="1:99" s="61" customFormat="1" ht="15" customHeight="1">
      <c r="A26" s="135"/>
      <c r="B26" s="108" t="str">
        <f>IF('0'!A1=1,"Кіровоградська","Kirovohrad")</f>
        <v>Кіровоградська</v>
      </c>
      <c r="C26" s="111">
        <v>5.2000000000000028</v>
      </c>
      <c r="D26" s="111">
        <v>9.2999999999999972</v>
      </c>
      <c r="E26" s="111">
        <v>7.9000000000000057</v>
      </c>
      <c r="F26" s="111">
        <v>8.4000000000000057</v>
      </c>
      <c r="G26" s="111">
        <v>-3.2999999999999972</v>
      </c>
      <c r="H26" s="111">
        <v>-4.2000000000000028</v>
      </c>
      <c r="I26" s="111">
        <v>-6.7000000000000028</v>
      </c>
      <c r="J26" s="111">
        <v>-3.9000000000000057</v>
      </c>
      <c r="K26" s="111">
        <v>4.0999999999999943</v>
      </c>
      <c r="L26" s="111">
        <v>4.9000000000000057</v>
      </c>
      <c r="M26" s="111">
        <v>5.9000000000000057</v>
      </c>
      <c r="N26" s="111">
        <v>10.400000000000006</v>
      </c>
      <c r="O26" s="111">
        <v>2.5</v>
      </c>
      <c r="P26" s="111">
        <v>6.0999999999999943</v>
      </c>
      <c r="Q26" s="111">
        <v>8.5999999999999943</v>
      </c>
      <c r="R26" s="111">
        <v>15.5</v>
      </c>
      <c r="S26" s="111">
        <v>5.0999999999999943</v>
      </c>
      <c r="T26" s="111">
        <v>7.0999999999999943</v>
      </c>
      <c r="U26" s="111">
        <v>7.0999999999999943</v>
      </c>
      <c r="V26" s="111">
        <v>10</v>
      </c>
      <c r="W26" s="111">
        <v>2.5</v>
      </c>
      <c r="X26" s="111">
        <v>2.4000000000000057</v>
      </c>
      <c r="Y26" s="111">
        <v>5.0999999999999943</v>
      </c>
      <c r="Z26" s="111">
        <v>9.0999999999999943</v>
      </c>
      <c r="AA26" s="111">
        <v>0.59999999999999432</v>
      </c>
      <c r="AB26" s="111">
        <v>4.0999999999999943</v>
      </c>
      <c r="AC26" s="111">
        <v>6.7999999999999972</v>
      </c>
      <c r="AD26" s="111">
        <v>13.400000000000006</v>
      </c>
      <c r="AE26" s="111">
        <v>10.200000000000003</v>
      </c>
      <c r="AF26" s="111">
        <v>16</v>
      </c>
      <c r="AG26" s="111">
        <v>16.200000000000003</v>
      </c>
      <c r="AH26" s="111">
        <v>21.400000000000006</v>
      </c>
      <c r="AI26" s="111">
        <v>4.7000000000000028</v>
      </c>
      <c r="AJ26" s="111">
        <v>7</v>
      </c>
      <c r="AK26" s="111">
        <v>6.9000000000000057</v>
      </c>
      <c r="AL26" s="111">
        <v>9.7000000000000028</v>
      </c>
      <c r="AM26" s="111">
        <v>4.7999999999999972</v>
      </c>
      <c r="AN26" s="111">
        <v>2.7000000000000028</v>
      </c>
      <c r="AO26" s="111">
        <v>6.4000000000000057</v>
      </c>
      <c r="AP26" s="111">
        <v>8.5</v>
      </c>
      <c r="AQ26" s="111">
        <v>3.2999999999999972</v>
      </c>
      <c r="AR26" s="111">
        <v>5.2000000000000028</v>
      </c>
      <c r="AS26" s="111">
        <v>3.2000000000000028</v>
      </c>
      <c r="AT26" s="111">
        <v>3.7000000000000028</v>
      </c>
      <c r="AU26" s="111">
        <v>0.40000000000000568</v>
      </c>
      <c r="AV26" s="111">
        <v>-0.40000000000000568</v>
      </c>
      <c r="AW26" s="111">
        <v>-1</v>
      </c>
      <c r="AX26" s="111">
        <v>-1.2000000000000028</v>
      </c>
      <c r="AY26" s="111">
        <v>-9.9999999999994316E-2</v>
      </c>
      <c r="AZ26" s="111">
        <v>-0.59999999999999432</v>
      </c>
      <c r="BA26" s="111">
        <v>-1.2999999999999972</v>
      </c>
      <c r="BB26" s="111">
        <v>9.9999999999994316E-2</v>
      </c>
      <c r="BC26" s="111">
        <v>3</v>
      </c>
      <c r="BD26" s="111">
        <v>11.599999999999994</v>
      </c>
      <c r="BE26" s="111">
        <v>15.5</v>
      </c>
      <c r="BF26" s="111">
        <v>24.400000000000006</v>
      </c>
      <c r="BG26" s="111">
        <v>18.400000000000006</v>
      </c>
      <c r="BH26" s="111">
        <v>39.099999999999994</v>
      </c>
      <c r="BI26" s="111">
        <v>39.300000000000011</v>
      </c>
      <c r="BJ26" s="111">
        <v>41.300000000000011</v>
      </c>
      <c r="BK26" s="111">
        <v>1.5</v>
      </c>
      <c r="BL26" s="111">
        <v>4.7999999999999972</v>
      </c>
      <c r="BM26" s="112">
        <v>5.7000000000000028</v>
      </c>
      <c r="BN26" s="112">
        <v>12.299999999999997</v>
      </c>
      <c r="BO26" s="112">
        <v>4.2999999999999972</v>
      </c>
      <c r="BP26" s="112">
        <v>8.4000000000000057</v>
      </c>
      <c r="BQ26" s="113">
        <v>10.400000000000006</v>
      </c>
      <c r="BR26" s="113">
        <v>13.799999999999997</v>
      </c>
      <c r="BS26" s="111">
        <v>3.5</v>
      </c>
      <c r="BT26" s="111">
        <v>4</v>
      </c>
      <c r="BU26" s="111">
        <v>5.2999999999999972</v>
      </c>
      <c r="BV26" s="111">
        <v>9</v>
      </c>
      <c r="BW26" s="111">
        <v>2.4000000000000057</v>
      </c>
      <c r="BX26" s="111">
        <v>3.5</v>
      </c>
      <c r="BY26" s="111">
        <v>3</v>
      </c>
      <c r="BZ26" s="111">
        <v>3.5999999999999943</v>
      </c>
      <c r="CA26" s="111">
        <v>0.70000000000000284</v>
      </c>
      <c r="CB26" s="111">
        <v>2.2999999999999972</v>
      </c>
      <c r="CC26" s="111">
        <v>1</v>
      </c>
      <c r="CD26" s="111">
        <v>5.2999999999999972</v>
      </c>
      <c r="CE26" s="111">
        <v>5.4000000000000057</v>
      </c>
      <c r="CF26" s="111">
        <v>6.4000000000000057</v>
      </c>
      <c r="CG26" s="111">
        <v>7.9000000000000057</v>
      </c>
      <c r="CH26" s="111">
        <v>10.5</v>
      </c>
      <c r="CI26" s="111">
        <v>8.7000000000000028</v>
      </c>
      <c r="CJ26" s="111">
        <v>17.099999999999994</v>
      </c>
      <c r="CK26" s="111">
        <v>21.900000000000006</v>
      </c>
      <c r="CL26" s="111">
        <v>27.599999999999994</v>
      </c>
      <c r="CM26" s="111">
        <v>3.0999999999999943</v>
      </c>
      <c r="CN26" s="111">
        <v>4.7000000000000028</v>
      </c>
      <c r="CO26" s="111">
        <v>3.2999999999999972</v>
      </c>
      <c r="CP26" s="111">
        <v>5.4000000000000057</v>
      </c>
      <c r="CQ26" s="111">
        <v>1.4000000000000057</v>
      </c>
      <c r="CR26" s="111">
        <v>5</v>
      </c>
      <c r="CS26" s="111">
        <v>7.5</v>
      </c>
      <c r="CT26" s="111">
        <v>13.799999999999997</v>
      </c>
      <c r="CU26" s="111">
        <v>3.4000000000000057</v>
      </c>
    </row>
    <row r="27" spans="1:99" s="61" customFormat="1" ht="15" customHeight="1">
      <c r="A27" s="135"/>
      <c r="B27" s="108" t="str">
        <f>IF('0'!A1=1,"Луганська**","Luhansk**")</f>
        <v>Луганська**</v>
      </c>
      <c r="C27" s="111">
        <v>2.2000000000000028</v>
      </c>
      <c r="D27" s="111">
        <v>5.7000000000000028</v>
      </c>
      <c r="E27" s="111">
        <v>3.5</v>
      </c>
      <c r="F27" s="111">
        <v>6.0999999999999943</v>
      </c>
      <c r="G27" s="111">
        <v>-2</v>
      </c>
      <c r="H27" s="111">
        <v>-3.7999999999999972</v>
      </c>
      <c r="I27" s="111">
        <v>-6</v>
      </c>
      <c r="J27" s="111">
        <v>-2.9000000000000057</v>
      </c>
      <c r="K27" s="111">
        <v>3.4000000000000057</v>
      </c>
      <c r="L27" s="111">
        <v>4.2000000000000028</v>
      </c>
      <c r="M27" s="111">
        <v>1</v>
      </c>
      <c r="N27" s="111">
        <v>6.2999999999999972</v>
      </c>
      <c r="O27" s="111">
        <v>2.0999999999999943</v>
      </c>
      <c r="P27" s="111">
        <v>2.9000000000000057</v>
      </c>
      <c r="Q27" s="111">
        <v>4.0999999999999943</v>
      </c>
      <c r="R27" s="111">
        <v>11.700000000000003</v>
      </c>
      <c r="S27" s="111">
        <v>5.2000000000000028</v>
      </c>
      <c r="T27" s="111">
        <v>7</v>
      </c>
      <c r="U27" s="111">
        <v>6.4000000000000057</v>
      </c>
      <c r="V27" s="111">
        <v>12</v>
      </c>
      <c r="W27" s="111">
        <v>3.5999999999999943</v>
      </c>
      <c r="X27" s="111">
        <v>2</v>
      </c>
      <c r="Y27" s="111">
        <v>5.5999999999999943</v>
      </c>
      <c r="Z27" s="111">
        <v>16.099999999999994</v>
      </c>
      <c r="AA27" s="111">
        <v>0.59999999999999432</v>
      </c>
      <c r="AB27" s="111">
        <v>4.5</v>
      </c>
      <c r="AC27" s="111">
        <v>7.4000000000000057</v>
      </c>
      <c r="AD27" s="111">
        <v>15.400000000000006</v>
      </c>
      <c r="AE27" s="111">
        <v>9.5999999999999943</v>
      </c>
      <c r="AF27" s="111">
        <v>17.299999999999997</v>
      </c>
      <c r="AG27" s="111">
        <v>16.799999999999997</v>
      </c>
      <c r="AH27" s="111">
        <v>23.299999999999997</v>
      </c>
      <c r="AI27" s="111">
        <v>6</v>
      </c>
      <c r="AJ27" s="111">
        <v>9</v>
      </c>
      <c r="AK27" s="111">
        <v>9.7000000000000028</v>
      </c>
      <c r="AL27" s="111">
        <v>12.799999999999997</v>
      </c>
      <c r="AM27" s="111">
        <v>5</v>
      </c>
      <c r="AN27" s="111">
        <v>3.5</v>
      </c>
      <c r="AO27" s="111">
        <v>8.2000000000000028</v>
      </c>
      <c r="AP27" s="111">
        <v>10.5</v>
      </c>
      <c r="AQ27" s="111">
        <v>4.0999999999999943</v>
      </c>
      <c r="AR27" s="111">
        <v>6.7999999999999972</v>
      </c>
      <c r="AS27" s="111">
        <v>5.2000000000000028</v>
      </c>
      <c r="AT27" s="111">
        <v>5.5999999999999943</v>
      </c>
      <c r="AU27" s="111">
        <v>0.90000000000000568</v>
      </c>
      <c r="AV27" s="111">
        <v>-9.9999999999994316E-2</v>
      </c>
      <c r="AW27" s="111">
        <v>-9.9999999999994316E-2</v>
      </c>
      <c r="AX27" s="111">
        <v>0.29999999999999716</v>
      </c>
      <c r="AY27" s="111">
        <v>-9.9999999999994316E-2</v>
      </c>
      <c r="AZ27" s="111">
        <v>0.59999999999999432</v>
      </c>
      <c r="BA27" s="111">
        <v>-0.5</v>
      </c>
      <c r="BB27" s="111">
        <v>1.2999999999999972</v>
      </c>
      <c r="BC27" s="111">
        <v>3.2999999999999972</v>
      </c>
      <c r="BD27" s="111">
        <v>12.700000000000003</v>
      </c>
      <c r="BE27" s="111">
        <v>17.810000000000002</v>
      </c>
      <c r="BF27" s="111">
        <v>25.209999999999994</v>
      </c>
      <c r="BG27" s="111">
        <v>18.5</v>
      </c>
      <c r="BH27" s="111">
        <v>36.5</v>
      </c>
      <c r="BI27" s="111">
        <v>35.800000000000011</v>
      </c>
      <c r="BJ27" s="111">
        <v>38.800000000000011</v>
      </c>
      <c r="BK27" s="111">
        <v>0.59999999999999432</v>
      </c>
      <c r="BL27" s="111">
        <v>4</v>
      </c>
      <c r="BM27" s="112">
        <v>4.7000000000000028</v>
      </c>
      <c r="BN27" s="112">
        <v>10.700000000000003</v>
      </c>
      <c r="BO27" s="112">
        <v>3.7000000000000028</v>
      </c>
      <c r="BP27" s="112">
        <v>7.9000000000000057</v>
      </c>
      <c r="BQ27" s="113">
        <v>9.9000000000000057</v>
      </c>
      <c r="BR27" s="113">
        <v>14.900000000000006</v>
      </c>
      <c r="BS27" s="111">
        <v>2.5999999999999943</v>
      </c>
      <c r="BT27" s="111">
        <v>3.7000000000000028</v>
      </c>
      <c r="BU27" s="111">
        <v>5</v>
      </c>
      <c r="BV27" s="111">
        <v>9.2999999999999972</v>
      </c>
      <c r="BW27" s="111">
        <v>1.9000000000000057</v>
      </c>
      <c r="BX27" s="111">
        <v>3.2000000000000028</v>
      </c>
      <c r="BY27" s="111">
        <v>3.2999999999999972</v>
      </c>
      <c r="BZ27" s="111">
        <v>4.2999999999999972</v>
      </c>
      <c r="CA27" s="111">
        <v>0</v>
      </c>
      <c r="CB27" s="111">
        <v>1.2999999999999972</v>
      </c>
      <c r="CC27" s="111">
        <v>1.2000000000000028</v>
      </c>
      <c r="CD27" s="111">
        <v>5</v>
      </c>
      <c r="CE27" s="111">
        <v>4.5</v>
      </c>
      <c r="CF27" s="111">
        <v>6.5999999999999943</v>
      </c>
      <c r="CG27" s="111">
        <v>7.7000000000000028</v>
      </c>
      <c r="CH27" s="111">
        <v>10.900000000000006</v>
      </c>
      <c r="CI27" s="111">
        <v>6.5</v>
      </c>
      <c r="CJ27" s="111">
        <v>15.599999999999994</v>
      </c>
      <c r="CK27" s="111">
        <v>20.299999999999997</v>
      </c>
      <c r="CL27" s="111">
        <v>24.900000000000006</v>
      </c>
      <c r="CM27" s="111">
        <v>3</v>
      </c>
      <c r="CN27" s="111">
        <v>4.5999999999999943</v>
      </c>
      <c r="CO27" s="111">
        <v>3.2000000000000028</v>
      </c>
      <c r="CP27" s="111">
        <v>5.2999999999999972</v>
      </c>
      <c r="CQ27" s="111">
        <v>1.2999999999999972</v>
      </c>
      <c r="CR27" s="111">
        <v>4.2000000000000028</v>
      </c>
      <c r="CS27" s="111">
        <v>6.0999999999999943</v>
      </c>
      <c r="CT27" s="111">
        <v>11.599999999999994</v>
      </c>
      <c r="CU27" s="111">
        <v>3.2999999999999972</v>
      </c>
    </row>
    <row r="28" spans="1:99" s="61" customFormat="1" ht="15" customHeight="1">
      <c r="A28" s="135"/>
      <c r="B28" s="108" t="str">
        <f>IF('0'!A1=1,"Львівська","Lviv")</f>
        <v>Львівська</v>
      </c>
      <c r="C28" s="111">
        <v>0.59999999999999432</v>
      </c>
      <c r="D28" s="111">
        <v>2.2000000000000028</v>
      </c>
      <c r="E28" s="111">
        <v>1.5999999999999943</v>
      </c>
      <c r="F28" s="111">
        <v>5</v>
      </c>
      <c r="G28" s="111">
        <v>-1.2999999999999972</v>
      </c>
      <c r="H28" s="111">
        <v>-2.5</v>
      </c>
      <c r="I28" s="111">
        <v>-3.4000000000000057</v>
      </c>
      <c r="J28" s="111">
        <v>1.5</v>
      </c>
      <c r="K28" s="111">
        <v>2.2000000000000028</v>
      </c>
      <c r="L28" s="111">
        <v>1.5999999999999943</v>
      </c>
      <c r="M28" s="111">
        <v>0.40000000000000568</v>
      </c>
      <c r="N28" s="111">
        <v>6</v>
      </c>
      <c r="O28" s="111">
        <v>0.70000000000000284</v>
      </c>
      <c r="P28" s="111">
        <v>1.5999999999999943</v>
      </c>
      <c r="Q28" s="111">
        <v>2.0999999999999943</v>
      </c>
      <c r="R28" s="111">
        <v>10.299999999999997</v>
      </c>
      <c r="S28" s="111">
        <v>2.5</v>
      </c>
      <c r="T28" s="111">
        <v>3.5999999999999943</v>
      </c>
      <c r="U28" s="111">
        <v>3</v>
      </c>
      <c r="V28" s="111">
        <v>8.4000000000000057</v>
      </c>
      <c r="W28" s="111">
        <v>1.9000000000000057</v>
      </c>
      <c r="X28" s="111">
        <v>2.5999999999999943</v>
      </c>
      <c r="Y28" s="111">
        <v>1.9000000000000057</v>
      </c>
      <c r="Z28" s="111">
        <v>7</v>
      </c>
      <c r="AA28" s="111">
        <v>1.2999999999999972</v>
      </c>
      <c r="AB28" s="111">
        <v>5</v>
      </c>
      <c r="AC28" s="111">
        <v>7.7999999999999972</v>
      </c>
      <c r="AD28" s="111">
        <v>16.799999999999997</v>
      </c>
      <c r="AE28" s="111">
        <v>10.700000000000003</v>
      </c>
      <c r="AF28" s="111">
        <v>16.799999999999997</v>
      </c>
      <c r="AG28" s="111">
        <v>18.200000000000003</v>
      </c>
      <c r="AH28" s="111">
        <v>25.099999999999994</v>
      </c>
      <c r="AI28" s="111">
        <v>6.5</v>
      </c>
      <c r="AJ28" s="111">
        <v>8.4000000000000057</v>
      </c>
      <c r="AK28" s="111">
        <v>9.7999999999999972</v>
      </c>
      <c r="AL28" s="111">
        <v>13.400000000000006</v>
      </c>
      <c r="AM28" s="111">
        <v>4.9000000000000057</v>
      </c>
      <c r="AN28" s="111">
        <v>4</v>
      </c>
      <c r="AO28" s="111">
        <v>7.7999999999999972</v>
      </c>
      <c r="AP28" s="111">
        <v>9.7000000000000028</v>
      </c>
      <c r="AQ28" s="111">
        <v>3.2000000000000028</v>
      </c>
      <c r="AR28" s="111">
        <v>6.0999999999999943</v>
      </c>
      <c r="AS28" s="111">
        <v>4.4000000000000057</v>
      </c>
      <c r="AT28" s="111">
        <v>4.9000000000000057</v>
      </c>
      <c r="AU28" s="111">
        <v>0.90000000000000568</v>
      </c>
      <c r="AV28" s="111">
        <v>0</v>
      </c>
      <c r="AW28" s="111">
        <v>-0.70000000000000284</v>
      </c>
      <c r="AX28" s="111">
        <v>-0.70000000000000284</v>
      </c>
      <c r="AY28" s="111">
        <v>0.20000000000000284</v>
      </c>
      <c r="AZ28" s="111">
        <v>-9.9999999999994316E-2</v>
      </c>
      <c r="BA28" s="111">
        <v>-1.0999999999999943</v>
      </c>
      <c r="BB28" s="111">
        <v>0.20000000000000284</v>
      </c>
      <c r="BC28" s="111">
        <v>3</v>
      </c>
      <c r="BD28" s="111">
        <v>13.099999999999994</v>
      </c>
      <c r="BE28" s="111">
        <v>17.900000000000006</v>
      </c>
      <c r="BF28" s="111">
        <v>26.700000000000003</v>
      </c>
      <c r="BG28" s="111">
        <v>22.400000000000006</v>
      </c>
      <c r="BH28" s="111">
        <v>44.699999999999989</v>
      </c>
      <c r="BI28" s="111">
        <v>46.300000000000011</v>
      </c>
      <c r="BJ28" s="111">
        <v>45.199999999999989</v>
      </c>
      <c r="BK28" s="111">
        <v>2.4000000000000057</v>
      </c>
      <c r="BL28" s="111">
        <v>6.7000000000000028</v>
      </c>
      <c r="BM28" s="112">
        <v>8.2999999999999972</v>
      </c>
      <c r="BN28" s="112">
        <v>11.900000000000006</v>
      </c>
      <c r="BO28" s="112">
        <v>3.7000000000000028</v>
      </c>
      <c r="BP28" s="112">
        <v>7.4000000000000057</v>
      </c>
      <c r="BQ28" s="113">
        <v>8.9000000000000057</v>
      </c>
      <c r="BR28" s="113">
        <v>13</v>
      </c>
      <c r="BS28" s="111">
        <v>3.9000000000000057</v>
      </c>
      <c r="BT28" s="111">
        <v>4.5999999999999943</v>
      </c>
      <c r="BU28" s="111">
        <v>5.5999999999999943</v>
      </c>
      <c r="BV28" s="111">
        <v>10.099999999999994</v>
      </c>
      <c r="BW28" s="111">
        <v>2.0999999999999943</v>
      </c>
      <c r="BX28" s="111">
        <v>3.4000000000000057</v>
      </c>
      <c r="BY28" s="111">
        <v>3.4000000000000057</v>
      </c>
      <c r="BZ28" s="111">
        <v>4.2000000000000028</v>
      </c>
      <c r="CA28" s="111">
        <v>0.70000000000000284</v>
      </c>
      <c r="CB28" s="111">
        <v>1.7999999999999972</v>
      </c>
      <c r="CC28" s="111">
        <v>1.7000000000000028</v>
      </c>
      <c r="CD28" s="111">
        <v>5.2999999999999972</v>
      </c>
      <c r="CE28" s="111">
        <v>4.0999999999999943</v>
      </c>
      <c r="CF28" s="111">
        <v>5.5999999999999943</v>
      </c>
      <c r="CG28" s="111">
        <v>6.0999999999999943</v>
      </c>
      <c r="CH28" s="111">
        <v>8.9000000000000057</v>
      </c>
      <c r="CI28" s="111">
        <v>6.7000000000000028</v>
      </c>
      <c r="CJ28" s="111">
        <v>17</v>
      </c>
      <c r="CK28" s="111">
        <v>21.099999999999994</v>
      </c>
      <c r="CL28" s="111">
        <v>26.400000000000006</v>
      </c>
      <c r="CM28" s="111">
        <v>3.2000000000000028</v>
      </c>
      <c r="CN28" s="111">
        <v>4.5</v>
      </c>
      <c r="CO28" s="111">
        <v>2.9000000000000057</v>
      </c>
      <c r="CP28" s="111">
        <v>5</v>
      </c>
      <c r="CQ28" s="111">
        <v>1.4000000000000057</v>
      </c>
      <c r="CR28" s="111">
        <v>4.2000000000000028</v>
      </c>
      <c r="CS28" s="111">
        <v>6</v>
      </c>
      <c r="CT28" s="111">
        <v>11.799999999999997</v>
      </c>
      <c r="CU28" s="111">
        <v>3.4000000000000057</v>
      </c>
    </row>
    <row r="29" spans="1:99" s="61" customFormat="1" ht="15" customHeight="1">
      <c r="A29" s="135"/>
      <c r="B29" s="108" t="str">
        <f>IF('0'!A1=1,"Миколаївська","Mykolayiv")</f>
        <v>Миколаївська</v>
      </c>
      <c r="C29" s="111">
        <v>3.5999999999999943</v>
      </c>
      <c r="D29" s="111">
        <v>5.0999999999999943</v>
      </c>
      <c r="E29" s="111">
        <v>4.5999999999999943</v>
      </c>
      <c r="F29" s="111">
        <v>7.2000000000000028</v>
      </c>
      <c r="G29" s="111">
        <v>-2</v>
      </c>
      <c r="H29" s="111">
        <v>-3</v>
      </c>
      <c r="I29" s="111">
        <v>-3.9000000000000057</v>
      </c>
      <c r="J29" s="111">
        <v>2.2000000000000028</v>
      </c>
      <c r="K29" s="111">
        <v>7</v>
      </c>
      <c r="L29" s="111">
        <v>7.2000000000000028</v>
      </c>
      <c r="M29" s="111">
        <v>3.4000000000000057</v>
      </c>
      <c r="N29" s="111">
        <v>9.5</v>
      </c>
      <c r="O29" s="111">
        <v>3.5999999999999943</v>
      </c>
      <c r="P29" s="111">
        <v>5.2999999999999972</v>
      </c>
      <c r="Q29" s="111">
        <v>6.7999999999999972</v>
      </c>
      <c r="R29" s="111">
        <v>12.5</v>
      </c>
      <c r="S29" s="111">
        <v>3.7999999999999972</v>
      </c>
      <c r="T29" s="111">
        <v>8.2000000000000028</v>
      </c>
      <c r="U29" s="111">
        <v>7.5</v>
      </c>
      <c r="V29" s="111">
        <v>11.5</v>
      </c>
      <c r="W29" s="111">
        <v>4</v>
      </c>
      <c r="X29" s="111">
        <v>1.9000000000000057</v>
      </c>
      <c r="Y29" s="111">
        <v>3.2000000000000028</v>
      </c>
      <c r="Z29" s="111">
        <v>9.0999999999999943</v>
      </c>
      <c r="AA29" s="111">
        <v>1</v>
      </c>
      <c r="AB29" s="111">
        <v>3.5999999999999943</v>
      </c>
      <c r="AC29" s="111">
        <v>8.5</v>
      </c>
      <c r="AD29" s="111">
        <v>18.099999999999994</v>
      </c>
      <c r="AE29" s="111">
        <v>10.799999999999997</v>
      </c>
      <c r="AF29" s="111">
        <v>14.400000000000006</v>
      </c>
      <c r="AG29" s="111">
        <v>15.599999999999994</v>
      </c>
      <c r="AH29" s="111">
        <v>21.799999999999997</v>
      </c>
      <c r="AI29" s="111">
        <v>6.0999999999999943</v>
      </c>
      <c r="AJ29" s="111">
        <v>8.9000000000000057</v>
      </c>
      <c r="AK29" s="111">
        <v>9.5</v>
      </c>
      <c r="AL29" s="111">
        <v>12.799999999999997</v>
      </c>
      <c r="AM29" s="111">
        <v>5.4000000000000057</v>
      </c>
      <c r="AN29" s="111">
        <v>3.4000000000000057</v>
      </c>
      <c r="AO29" s="111">
        <v>7.9000000000000057</v>
      </c>
      <c r="AP29" s="111">
        <v>10</v>
      </c>
      <c r="AQ29" s="111">
        <v>4.0999999999999943</v>
      </c>
      <c r="AR29" s="111">
        <v>6.9000000000000057</v>
      </c>
      <c r="AS29" s="111">
        <v>4.0999999999999943</v>
      </c>
      <c r="AT29" s="111">
        <v>4.4000000000000057</v>
      </c>
      <c r="AU29" s="111">
        <v>0.5</v>
      </c>
      <c r="AV29" s="111">
        <v>-0.59999999999999432</v>
      </c>
      <c r="AW29" s="111">
        <v>-0.70000000000000284</v>
      </c>
      <c r="AX29" s="111">
        <v>-0.70000000000000284</v>
      </c>
      <c r="AY29" s="111">
        <v>9.9999999999994316E-2</v>
      </c>
      <c r="AZ29" s="111">
        <v>0.40000000000000568</v>
      </c>
      <c r="BA29" s="111">
        <v>-0.20000000000000284</v>
      </c>
      <c r="BB29" s="111">
        <v>0.70000000000000284</v>
      </c>
      <c r="BC29" s="111">
        <v>2.7000000000000028</v>
      </c>
      <c r="BD29" s="111">
        <v>10.799999999999997</v>
      </c>
      <c r="BE29" s="111">
        <v>16.599999999999994</v>
      </c>
      <c r="BF29" s="111">
        <v>24.900000000000006</v>
      </c>
      <c r="BG29" s="111">
        <v>18.900000000000006</v>
      </c>
      <c r="BH29" s="111">
        <v>40.800000000000011</v>
      </c>
      <c r="BI29" s="111">
        <v>41.900000000000006</v>
      </c>
      <c r="BJ29" s="111">
        <v>43.5</v>
      </c>
      <c r="BK29" s="111">
        <v>1.2000000000000028</v>
      </c>
      <c r="BL29" s="111">
        <v>4.2999999999999972</v>
      </c>
      <c r="BM29" s="112">
        <v>5.7999999999999972</v>
      </c>
      <c r="BN29" s="112">
        <v>12.200000000000003</v>
      </c>
      <c r="BO29" s="112">
        <v>4.4000000000000057</v>
      </c>
      <c r="BP29" s="112">
        <v>8.5</v>
      </c>
      <c r="BQ29" s="113">
        <v>10.400000000000006</v>
      </c>
      <c r="BR29" s="113">
        <v>13.5</v>
      </c>
      <c r="BS29" s="111">
        <v>3.5999999999999943</v>
      </c>
      <c r="BT29" s="111">
        <v>3.7000000000000028</v>
      </c>
      <c r="BU29" s="111">
        <v>5.0999999999999943</v>
      </c>
      <c r="BV29" s="111">
        <v>9.4000000000000057</v>
      </c>
      <c r="BW29" s="111">
        <v>2.2999999999999972</v>
      </c>
      <c r="BX29" s="111">
        <v>3.2999999999999972</v>
      </c>
      <c r="BY29" s="111">
        <v>3.2999999999999972</v>
      </c>
      <c r="BZ29" s="111">
        <v>3.7999999999999972</v>
      </c>
      <c r="CA29" s="111">
        <v>1.0999999999999943</v>
      </c>
      <c r="CB29" s="111">
        <v>2.2999999999999972</v>
      </c>
      <c r="CC29" s="111">
        <v>1.4000000000000057</v>
      </c>
      <c r="CD29" s="111">
        <v>4.9000000000000057</v>
      </c>
      <c r="CE29" s="111">
        <v>4.2999999999999972</v>
      </c>
      <c r="CF29" s="111">
        <v>6.2999999999999972</v>
      </c>
      <c r="CG29" s="111">
        <v>7.7000000000000028</v>
      </c>
      <c r="CH29" s="111">
        <v>10.299999999999997</v>
      </c>
      <c r="CI29" s="111">
        <v>8.5999999999999943</v>
      </c>
      <c r="CJ29" s="111">
        <v>18.099999999999994</v>
      </c>
      <c r="CK29" s="111">
        <v>21.5</v>
      </c>
      <c r="CL29" s="111">
        <v>25.900000000000006</v>
      </c>
      <c r="CM29" s="111">
        <v>3.4000000000000057</v>
      </c>
      <c r="CN29" s="111">
        <v>5.2000000000000028</v>
      </c>
      <c r="CO29" s="111">
        <v>2.9000000000000057</v>
      </c>
      <c r="CP29" s="111">
        <v>5.4000000000000057</v>
      </c>
      <c r="CQ29" s="111">
        <v>1.2999999999999972</v>
      </c>
      <c r="CR29" s="111">
        <v>5.0999999999999943</v>
      </c>
      <c r="CS29" s="111">
        <v>7.2999999999999972</v>
      </c>
      <c r="CT29" s="111">
        <v>13.299999999999997</v>
      </c>
      <c r="CU29" s="111">
        <v>3.5999999999999943</v>
      </c>
    </row>
    <row r="30" spans="1:99" s="61" customFormat="1" ht="15" customHeight="1">
      <c r="A30" s="135"/>
      <c r="B30" s="108" t="str">
        <f>IF('0'!A1=1,"Одеська","Odesa")</f>
        <v>Одеська</v>
      </c>
      <c r="C30" s="111">
        <v>3.7999999999999972</v>
      </c>
      <c r="D30" s="111">
        <v>4.7000000000000028</v>
      </c>
      <c r="E30" s="111">
        <v>4</v>
      </c>
      <c r="F30" s="111">
        <v>7.2999999999999972</v>
      </c>
      <c r="G30" s="111">
        <v>-0.59999999999999432</v>
      </c>
      <c r="H30" s="111">
        <v>-4.0999999999999943</v>
      </c>
      <c r="I30" s="111">
        <v>-5.7999999999999972</v>
      </c>
      <c r="J30" s="111">
        <v>-1.2999999999999972</v>
      </c>
      <c r="K30" s="111">
        <v>6</v>
      </c>
      <c r="L30" s="111">
        <v>5.9000000000000057</v>
      </c>
      <c r="M30" s="111">
        <v>2.5999999999999943</v>
      </c>
      <c r="N30" s="111">
        <v>8.5999999999999943</v>
      </c>
      <c r="O30" s="111">
        <v>2.7999999999999972</v>
      </c>
      <c r="P30" s="111">
        <v>4.2999999999999972</v>
      </c>
      <c r="Q30" s="111">
        <v>6.2999999999999972</v>
      </c>
      <c r="R30" s="111">
        <v>11.700000000000003</v>
      </c>
      <c r="S30" s="111">
        <v>4.4000000000000057</v>
      </c>
      <c r="T30" s="111">
        <v>5.2000000000000028</v>
      </c>
      <c r="U30" s="111">
        <v>5</v>
      </c>
      <c r="V30" s="111">
        <v>8.7999999999999972</v>
      </c>
      <c r="W30" s="111">
        <v>4.0999999999999943</v>
      </c>
      <c r="X30" s="111">
        <v>4</v>
      </c>
      <c r="Y30" s="111">
        <v>5.0999999999999943</v>
      </c>
      <c r="Z30" s="111">
        <v>10</v>
      </c>
      <c r="AA30" s="111">
        <v>0.40000000000000568</v>
      </c>
      <c r="AB30" s="111">
        <v>3</v>
      </c>
      <c r="AC30" s="111">
        <v>11.099999999999994</v>
      </c>
      <c r="AD30" s="111">
        <v>19.200000000000003</v>
      </c>
      <c r="AE30" s="111">
        <v>11.200000000000003</v>
      </c>
      <c r="AF30" s="111">
        <v>17.5</v>
      </c>
      <c r="AG30" s="111">
        <v>17.099999999999994</v>
      </c>
      <c r="AH30" s="111">
        <v>23.700000000000003</v>
      </c>
      <c r="AI30" s="111">
        <v>6.4000000000000057</v>
      </c>
      <c r="AJ30" s="111">
        <v>9.7000000000000028</v>
      </c>
      <c r="AK30" s="111">
        <v>11.200000000000003</v>
      </c>
      <c r="AL30" s="111">
        <v>14.400000000000006</v>
      </c>
      <c r="AM30" s="111">
        <v>5.7999999999999972</v>
      </c>
      <c r="AN30" s="111">
        <v>4</v>
      </c>
      <c r="AO30" s="111">
        <v>8.4000000000000057</v>
      </c>
      <c r="AP30" s="111">
        <v>10.5</v>
      </c>
      <c r="AQ30" s="111">
        <v>3.5</v>
      </c>
      <c r="AR30" s="111">
        <v>6.5999999999999943</v>
      </c>
      <c r="AS30" s="111">
        <v>5</v>
      </c>
      <c r="AT30" s="111">
        <v>5.4000000000000057</v>
      </c>
      <c r="AU30" s="111">
        <v>0.5</v>
      </c>
      <c r="AV30" s="111">
        <v>-0.59999999999999432</v>
      </c>
      <c r="AW30" s="111">
        <v>-0.79999999999999716</v>
      </c>
      <c r="AX30" s="111">
        <v>-0.59999999999999432</v>
      </c>
      <c r="AY30" s="111">
        <v>9.9999999999994316E-2</v>
      </c>
      <c r="AZ30" s="111">
        <v>9.9999999999994316E-2</v>
      </c>
      <c r="BA30" s="111">
        <v>-0.5</v>
      </c>
      <c r="BB30" s="111">
        <v>0.90000000000000568</v>
      </c>
      <c r="BC30" s="111">
        <v>3.0999999999999943</v>
      </c>
      <c r="BD30" s="111">
        <v>11.200000000000003</v>
      </c>
      <c r="BE30" s="111">
        <v>17.200000000000003</v>
      </c>
      <c r="BF30" s="111">
        <v>27.200000000000003</v>
      </c>
      <c r="BG30" s="111">
        <v>21.200000000000003</v>
      </c>
      <c r="BH30" s="111">
        <v>41.800000000000011</v>
      </c>
      <c r="BI30" s="111">
        <v>42.5</v>
      </c>
      <c r="BJ30" s="111">
        <v>44.599999999999994</v>
      </c>
      <c r="BK30" s="111">
        <v>2.2999999999999972</v>
      </c>
      <c r="BL30" s="111">
        <v>5.5999999999999943</v>
      </c>
      <c r="BM30" s="112">
        <v>7.4000000000000057</v>
      </c>
      <c r="BN30" s="112">
        <v>13.599999999999994</v>
      </c>
      <c r="BO30" s="112">
        <v>4.5</v>
      </c>
      <c r="BP30" s="112">
        <v>8.7000000000000028</v>
      </c>
      <c r="BQ30" s="113">
        <v>11.200000000000003</v>
      </c>
      <c r="BR30" s="113">
        <v>14.599999999999994</v>
      </c>
      <c r="BS30" s="111">
        <v>3.5</v>
      </c>
      <c r="BT30" s="111">
        <v>4.4000000000000057</v>
      </c>
      <c r="BU30" s="111">
        <v>5.7000000000000028</v>
      </c>
      <c r="BV30" s="111">
        <v>9.2999999999999972</v>
      </c>
      <c r="BW30" s="111">
        <v>2.5999999999999943</v>
      </c>
      <c r="BX30" s="111">
        <v>3.9000000000000057</v>
      </c>
      <c r="BY30" s="111">
        <v>3.2000000000000028</v>
      </c>
      <c r="BZ30" s="111">
        <v>3.9000000000000057</v>
      </c>
      <c r="CA30" s="111">
        <v>0</v>
      </c>
      <c r="CB30" s="111">
        <v>1.5999999999999943</v>
      </c>
      <c r="CC30" s="111">
        <v>0.90000000000000568</v>
      </c>
      <c r="CD30" s="111">
        <v>4.4000000000000057</v>
      </c>
      <c r="CE30" s="111">
        <v>4.0999999999999943</v>
      </c>
      <c r="CF30" s="111">
        <v>6.9000000000000057</v>
      </c>
      <c r="CG30" s="111">
        <v>7.9000000000000057</v>
      </c>
      <c r="CH30" s="111">
        <v>10.400000000000006</v>
      </c>
      <c r="CI30" s="111">
        <v>6.5</v>
      </c>
      <c r="CJ30" s="111">
        <v>15.400000000000006</v>
      </c>
      <c r="CK30" s="111">
        <v>19.5</v>
      </c>
      <c r="CL30" s="111">
        <v>25.200000000000003</v>
      </c>
      <c r="CM30" s="111">
        <v>3.5999999999999943</v>
      </c>
      <c r="CN30" s="111">
        <v>5.5</v>
      </c>
      <c r="CO30" s="111">
        <v>2.5999999999999943</v>
      </c>
      <c r="CP30" s="111">
        <v>4</v>
      </c>
      <c r="CQ30" s="111">
        <v>1.4000000000000057</v>
      </c>
      <c r="CR30" s="111">
        <v>3.7999999999999972</v>
      </c>
      <c r="CS30" s="111">
        <v>5.9000000000000057</v>
      </c>
      <c r="CT30" s="111">
        <v>11.599999999999994</v>
      </c>
      <c r="CU30" s="111">
        <v>3.0999999999999943</v>
      </c>
    </row>
    <row r="31" spans="1:99" s="61" customFormat="1" ht="15" customHeight="1">
      <c r="A31" s="135"/>
      <c r="B31" s="108" t="str">
        <f>IF('0'!A1=1,"Полтавська","Poltava")</f>
        <v>Полтавська</v>
      </c>
      <c r="C31" s="111">
        <v>2.2999999999999972</v>
      </c>
      <c r="D31" s="111">
        <v>6.5999999999999943</v>
      </c>
      <c r="E31" s="111">
        <v>3.7000000000000028</v>
      </c>
      <c r="F31" s="111">
        <v>5.5</v>
      </c>
      <c r="G31" s="111">
        <v>-1.5999999999999943</v>
      </c>
      <c r="H31" s="111">
        <v>-3.5999999999999943</v>
      </c>
      <c r="I31" s="111">
        <v>-5.0999999999999943</v>
      </c>
      <c r="J31" s="111">
        <v>-3.7999999999999972</v>
      </c>
      <c r="K31" s="111">
        <v>3.2000000000000028</v>
      </c>
      <c r="L31" s="111">
        <v>4.9000000000000057</v>
      </c>
      <c r="M31" s="111">
        <v>5</v>
      </c>
      <c r="N31" s="111">
        <v>9.2000000000000028</v>
      </c>
      <c r="O31" s="111">
        <v>2.2000000000000028</v>
      </c>
      <c r="P31" s="111">
        <v>6.0999999999999943</v>
      </c>
      <c r="Q31" s="111">
        <v>7.7000000000000028</v>
      </c>
      <c r="R31" s="111">
        <v>13.799999999999997</v>
      </c>
      <c r="S31" s="111">
        <v>5.2000000000000028</v>
      </c>
      <c r="T31" s="111">
        <v>7.5999999999999943</v>
      </c>
      <c r="U31" s="111">
        <v>10.5</v>
      </c>
      <c r="V31" s="111">
        <v>13.700000000000003</v>
      </c>
      <c r="W31" s="111">
        <v>2</v>
      </c>
      <c r="X31" s="111">
        <v>2.5</v>
      </c>
      <c r="Y31" s="111">
        <v>8.2999999999999972</v>
      </c>
      <c r="Z31" s="111">
        <v>11.200000000000003</v>
      </c>
      <c r="AA31" s="111">
        <v>0.70000000000000284</v>
      </c>
      <c r="AB31" s="111">
        <v>4.9000000000000057</v>
      </c>
      <c r="AC31" s="111">
        <v>9.4000000000000057</v>
      </c>
      <c r="AD31" s="111">
        <v>18.299999999999997</v>
      </c>
      <c r="AE31" s="111">
        <v>10.900000000000006</v>
      </c>
      <c r="AF31" s="111">
        <v>17.299999999999997</v>
      </c>
      <c r="AG31" s="111">
        <v>19.5</v>
      </c>
      <c r="AH31" s="111">
        <v>23.5</v>
      </c>
      <c r="AI31" s="111">
        <v>5.5999999999999943</v>
      </c>
      <c r="AJ31" s="111">
        <v>8.2999999999999972</v>
      </c>
      <c r="AK31" s="111">
        <v>9.7000000000000028</v>
      </c>
      <c r="AL31" s="111">
        <v>12.799999999999997</v>
      </c>
      <c r="AM31" s="111">
        <v>4</v>
      </c>
      <c r="AN31" s="111">
        <v>2.7000000000000028</v>
      </c>
      <c r="AO31" s="111">
        <v>6.9000000000000057</v>
      </c>
      <c r="AP31" s="111">
        <v>8.4000000000000057</v>
      </c>
      <c r="AQ31" s="111">
        <v>3</v>
      </c>
      <c r="AR31" s="111">
        <v>5.5999999999999943</v>
      </c>
      <c r="AS31" s="111">
        <v>4.2999999999999972</v>
      </c>
      <c r="AT31" s="111">
        <v>3.7000000000000028</v>
      </c>
      <c r="AU31" s="111">
        <v>0.5</v>
      </c>
      <c r="AV31" s="111">
        <v>-0.20000000000000284</v>
      </c>
      <c r="AW31" s="111">
        <v>-0.79999999999999716</v>
      </c>
      <c r="AX31" s="111">
        <v>-0.90000000000000568</v>
      </c>
      <c r="AY31" s="111">
        <v>0</v>
      </c>
      <c r="AZ31" s="111">
        <v>-0.29999999999999716</v>
      </c>
      <c r="BA31" s="111">
        <v>-1.2999999999999972</v>
      </c>
      <c r="BB31" s="111">
        <v>-0.40000000000000568</v>
      </c>
      <c r="BC31" s="111">
        <v>2.7000000000000028</v>
      </c>
      <c r="BD31" s="111">
        <v>11.5</v>
      </c>
      <c r="BE31" s="111">
        <v>15.799999999999997</v>
      </c>
      <c r="BF31" s="111">
        <v>23.799999999999997</v>
      </c>
      <c r="BG31" s="111">
        <v>18.299999999999997</v>
      </c>
      <c r="BH31" s="111">
        <v>42.699999999999989</v>
      </c>
      <c r="BI31" s="111">
        <v>43.599999999999994</v>
      </c>
      <c r="BJ31" s="111">
        <v>45</v>
      </c>
      <c r="BK31" s="111">
        <v>1.5999999999999943</v>
      </c>
      <c r="BL31" s="111">
        <v>5.9000000000000057</v>
      </c>
      <c r="BM31" s="112">
        <v>7.0999999999999943</v>
      </c>
      <c r="BN31" s="112">
        <v>14.200000000000003</v>
      </c>
      <c r="BO31" s="112">
        <v>3.4000000000000057</v>
      </c>
      <c r="BP31" s="112">
        <v>7.5999999999999943</v>
      </c>
      <c r="BQ31" s="113">
        <v>10.099999999999994</v>
      </c>
      <c r="BR31" s="113">
        <v>13.099999999999994</v>
      </c>
      <c r="BS31" s="111">
        <v>3.5</v>
      </c>
      <c r="BT31" s="111">
        <v>4.2000000000000028</v>
      </c>
      <c r="BU31" s="111">
        <v>5.2999999999999972</v>
      </c>
      <c r="BV31" s="111">
        <v>9.2999999999999972</v>
      </c>
      <c r="BW31" s="111">
        <v>2.7000000000000028</v>
      </c>
      <c r="BX31" s="111">
        <v>4</v>
      </c>
      <c r="BY31" s="111">
        <v>3.7000000000000028</v>
      </c>
      <c r="BZ31" s="111">
        <v>4.5</v>
      </c>
      <c r="CA31" s="111">
        <v>0.79999999999999716</v>
      </c>
      <c r="CB31" s="111">
        <v>1.2999999999999972</v>
      </c>
      <c r="CC31" s="111">
        <v>1</v>
      </c>
      <c r="CD31" s="111">
        <v>3.7000000000000028</v>
      </c>
      <c r="CE31" s="111">
        <v>4.7000000000000028</v>
      </c>
      <c r="CF31" s="111">
        <v>5.5999999999999943</v>
      </c>
      <c r="CG31" s="111">
        <v>8.7000000000000028</v>
      </c>
      <c r="CH31" s="111">
        <v>10.400000000000006</v>
      </c>
      <c r="CI31" s="111">
        <v>7.7000000000000028</v>
      </c>
      <c r="CJ31" s="111">
        <v>16.400000000000006</v>
      </c>
      <c r="CK31" s="111">
        <v>21.5</v>
      </c>
      <c r="CL31" s="111">
        <v>26.599999999999994</v>
      </c>
      <c r="CM31" s="111">
        <v>2.5</v>
      </c>
      <c r="CN31" s="111">
        <v>3</v>
      </c>
      <c r="CO31" s="111">
        <v>2.0999999999999943</v>
      </c>
      <c r="CP31" s="111">
        <v>4.2999999999999972</v>
      </c>
      <c r="CQ31" s="111">
        <v>0.59999999999999432</v>
      </c>
      <c r="CR31" s="111">
        <v>3.2999999999999972</v>
      </c>
      <c r="CS31" s="111">
        <v>6.5</v>
      </c>
      <c r="CT31" s="111">
        <v>12.299999999999997</v>
      </c>
      <c r="CU31" s="111">
        <v>2.7000000000000028</v>
      </c>
    </row>
    <row r="32" spans="1:99" s="61" customFormat="1" ht="15" customHeight="1">
      <c r="A32" s="135"/>
      <c r="B32" s="108" t="str">
        <f>IF('0'!A1=1,"Рівненська","Rivne")</f>
        <v>Рівненська</v>
      </c>
      <c r="C32" s="111">
        <v>2.2000000000000028</v>
      </c>
      <c r="D32" s="111">
        <v>3.9000000000000057</v>
      </c>
      <c r="E32" s="111">
        <v>3</v>
      </c>
      <c r="F32" s="111">
        <v>4.7999999999999972</v>
      </c>
      <c r="G32" s="111">
        <v>-1.5999999999999943</v>
      </c>
      <c r="H32" s="111">
        <v>-1</v>
      </c>
      <c r="I32" s="111">
        <v>-2.2999999999999972</v>
      </c>
      <c r="J32" s="111">
        <v>-2.2000000000000028</v>
      </c>
      <c r="K32" s="111">
        <v>5.5</v>
      </c>
      <c r="L32" s="111">
        <v>6</v>
      </c>
      <c r="M32" s="111">
        <v>6.4000000000000057</v>
      </c>
      <c r="N32" s="111">
        <v>10.700000000000003</v>
      </c>
      <c r="O32" s="111">
        <v>0.29999999999999716</v>
      </c>
      <c r="P32" s="111">
        <v>4.7000000000000028</v>
      </c>
      <c r="Q32" s="111">
        <v>6.9000000000000057</v>
      </c>
      <c r="R32" s="111">
        <v>12.299999999999997</v>
      </c>
      <c r="S32" s="111">
        <v>6.2999999999999972</v>
      </c>
      <c r="T32" s="111">
        <v>6.0999999999999943</v>
      </c>
      <c r="U32" s="111">
        <v>8.2000000000000028</v>
      </c>
      <c r="V32" s="111">
        <v>10.299999999999997</v>
      </c>
      <c r="W32" s="111">
        <v>1</v>
      </c>
      <c r="X32" s="111">
        <v>0.70000000000000284</v>
      </c>
      <c r="Y32" s="111">
        <v>4</v>
      </c>
      <c r="Z32" s="111">
        <v>9.5999999999999943</v>
      </c>
      <c r="AA32" s="111">
        <v>9.9999999999994316E-2</v>
      </c>
      <c r="AB32" s="111">
        <v>2.9000000000000057</v>
      </c>
      <c r="AC32" s="111">
        <v>8.2000000000000028</v>
      </c>
      <c r="AD32" s="111">
        <v>16</v>
      </c>
      <c r="AE32" s="111">
        <v>9.4000000000000057</v>
      </c>
      <c r="AF32" s="111">
        <v>15</v>
      </c>
      <c r="AG32" s="111">
        <v>16.400000000000006</v>
      </c>
      <c r="AH32" s="111">
        <v>22.099999999999994</v>
      </c>
      <c r="AI32" s="111">
        <v>5.5999999999999943</v>
      </c>
      <c r="AJ32" s="111">
        <v>7.5999999999999943</v>
      </c>
      <c r="AK32" s="111">
        <v>9</v>
      </c>
      <c r="AL32" s="111">
        <v>12</v>
      </c>
      <c r="AM32" s="111">
        <v>3.7000000000000028</v>
      </c>
      <c r="AN32" s="111">
        <v>2.4000000000000057</v>
      </c>
      <c r="AO32" s="111">
        <v>6.5</v>
      </c>
      <c r="AP32" s="111">
        <v>8.2999999999999972</v>
      </c>
      <c r="AQ32" s="111">
        <v>2.7999999999999972</v>
      </c>
      <c r="AR32" s="111">
        <v>5.7000000000000028</v>
      </c>
      <c r="AS32" s="111">
        <v>3.7000000000000028</v>
      </c>
      <c r="AT32" s="111">
        <v>3.4000000000000057</v>
      </c>
      <c r="AU32" s="111">
        <v>-0.20000000000000284</v>
      </c>
      <c r="AV32" s="111">
        <v>-1</v>
      </c>
      <c r="AW32" s="111">
        <v>-1</v>
      </c>
      <c r="AX32" s="111">
        <v>-1.0999999999999943</v>
      </c>
      <c r="AY32" s="111">
        <v>-0.40000000000000568</v>
      </c>
      <c r="AZ32" s="111">
        <v>-0.79999999999999716</v>
      </c>
      <c r="BA32" s="111">
        <v>-1.2999999999999972</v>
      </c>
      <c r="BB32" s="111">
        <v>-0.70000000000000284</v>
      </c>
      <c r="BC32" s="111">
        <v>3.0999999999999943</v>
      </c>
      <c r="BD32" s="111">
        <v>12.099999999999994</v>
      </c>
      <c r="BE32" s="111">
        <v>18.099999999999994</v>
      </c>
      <c r="BF32" s="111">
        <v>27</v>
      </c>
      <c r="BG32" s="111">
        <v>22</v>
      </c>
      <c r="BH32" s="111">
        <v>42.400000000000006</v>
      </c>
      <c r="BI32" s="111">
        <v>44</v>
      </c>
      <c r="BJ32" s="111">
        <v>44.900000000000006</v>
      </c>
      <c r="BK32" s="111">
        <v>1.4000000000000057</v>
      </c>
      <c r="BL32" s="111">
        <v>5.5</v>
      </c>
      <c r="BM32" s="112">
        <v>7.0999999999999943</v>
      </c>
      <c r="BN32" s="112">
        <v>12.299999999999997</v>
      </c>
      <c r="BO32" s="112">
        <v>4.2000000000000028</v>
      </c>
      <c r="BP32" s="112">
        <v>8.0999999999999943</v>
      </c>
      <c r="BQ32" s="113">
        <v>11.400000000000006</v>
      </c>
      <c r="BR32" s="113">
        <v>15</v>
      </c>
      <c r="BS32" s="111">
        <v>2.9000000000000057</v>
      </c>
      <c r="BT32" s="111">
        <v>3.5</v>
      </c>
      <c r="BU32" s="111">
        <v>5.0999999999999943</v>
      </c>
      <c r="BV32" s="111">
        <v>9.2999999999999972</v>
      </c>
      <c r="BW32" s="111">
        <v>2.2999999999999972</v>
      </c>
      <c r="BX32" s="111">
        <v>3.2999999999999972</v>
      </c>
      <c r="BY32" s="111">
        <v>4</v>
      </c>
      <c r="BZ32" s="111">
        <v>4.4000000000000057</v>
      </c>
      <c r="CA32" s="111">
        <v>0.5</v>
      </c>
      <c r="CB32" s="111">
        <v>1.5</v>
      </c>
      <c r="CC32" s="111">
        <v>2</v>
      </c>
      <c r="CD32" s="111">
        <v>5.2999999999999972</v>
      </c>
      <c r="CE32" s="111">
        <v>4</v>
      </c>
      <c r="CF32" s="111">
        <v>5.9000000000000057</v>
      </c>
      <c r="CG32" s="111">
        <v>7</v>
      </c>
      <c r="CH32" s="111">
        <v>9.5999999999999943</v>
      </c>
      <c r="CI32" s="111">
        <v>5.7000000000000028</v>
      </c>
      <c r="CJ32" s="111">
        <v>14.599999999999994</v>
      </c>
      <c r="CK32" s="111">
        <v>20.099999999999994</v>
      </c>
      <c r="CL32" s="111">
        <v>25.400000000000006</v>
      </c>
      <c r="CM32" s="111">
        <v>2.5999999999999943</v>
      </c>
      <c r="CN32" s="111">
        <v>3.9000000000000057</v>
      </c>
      <c r="CO32" s="111">
        <v>3</v>
      </c>
      <c r="CP32" s="111">
        <v>4.9000000000000057</v>
      </c>
      <c r="CQ32" s="111">
        <v>1.0999999999999943</v>
      </c>
      <c r="CR32" s="111">
        <v>3.9000000000000057</v>
      </c>
      <c r="CS32" s="111">
        <v>6.5</v>
      </c>
      <c r="CT32" s="111">
        <v>12</v>
      </c>
      <c r="CU32" s="111">
        <v>3.2000000000000028</v>
      </c>
    </row>
    <row r="33" spans="1:99" s="61" customFormat="1" ht="15" customHeight="1">
      <c r="A33" s="135"/>
      <c r="B33" s="108" t="str">
        <f>IF('0'!A1=1,"Сумська","Sumy")</f>
        <v>Сумська</v>
      </c>
      <c r="C33" s="111">
        <v>2.7000000000000028</v>
      </c>
      <c r="D33" s="111">
        <v>5.4000000000000057</v>
      </c>
      <c r="E33" s="111">
        <v>4.5999999999999943</v>
      </c>
      <c r="F33" s="111">
        <v>6.0999999999999943</v>
      </c>
      <c r="G33" s="111">
        <v>-1.5999999999999943</v>
      </c>
      <c r="H33" s="111">
        <v>-2.7999999999999972</v>
      </c>
      <c r="I33" s="111">
        <v>-4.0999999999999943</v>
      </c>
      <c r="J33" s="111">
        <v>-1.7999999999999972</v>
      </c>
      <c r="K33" s="111">
        <v>2.4000000000000057</v>
      </c>
      <c r="L33" s="111">
        <v>2.7999999999999972</v>
      </c>
      <c r="M33" s="111">
        <v>3.2000000000000028</v>
      </c>
      <c r="N33" s="111">
        <v>8.0999999999999943</v>
      </c>
      <c r="O33" s="111">
        <v>1.5</v>
      </c>
      <c r="P33" s="111">
        <v>5.7999999999999972</v>
      </c>
      <c r="Q33" s="111">
        <v>8.4000000000000057</v>
      </c>
      <c r="R33" s="111">
        <v>14.299999999999997</v>
      </c>
      <c r="S33" s="111">
        <v>4.5999999999999943</v>
      </c>
      <c r="T33" s="111">
        <v>8</v>
      </c>
      <c r="U33" s="111">
        <v>8.5999999999999943</v>
      </c>
      <c r="V33" s="111">
        <v>12.200000000000003</v>
      </c>
      <c r="W33" s="111">
        <v>1</v>
      </c>
      <c r="X33" s="111">
        <v>1.7999999999999972</v>
      </c>
      <c r="Y33" s="111">
        <v>6.0999999999999943</v>
      </c>
      <c r="Z33" s="111">
        <v>13.299999999999997</v>
      </c>
      <c r="AA33" s="111">
        <v>1.2999999999999972</v>
      </c>
      <c r="AB33" s="111">
        <v>3.5999999999999943</v>
      </c>
      <c r="AC33" s="111">
        <v>8.7000000000000028</v>
      </c>
      <c r="AD33" s="111">
        <v>15</v>
      </c>
      <c r="AE33" s="111">
        <v>8.7999999999999972</v>
      </c>
      <c r="AF33" s="111">
        <v>14.599999999999994</v>
      </c>
      <c r="AG33" s="111">
        <v>15.299999999999997</v>
      </c>
      <c r="AH33" s="111">
        <v>21</v>
      </c>
      <c r="AI33" s="111">
        <v>5.5</v>
      </c>
      <c r="AJ33" s="111">
        <v>6.7000000000000028</v>
      </c>
      <c r="AK33" s="111">
        <v>7.5</v>
      </c>
      <c r="AL33" s="111">
        <v>10.799999999999997</v>
      </c>
      <c r="AM33" s="111">
        <v>4.5999999999999943</v>
      </c>
      <c r="AN33" s="111">
        <v>3.0999999999999943</v>
      </c>
      <c r="AO33" s="111">
        <v>7</v>
      </c>
      <c r="AP33" s="111">
        <v>8.9000000000000057</v>
      </c>
      <c r="AQ33" s="111">
        <v>2.4000000000000057</v>
      </c>
      <c r="AR33" s="111">
        <v>4.0999999999999943</v>
      </c>
      <c r="AS33" s="111">
        <v>3.0999999999999943</v>
      </c>
      <c r="AT33" s="111">
        <v>3.5999999999999943</v>
      </c>
      <c r="AU33" s="111">
        <v>0.29999999999999716</v>
      </c>
      <c r="AV33" s="111">
        <v>-0.5</v>
      </c>
      <c r="AW33" s="111">
        <v>-1.4000000000000057</v>
      </c>
      <c r="AX33" s="111">
        <v>-1.2000000000000028</v>
      </c>
      <c r="AY33" s="111">
        <v>-0.20000000000000284</v>
      </c>
      <c r="AZ33" s="111">
        <v>-0.59999999999999432</v>
      </c>
      <c r="BA33" s="111">
        <v>-1.5</v>
      </c>
      <c r="BB33" s="111">
        <v>-0.5</v>
      </c>
      <c r="BC33" s="111">
        <v>2.4000000000000057</v>
      </c>
      <c r="BD33" s="111">
        <v>11.299999999999997</v>
      </c>
      <c r="BE33" s="111">
        <v>16.099999999999994</v>
      </c>
      <c r="BF33" s="111">
        <v>24.700000000000003</v>
      </c>
      <c r="BG33" s="111">
        <v>20.299999999999997</v>
      </c>
      <c r="BH33" s="111">
        <v>42.699999999999989</v>
      </c>
      <c r="BI33" s="111">
        <v>42.699999999999989</v>
      </c>
      <c r="BJ33" s="111">
        <v>45.5</v>
      </c>
      <c r="BK33" s="111">
        <v>1.5</v>
      </c>
      <c r="BL33" s="111">
        <v>6</v>
      </c>
      <c r="BM33" s="112">
        <v>7.0999999999999943</v>
      </c>
      <c r="BN33" s="112">
        <v>14.200000000000003</v>
      </c>
      <c r="BO33" s="112">
        <v>3.5999999999999943</v>
      </c>
      <c r="BP33" s="112">
        <v>7.2999999999999972</v>
      </c>
      <c r="BQ33" s="113">
        <v>9.5999999999999943</v>
      </c>
      <c r="BR33" s="113">
        <v>13.599999999999994</v>
      </c>
      <c r="BS33" s="111">
        <v>3.7000000000000028</v>
      </c>
      <c r="BT33" s="111">
        <v>4.2000000000000028</v>
      </c>
      <c r="BU33" s="111">
        <v>5.7000000000000028</v>
      </c>
      <c r="BV33" s="111">
        <v>9.7000000000000028</v>
      </c>
      <c r="BW33" s="111">
        <v>2.2999999999999972</v>
      </c>
      <c r="BX33" s="111">
        <v>4.4000000000000057</v>
      </c>
      <c r="BY33" s="111">
        <v>3.9000000000000057</v>
      </c>
      <c r="BZ33" s="111">
        <v>4.7999999999999972</v>
      </c>
      <c r="CA33" s="111">
        <v>0</v>
      </c>
      <c r="CB33" s="111">
        <v>1.4000000000000057</v>
      </c>
      <c r="CC33" s="111">
        <v>1.0999999999999943</v>
      </c>
      <c r="CD33" s="111">
        <v>4.7999999999999972</v>
      </c>
      <c r="CE33" s="111">
        <v>4.0999999999999943</v>
      </c>
      <c r="CF33" s="111">
        <v>5.7999999999999972</v>
      </c>
      <c r="CG33" s="111">
        <v>7.5</v>
      </c>
      <c r="CH33" s="111">
        <v>11</v>
      </c>
      <c r="CI33" s="111">
        <v>9.0999999999999943</v>
      </c>
      <c r="CJ33" s="111">
        <v>18.700000000000003</v>
      </c>
      <c r="CK33" s="111">
        <v>22.299999999999997</v>
      </c>
      <c r="CL33" s="111">
        <v>28.199999999999989</v>
      </c>
      <c r="CM33" s="111">
        <v>2.7000000000000028</v>
      </c>
      <c r="CN33" s="111">
        <v>3.2999999999999972</v>
      </c>
      <c r="CO33" s="111">
        <v>2.2999999999999972</v>
      </c>
      <c r="CP33" s="111">
        <v>4.5</v>
      </c>
      <c r="CQ33" s="111">
        <v>0</v>
      </c>
      <c r="CR33" s="111">
        <v>2.7999999999999972</v>
      </c>
      <c r="CS33" s="111">
        <v>5.7000000000000028</v>
      </c>
      <c r="CT33" s="111">
        <v>12.400000000000006</v>
      </c>
      <c r="CU33" s="111">
        <v>2.5</v>
      </c>
    </row>
    <row r="34" spans="1:99" s="61" customFormat="1" ht="15" customHeight="1">
      <c r="A34" s="135"/>
      <c r="B34" s="108" t="str">
        <f>IF('0'!A1=1,"Тернопільська","Ternopyl")</f>
        <v>Тернопільська</v>
      </c>
      <c r="C34" s="111">
        <v>1.7999999999999972</v>
      </c>
      <c r="D34" s="111">
        <v>4.7999999999999972</v>
      </c>
      <c r="E34" s="111">
        <v>2.0999999999999943</v>
      </c>
      <c r="F34" s="111">
        <v>4.0999999999999943</v>
      </c>
      <c r="G34" s="111">
        <v>-0.59999999999999432</v>
      </c>
      <c r="H34" s="111">
        <v>-2.9000000000000057</v>
      </c>
      <c r="I34" s="111">
        <v>-4</v>
      </c>
      <c r="J34" s="111">
        <v>-1.5999999999999943</v>
      </c>
      <c r="K34" s="111">
        <v>1.9000000000000057</v>
      </c>
      <c r="L34" s="111">
        <v>0.59999999999999432</v>
      </c>
      <c r="M34" s="111">
        <v>0.5</v>
      </c>
      <c r="N34" s="111">
        <v>4.2000000000000028</v>
      </c>
      <c r="O34" s="111">
        <v>1.2999999999999972</v>
      </c>
      <c r="P34" s="111">
        <v>2.5</v>
      </c>
      <c r="Q34" s="111">
        <v>4.2999999999999972</v>
      </c>
      <c r="R34" s="111">
        <v>10.700000000000003</v>
      </c>
      <c r="S34" s="111">
        <v>3.0999999999999943</v>
      </c>
      <c r="T34" s="111">
        <v>2.2000000000000028</v>
      </c>
      <c r="U34" s="111">
        <v>5.2999999999999972</v>
      </c>
      <c r="V34" s="111">
        <v>8.4000000000000057</v>
      </c>
      <c r="W34" s="111">
        <v>0.20000000000000284</v>
      </c>
      <c r="X34" s="111">
        <v>0.20000000000000284</v>
      </c>
      <c r="Y34" s="111">
        <v>3.7000000000000028</v>
      </c>
      <c r="Z34" s="111">
        <v>10</v>
      </c>
      <c r="AA34" s="111">
        <v>9.9999999999994316E-2</v>
      </c>
      <c r="AB34" s="111">
        <v>1.4000000000000057</v>
      </c>
      <c r="AC34" s="111">
        <v>7.5</v>
      </c>
      <c r="AD34" s="111">
        <v>20.099999999999994</v>
      </c>
      <c r="AE34" s="111">
        <v>9.4000000000000057</v>
      </c>
      <c r="AF34" s="111">
        <v>9.4000000000000057</v>
      </c>
      <c r="AG34" s="111">
        <v>10.5</v>
      </c>
      <c r="AH34" s="111">
        <v>18.599999999999994</v>
      </c>
      <c r="AI34" s="111">
        <v>5</v>
      </c>
      <c r="AJ34" s="111">
        <v>7.2000000000000028</v>
      </c>
      <c r="AK34" s="111">
        <v>8.2999999999999972</v>
      </c>
      <c r="AL34" s="111">
        <v>11.200000000000003</v>
      </c>
      <c r="AM34" s="111">
        <v>3</v>
      </c>
      <c r="AN34" s="111">
        <v>2.2000000000000028</v>
      </c>
      <c r="AO34" s="111">
        <v>6.4000000000000057</v>
      </c>
      <c r="AP34" s="111">
        <v>8.5</v>
      </c>
      <c r="AQ34" s="111">
        <v>2.9000000000000057</v>
      </c>
      <c r="AR34" s="111">
        <v>5.2999999999999972</v>
      </c>
      <c r="AS34" s="111">
        <v>3.7000000000000028</v>
      </c>
      <c r="AT34" s="111">
        <v>3.7000000000000028</v>
      </c>
      <c r="AU34" s="111">
        <v>0.20000000000000284</v>
      </c>
      <c r="AV34" s="111">
        <v>-0.70000000000000284</v>
      </c>
      <c r="AW34" s="111">
        <v>-1.0999999999999943</v>
      </c>
      <c r="AX34" s="111">
        <v>-1.0999999999999943</v>
      </c>
      <c r="AY34" s="111">
        <v>-0.20000000000000284</v>
      </c>
      <c r="AZ34" s="111">
        <v>-0.40000000000000568</v>
      </c>
      <c r="BA34" s="111">
        <v>-1</v>
      </c>
      <c r="BB34" s="111">
        <v>-0.79999999999999716</v>
      </c>
      <c r="BC34" s="111">
        <v>2.9000000000000057</v>
      </c>
      <c r="BD34" s="111">
        <v>11.700000000000003</v>
      </c>
      <c r="BE34" s="111">
        <v>17.200000000000003</v>
      </c>
      <c r="BF34" s="111">
        <v>25.400000000000006</v>
      </c>
      <c r="BG34" s="111">
        <v>20.099999999999994</v>
      </c>
      <c r="BH34" s="111">
        <v>43.599999999999994</v>
      </c>
      <c r="BI34" s="111">
        <v>46.400000000000006</v>
      </c>
      <c r="BJ34" s="111">
        <v>45.099999999999994</v>
      </c>
      <c r="BK34" s="111">
        <v>1.4000000000000057</v>
      </c>
      <c r="BL34" s="111">
        <v>5</v>
      </c>
      <c r="BM34" s="112">
        <v>6.7999999999999972</v>
      </c>
      <c r="BN34" s="112">
        <v>11.599999999999994</v>
      </c>
      <c r="BO34" s="112">
        <v>4.2000000000000028</v>
      </c>
      <c r="BP34" s="112">
        <v>8.0999999999999943</v>
      </c>
      <c r="BQ34" s="113">
        <v>10.299999999999997</v>
      </c>
      <c r="BR34" s="113">
        <v>13.299999999999997</v>
      </c>
      <c r="BS34" s="111">
        <v>3.2000000000000028</v>
      </c>
      <c r="BT34" s="111">
        <v>4.4000000000000057</v>
      </c>
      <c r="BU34" s="111">
        <v>5.5</v>
      </c>
      <c r="BV34" s="111">
        <v>9.7000000000000028</v>
      </c>
      <c r="BW34" s="111">
        <v>2</v>
      </c>
      <c r="BX34" s="111">
        <v>3.2000000000000028</v>
      </c>
      <c r="BY34" s="111">
        <v>3.7000000000000028</v>
      </c>
      <c r="BZ34" s="111">
        <v>4.2000000000000028</v>
      </c>
      <c r="CA34" s="111">
        <v>1.2000000000000028</v>
      </c>
      <c r="CB34" s="111">
        <v>0.5</v>
      </c>
      <c r="CC34" s="111">
        <v>0.5</v>
      </c>
      <c r="CD34" s="111">
        <v>3.7000000000000028</v>
      </c>
      <c r="CE34" s="111">
        <v>3.4000000000000057</v>
      </c>
      <c r="CF34" s="111">
        <v>5.5</v>
      </c>
      <c r="CG34" s="111">
        <v>6.7999999999999972</v>
      </c>
      <c r="CH34" s="111">
        <v>9.5</v>
      </c>
      <c r="CI34" s="111">
        <v>5.0999999999999943</v>
      </c>
      <c r="CJ34" s="111">
        <v>15.299999999999997</v>
      </c>
      <c r="CK34" s="111">
        <v>20.099999999999994</v>
      </c>
      <c r="CL34" s="111">
        <v>25.400000000000006</v>
      </c>
      <c r="CM34" s="111">
        <v>2.4000000000000057</v>
      </c>
      <c r="CN34" s="111">
        <v>3.2000000000000028</v>
      </c>
      <c r="CO34" s="111">
        <v>2</v>
      </c>
      <c r="CP34" s="111">
        <v>4.4000000000000057</v>
      </c>
      <c r="CQ34" s="111">
        <v>1.0999999999999943</v>
      </c>
      <c r="CR34" s="111">
        <v>3.4000000000000057</v>
      </c>
      <c r="CS34" s="111">
        <v>6.4000000000000057</v>
      </c>
      <c r="CT34" s="111">
        <v>12.599999999999994</v>
      </c>
      <c r="CU34" s="111">
        <v>2.2999999999999972</v>
      </c>
    </row>
    <row r="35" spans="1:99" s="61" customFormat="1" ht="15" customHeight="1">
      <c r="A35" s="135"/>
      <c r="B35" s="108" t="str">
        <f>IF('0'!A1=1,"Харківська","Kharkiv")</f>
        <v>Харківська</v>
      </c>
      <c r="C35" s="111">
        <v>1.9000000000000057</v>
      </c>
      <c r="D35" s="111">
        <v>4.7999999999999972</v>
      </c>
      <c r="E35" s="111">
        <v>0.79999999999999716</v>
      </c>
      <c r="F35" s="111">
        <v>3</v>
      </c>
      <c r="G35" s="111">
        <v>-2</v>
      </c>
      <c r="H35" s="111">
        <v>-3.7000000000000028</v>
      </c>
      <c r="I35" s="111">
        <v>-4.9000000000000057</v>
      </c>
      <c r="J35" s="111">
        <v>-2.7999999999999972</v>
      </c>
      <c r="K35" s="111">
        <v>1.7999999999999972</v>
      </c>
      <c r="L35" s="111">
        <v>2.2999999999999972</v>
      </c>
      <c r="M35" s="111">
        <v>2.7000000000000028</v>
      </c>
      <c r="N35" s="111">
        <v>9.2999999999999972</v>
      </c>
      <c r="O35" s="111">
        <v>2.5999999999999943</v>
      </c>
      <c r="P35" s="111">
        <v>6.0999999999999943</v>
      </c>
      <c r="Q35" s="111">
        <v>7.4000000000000057</v>
      </c>
      <c r="R35" s="111">
        <v>12.900000000000006</v>
      </c>
      <c r="S35" s="111">
        <v>4.4000000000000057</v>
      </c>
      <c r="T35" s="111">
        <v>7.4000000000000057</v>
      </c>
      <c r="U35" s="111">
        <v>7.5</v>
      </c>
      <c r="V35" s="111">
        <v>8.9000000000000057</v>
      </c>
      <c r="W35" s="111">
        <v>1.9000000000000057</v>
      </c>
      <c r="X35" s="111">
        <v>2.2000000000000028</v>
      </c>
      <c r="Y35" s="111">
        <v>5.0999999999999943</v>
      </c>
      <c r="Z35" s="111">
        <v>12.700000000000003</v>
      </c>
      <c r="AA35" s="111">
        <v>1.5999999999999943</v>
      </c>
      <c r="AB35" s="111">
        <v>0.59999999999999432</v>
      </c>
      <c r="AC35" s="111">
        <v>6.5</v>
      </c>
      <c r="AD35" s="111">
        <v>19.099999999999994</v>
      </c>
      <c r="AE35" s="111">
        <v>9.7999999999999972</v>
      </c>
      <c r="AF35" s="111">
        <v>13.099999999999994</v>
      </c>
      <c r="AG35" s="111">
        <v>15.099999999999994</v>
      </c>
      <c r="AH35" s="111">
        <v>23.799999999999997</v>
      </c>
      <c r="AI35" s="111">
        <v>6.5</v>
      </c>
      <c r="AJ35" s="111">
        <v>9</v>
      </c>
      <c r="AK35" s="111">
        <v>10</v>
      </c>
      <c r="AL35" s="111">
        <v>12.900000000000006</v>
      </c>
      <c r="AM35" s="111">
        <v>4.7000000000000028</v>
      </c>
      <c r="AN35" s="111">
        <v>3.7000000000000028</v>
      </c>
      <c r="AO35" s="111">
        <v>7.9000000000000057</v>
      </c>
      <c r="AP35" s="111">
        <v>9</v>
      </c>
      <c r="AQ35" s="111">
        <v>3.2000000000000028</v>
      </c>
      <c r="AR35" s="111">
        <v>5.2000000000000028</v>
      </c>
      <c r="AS35" s="111">
        <v>4.0999999999999943</v>
      </c>
      <c r="AT35" s="111">
        <v>4.0999999999999943</v>
      </c>
      <c r="AU35" s="111">
        <v>0.70000000000000284</v>
      </c>
      <c r="AV35" s="111">
        <v>-9.9999999999994316E-2</v>
      </c>
      <c r="AW35" s="111">
        <v>-0.90000000000000568</v>
      </c>
      <c r="AX35" s="111">
        <v>-0.79999999999999716</v>
      </c>
      <c r="AY35" s="111">
        <v>-0.29999999999999716</v>
      </c>
      <c r="AZ35" s="111">
        <v>-0.59999999999999432</v>
      </c>
      <c r="BA35" s="111">
        <v>-1.2000000000000028</v>
      </c>
      <c r="BB35" s="111">
        <v>-0.40000000000000568</v>
      </c>
      <c r="BC35" s="111">
        <v>3</v>
      </c>
      <c r="BD35" s="111">
        <v>11.900000000000006</v>
      </c>
      <c r="BE35" s="111">
        <v>16.200000000000003</v>
      </c>
      <c r="BF35" s="111">
        <v>25.299999999999997</v>
      </c>
      <c r="BG35" s="111">
        <v>19.599999999999994</v>
      </c>
      <c r="BH35" s="111">
        <v>41.800000000000011</v>
      </c>
      <c r="BI35" s="111">
        <v>42.900000000000006</v>
      </c>
      <c r="BJ35" s="111">
        <v>44.199999999999989</v>
      </c>
      <c r="BK35" s="111">
        <v>0.90000000000000568</v>
      </c>
      <c r="BL35" s="111">
        <v>5.9000000000000057</v>
      </c>
      <c r="BM35" s="113">
        <v>7</v>
      </c>
      <c r="BN35" s="113">
        <v>14.099999999999994</v>
      </c>
      <c r="BO35" s="113">
        <v>3.9000000000000057</v>
      </c>
      <c r="BP35" s="113">
        <v>7.9000000000000057</v>
      </c>
      <c r="BQ35" s="113">
        <v>10.400000000000006</v>
      </c>
      <c r="BR35" s="113">
        <v>13.799999999999997</v>
      </c>
      <c r="BS35" s="111">
        <v>3.2000000000000028</v>
      </c>
      <c r="BT35" s="111">
        <v>4.5999999999999943</v>
      </c>
      <c r="BU35" s="111">
        <v>6.5</v>
      </c>
      <c r="BV35" s="111">
        <v>11.200000000000003</v>
      </c>
      <c r="BW35" s="111">
        <v>3.2999999999999972</v>
      </c>
      <c r="BX35" s="111">
        <v>4</v>
      </c>
      <c r="BY35" s="111">
        <v>3.9000000000000057</v>
      </c>
      <c r="BZ35" s="111">
        <v>4.7999999999999972</v>
      </c>
      <c r="CA35" s="111">
        <v>0.5</v>
      </c>
      <c r="CB35" s="111">
        <v>2.2999999999999972</v>
      </c>
      <c r="CC35" s="111">
        <v>2.2000000000000028</v>
      </c>
      <c r="CD35" s="111">
        <v>5.2000000000000028</v>
      </c>
      <c r="CE35" s="111">
        <v>4.2000000000000028</v>
      </c>
      <c r="CF35" s="111">
        <v>6.2000000000000028</v>
      </c>
      <c r="CG35" s="111">
        <v>7.2000000000000028</v>
      </c>
      <c r="CH35" s="111">
        <v>10.099999999999994</v>
      </c>
      <c r="CI35" s="111">
        <v>7.4000000000000057</v>
      </c>
      <c r="CJ35" s="111">
        <v>18.799999999999997</v>
      </c>
      <c r="CK35" s="111">
        <v>20.700000000000003</v>
      </c>
      <c r="CL35" s="111">
        <v>25.299999999999997</v>
      </c>
      <c r="CM35" s="111">
        <v>3.2000000000000028</v>
      </c>
      <c r="CN35" s="111">
        <v>4.7000000000000028</v>
      </c>
      <c r="CO35" s="111">
        <v>3.5999999999999943</v>
      </c>
      <c r="CP35" s="111">
        <v>5.5</v>
      </c>
      <c r="CQ35" s="111">
        <v>1.4000000000000057</v>
      </c>
      <c r="CR35" s="111">
        <v>3.9000000000000057</v>
      </c>
      <c r="CS35" s="111">
        <v>6.5</v>
      </c>
      <c r="CT35" s="111">
        <v>12</v>
      </c>
      <c r="CU35" s="111">
        <v>3.9000000000000057</v>
      </c>
    </row>
    <row r="36" spans="1:99" s="61" customFormat="1" ht="15" customHeight="1">
      <c r="A36" s="135"/>
      <c r="B36" s="108" t="str">
        <f>IF('0'!A1=1,"Херсонська","Kherson")</f>
        <v>Херсонська</v>
      </c>
      <c r="C36" s="111">
        <v>4.2000000000000028</v>
      </c>
      <c r="D36" s="111">
        <v>6.9000000000000057</v>
      </c>
      <c r="E36" s="111">
        <v>6.4000000000000057</v>
      </c>
      <c r="F36" s="111">
        <v>9.4000000000000057</v>
      </c>
      <c r="G36" s="111">
        <v>-2.5</v>
      </c>
      <c r="H36" s="111">
        <v>-2.2999999999999972</v>
      </c>
      <c r="I36" s="111">
        <v>-4.2000000000000028</v>
      </c>
      <c r="J36" s="111">
        <v>-0.70000000000000284</v>
      </c>
      <c r="K36" s="111">
        <v>8.5999999999999943</v>
      </c>
      <c r="L36" s="111">
        <v>8.0999999999999943</v>
      </c>
      <c r="M36" s="111">
        <v>5</v>
      </c>
      <c r="N36" s="111">
        <v>10.5</v>
      </c>
      <c r="O36" s="111">
        <v>3</v>
      </c>
      <c r="P36" s="111">
        <v>4.7999999999999972</v>
      </c>
      <c r="Q36" s="111">
        <v>5.7000000000000028</v>
      </c>
      <c r="R36" s="111">
        <v>12.799999999999997</v>
      </c>
      <c r="S36" s="111">
        <v>5.4000000000000057</v>
      </c>
      <c r="T36" s="111">
        <v>7</v>
      </c>
      <c r="U36" s="111">
        <v>5.9000000000000057</v>
      </c>
      <c r="V36" s="111">
        <v>9.2000000000000028</v>
      </c>
      <c r="W36" s="111">
        <v>4.5</v>
      </c>
      <c r="X36" s="111">
        <v>3.4000000000000057</v>
      </c>
      <c r="Y36" s="111">
        <v>7.5999999999999943</v>
      </c>
      <c r="Z36" s="111">
        <v>9.2000000000000028</v>
      </c>
      <c r="AA36" s="111">
        <v>0.29999999999999716</v>
      </c>
      <c r="AB36" s="111">
        <v>3.9000000000000057</v>
      </c>
      <c r="AC36" s="111">
        <v>9.7000000000000028</v>
      </c>
      <c r="AD36" s="111">
        <v>18.299999999999997</v>
      </c>
      <c r="AE36" s="111">
        <v>11</v>
      </c>
      <c r="AF36" s="111">
        <v>17.299999999999997</v>
      </c>
      <c r="AG36" s="111">
        <v>17.799999999999997</v>
      </c>
      <c r="AH36" s="111">
        <v>21.900000000000006</v>
      </c>
      <c r="AI36" s="111">
        <v>6.7000000000000028</v>
      </c>
      <c r="AJ36" s="111">
        <v>8.5999999999999943</v>
      </c>
      <c r="AK36" s="111">
        <v>9.9000000000000057</v>
      </c>
      <c r="AL36" s="111">
        <v>12.599999999999994</v>
      </c>
      <c r="AM36" s="111">
        <v>5.5999999999999943</v>
      </c>
      <c r="AN36" s="111">
        <v>3.2000000000000028</v>
      </c>
      <c r="AO36" s="111">
        <v>8.2999999999999972</v>
      </c>
      <c r="AP36" s="111">
        <v>10.599999999999994</v>
      </c>
      <c r="AQ36" s="111">
        <v>3.7999999999999972</v>
      </c>
      <c r="AR36" s="111">
        <v>7</v>
      </c>
      <c r="AS36" s="111">
        <v>4.5</v>
      </c>
      <c r="AT36" s="111">
        <v>4.5</v>
      </c>
      <c r="AU36" s="111">
        <v>0.5</v>
      </c>
      <c r="AV36" s="111">
        <v>0</v>
      </c>
      <c r="AW36" s="111">
        <v>-9.9999999999994316E-2</v>
      </c>
      <c r="AX36" s="111">
        <v>-0.59999999999999432</v>
      </c>
      <c r="AY36" s="111">
        <v>-9.9999999999994316E-2</v>
      </c>
      <c r="AZ36" s="111">
        <v>0.29999999999999716</v>
      </c>
      <c r="BA36" s="111">
        <v>-0.5</v>
      </c>
      <c r="BB36" s="111">
        <v>0.5</v>
      </c>
      <c r="BC36" s="111">
        <v>2.5999999999999943</v>
      </c>
      <c r="BD36" s="111">
        <v>10.299999999999997</v>
      </c>
      <c r="BE36" s="111">
        <v>15.900000000000006</v>
      </c>
      <c r="BF36" s="111">
        <v>24.099999999999994</v>
      </c>
      <c r="BG36" s="111">
        <v>20.200000000000003</v>
      </c>
      <c r="BH36" s="111">
        <v>41.800000000000011</v>
      </c>
      <c r="BI36" s="111">
        <v>42.199999999999989</v>
      </c>
      <c r="BJ36" s="111">
        <v>45.800000000000011</v>
      </c>
      <c r="BK36" s="111">
        <v>1.4000000000000057</v>
      </c>
      <c r="BL36" s="111">
        <v>4</v>
      </c>
      <c r="BM36" s="112">
        <v>5.4000000000000057</v>
      </c>
      <c r="BN36" s="112">
        <v>12.799999999999997</v>
      </c>
      <c r="BO36" s="112">
        <v>5.7000000000000028</v>
      </c>
      <c r="BP36" s="112">
        <v>9.5999999999999943</v>
      </c>
      <c r="BQ36" s="113">
        <v>11.599999999999994</v>
      </c>
      <c r="BR36" s="113">
        <v>14.400000000000006</v>
      </c>
      <c r="BS36" s="111">
        <v>4.2999999999999972</v>
      </c>
      <c r="BT36" s="111">
        <v>4.2000000000000028</v>
      </c>
      <c r="BU36" s="111">
        <v>5.5999999999999943</v>
      </c>
      <c r="BV36" s="111">
        <v>9.5</v>
      </c>
      <c r="BW36" s="111">
        <v>2.7999999999999972</v>
      </c>
      <c r="BX36" s="111">
        <v>4.2999999999999972</v>
      </c>
      <c r="BY36" s="111">
        <v>3.2999999999999972</v>
      </c>
      <c r="BZ36" s="111">
        <v>3.2999999999999972</v>
      </c>
      <c r="CA36" s="111">
        <v>1</v>
      </c>
      <c r="CB36" s="111">
        <v>3.2999999999999972</v>
      </c>
      <c r="CC36" s="111">
        <v>2.0999999999999943</v>
      </c>
      <c r="CD36" s="111">
        <v>5.5999999999999943</v>
      </c>
      <c r="CE36" s="111">
        <v>5</v>
      </c>
      <c r="CF36" s="111">
        <v>6.9000000000000057</v>
      </c>
      <c r="CG36" s="111">
        <v>8.7999999999999972</v>
      </c>
      <c r="CH36" s="111">
        <v>10</v>
      </c>
      <c r="CI36" s="111">
        <v>20.200000000000003</v>
      </c>
      <c r="CJ36" s="111">
        <v>30.199999999999989</v>
      </c>
      <c r="CK36" s="111">
        <v>39.5</v>
      </c>
      <c r="CL36" s="111">
        <v>42.300000000000011</v>
      </c>
      <c r="CM36" s="111">
        <v>0.5</v>
      </c>
      <c r="CN36" s="111">
        <v>2.7000000000000028</v>
      </c>
      <c r="CO36" s="111">
        <v>0</v>
      </c>
      <c r="CP36" s="111">
        <v>1.7000000000000028</v>
      </c>
      <c r="CQ36" s="111">
        <v>1.0999999999999943</v>
      </c>
      <c r="CR36" s="111">
        <v>4.4000000000000057</v>
      </c>
      <c r="CS36" s="111">
        <v>5.7999999999999972</v>
      </c>
      <c r="CT36" s="111">
        <v>11.099999999999994</v>
      </c>
      <c r="CU36" s="111">
        <v>3.5999999999999943</v>
      </c>
    </row>
    <row r="37" spans="1:99" s="61" customFormat="1" ht="15" customHeight="1">
      <c r="A37" s="135"/>
      <c r="B37" s="108" t="str">
        <f>IF('0'!A1=1,"Хмельницька","Khmelnytskiy")</f>
        <v>Хмельницька</v>
      </c>
      <c r="C37" s="111">
        <v>2.0999999999999943</v>
      </c>
      <c r="D37" s="111">
        <v>5.0999999999999943</v>
      </c>
      <c r="E37" s="111">
        <v>3.2999999999999972</v>
      </c>
      <c r="F37" s="111">
        <v>5.2000000000000028</v>
      </c>
      <c r="G37" s="111">
        <v>-2.2999999999999972</v>
      </c>
      <c r="H37" s="111">
        <v>-3.5</v>
      </c>
      <c r="I37" s="111">
        <v>-5</v>
      </c>
      <c r="J37" s="111">
        <v>-2.4000000000000057</v>
      </c>
      <c r="K37" s="111">
        <v>1.7000000000000028</v>
      </c>
      <c r="L37" s="111">
        <v>9.9999999999994316E-2</v>
      </c>
      <c r="M37" s="111">
        <v>1.2999999999999972</v>
      </c>
      <c r="N37" s="111">
        <v>7.5</v>
      </c>
      <c r="O37" s="111">
        <v>2.4000000000000057</v>
      </c>
      <c r="P37" s="111">
        <v>3.4000000000000057</v>
      </c>
      <c r="Q37" s="111">
        <v>5.5999999999999943</v>
      </c>
      <c r="R37" s="111">
        <v>13.5</v>
      </c>
      <c r="S37" s="111">
        <v>3.9000000000000057</v>
      </c>
      <c r="T37" s="111">
        <v>4</v>
      </c>
      <c r="U37" s="111">
        <v>5.5999999999999943</v>
      </c>
      <c r="V37" s="111">
        <v>8.5</v>
      </c>
      <c r="W37" s="111">
        <v>0</v>
      </c>
      <c r="X37" s="111">
        <v>-0.29999999999999716</v>
      </c>
      <c r="Y37" s="111">
        <v>3.2999999999999972</v>
      </c>
      <c r="Z37" s="111">
        <v>10.799999999999997</v>
      </c>
      <c r="AA37" s="111">
        <v>-0.29999999999999716</v>
      </c>
      <c r="AB37" s="111">
        <v>2.2999999999999972</v>
      </c>
      <c r="AC37" s="111">
        <v>8.2000000000000028</v>
      </c>
      <c r="AD37" s="111">
        <v>17.900000000000006</v>
      </c>
      <c r="AE37" s="111">
        <v>9.7999999999999972</v>
      </c>
      <c r="AF37" s="111">
        <v>15.299999999999997</v>
      </c>
      <c r="AG37" s="111">
        <v>16.700000000000003</v>
      </c>
      <c r="AH37" s="111">
        <v>22.700000000000003</v>
      </c>
      <c r="AI37" s="111">
        <v>5.4000000000000057</v>
      </c>
      <c r="AJ37" s="111">
        <v>7.5</v>
      </c>
      <c r="AK37" s="111">
        <v>9.2000000000000028</v>
      </c>
      <c r="AL37" s="111">
        <v>13</v>
      </c>
      <c r="AM37" s="111">
        <v>3.9000000000000057</v>
      </c>
      <c r="AN37" s="111">
        <v>2.2999999999999972</v>
      </c>
      <c r="AO37" s="111">
        <v>7.5999999999999943</v>
      </c>
      <c r="AP37" s="111">
        <v>9.5999999999999943</v>
      </c>
      <c r="AQ37" s="111">
        <v>2.4000000000000057</v>
      </c>
      <c r="AR37" s="111">
        <v>4.5999999999999943</v>
      </c>
      <c r="AS37" s="111">
        <v>3.9000000000000057</v>
      </c>
      <c r="AT37" s="111">
        <v>4</v>
      </c>
      <c r="AU37" s="111">
        <v>9.9999999999994316E-2</v>
      </c>
      <c r="AV37" s="111">
        <v>-0.70000000000000284</v>
      </c>
      <c r="AW37" s="111">
        <v>-0.70000000000000284</v>
      </c>
      <c r="AX37" s="111">
        <v>-0.40000000000000568</v>
      </c>
      <c r="AY37" s="111">
        <v>-0.5</v>
      </c>
      <c r="AZ37" s="111">
        <v>-0.59999999999999432</v>
      </c>
      <c r="BA37" s="111">
        <v>-1.0999999999999943</v>
      </c>
      <c r="BB37" s="111">
        <v>0</v>
      </c>
      <c r="BC37" s="111">
        <v>2.2999999999999972</v>
      </c>
      <c r="BD37" s="111">
        <v>11.299999999999997</v>
      </c>
      <c r="BE37" s="111">
        <v>16.200000000000003</v>
      </c>
      <c r="BF37" s="111">
        <v>23.700000000000003</v>
      </c>
      <c r="BG37" s="111">
        <v>19.400000000000006</v>
      </c>
      <c r="BH37" s="111">
        <v>42.099999999999994</v>
      </c>
      <c r="BI37" s="111">
        <v>43.5</v>
      </c>
      <c r="BJ37" s="111">
        <v>42.5</v>
      </c>
      <c r="BK37" s="111">
        <v>1.2999999999999972</v>
      </c>
      <c r="BL37" s="111">
        <v>5.5999999999999943</v>
      </c>
      <c r="BM37" s="112">
        <v>6.9000000000000057</v>
      </c>
      <c r="BN37" s="112">
        <v>11.400000000000006</v>
      </c>
      <c r="BO37" s="112">
        <v>4.0999999999999943</v>
      </c>
      <c r="BP37" s="112">
        <v>7.7000000000000028</v>
      </c>
      <c r="BQ37" s="113">
        <v>10.400000000000006</v>
      </c>
      <c r="BR37" s="113">
        <v>13.799999999999997</v>
      </c>
      <c r="BS37" s="111">
        <v>3.0999999999999943</v>
      </c>
      <c r="BT37" s="111">
        <v>4</v>
      </c>
      <c r="BU37" s="111">
        <v>5.4000000000000057</v>
      </c>
      <c r="BV37" s="111">
        <v>9.2000000000000028</v>
      </c>
      <c r="BW37" s="111">
        <v>2</v>
      </c>
      <c r="BX37" s="111">
        <v>2.7000000000000028</v>
      </c>
      <c r="BY37" s="111">
        <v>3.2000000000000028</v>
      </c>
      <c r="BZ37" s="111">
        <v>4.4000000000000057</v>
      </c>
      <c r="CA37" s="111">
        <v>9.9999999999994316E-2</v>
      </c>
      <c r="CB37" s="111">
        <v>1.4000000000000057</v>
      </c>
      <c r="CC37" s="111">
        <v>2.0999999999999943</v>
      </c>
      <c r="CD37" s="111">
        <v>4.9000000000000057</v>
      </c>
      <c r="CE37" s="111">
        <v>3.5</v>
      </c>
      <c r="CF37" s="111">
        <v>5.5</v>
      </c>
      <c r="CG37" s="111">
        <v>7.2999999999999972</v>
      </c>
      <c r="CH37" s="111">
        <v>9.7999999999999972</v>
      </c>
      <c r="CI37" s="111">
        <v>5.7999999999999972</v>
      </c>
      <c r="CJ37" s="111">
        <v>15.700000000000003</v>
      </c>
      <c r="CK37" s="111">
        <v>21.200000000000003</v>
      </c>
      <c r="CL37" s="111">
        <v>25.900000000000006</v>
      </c>
      <c r="CM37" s="111">
        <v>2.7000000000000028</v>
      </c>
      <c r="CN37" s="111">
        <v>4.4000000000000057</v>
      </c>
      <c r="CO37" s="111">
        <v>4.0999999999999943</v>
      </c>
      <c r="CP37" s="111">
        <v>6.2999999999999972</v>
      </c>
      <c r="CQ37" s="111">
        <v>0.59999999999999432</v>
      </c>
      <c r="CR37" s="111">
        <v>3.5999999999999943</v>
      </c>
      <c r="CS37" s="111">
        <v>6.7000000000000028</v>
      </c>
      <c r="CT37" s="111">
        <v>11.5</v>
      </c>
      <c r="CU37" s="111">
        <v>3.2000000000000028</v>
      </c>
    </row>
    <row r="38" spans="1:99" s="61" customFormat="1" ht="15" customHeight="1">
      <c r="A38" s="135"/>
      <c r="B38" s="108" t="str">
        <f>IF('0'!A1=1,"Черкаська","Cherkasy")</f>
        <v>Черкаська</v>
      </c>
      <c r="C38" s="111">
        <v>2.0999999999999943</v>
      </c>
      <c r="D38" s="111">
        <v>4.5</v>
      </c>
      <c r="E38" s="111">
        <v>3.5999999999999943</v>
      </c>
      <c r="F38" s="111">
        <v>6.2000000000000028</v>
      </c>
      <c r="G38" s="111">
        <v>-1.7000000000000028</v>
      </c>
      <c r="H38" s="111">
        <v>-1.0999999999999943</v>
      </c>
      <c r="I38" s="111">
        <v>-3.2000000000000028</v>
      </c>
      <c r="J38" s="111">
        <v>-1.4000000000000057</v>
      </c>
      <c r="K38" s="111">
        <v>1.7000000000000028</v>
      </c>
      <c r="L38" s="111">
        <v>2.7999999999999972</v>
      </c>
      <c r="M38" s="111">
        <v>3.9000000000000057</v>
      </c>
      <c r="N38" s="111">
        <v>7.2999999999999972</v>
      </c>
      <c r="O38" s="111">
        <v>2</v>
      </c>
      <c r="P38" s="111">
        <v>5.5</v>
      </c>
      <c r="Q38" s="111">
        <v>8</v>
      </c>
      <c r="R38" s="111">
        <v>12.700000000000003</v>
      </c>
      <c r="S38" s="111">
        <v>4.7000000000000028</v>
      </c>
      <c r="T38" s="111">
        <v>8.7000000000000028</v>
      </c>
      <c r="U38" s="111">
        <v>9.7999999999999972</v>
      </c>
      <c r="V38" s="111">
        <v>11.400000000000006</v>
      </c>
      <c r="W38" s="111">
        <v>2</v>
      </c>
      <c r="X38" s="111">
        <v>2</v>
      </c>
      <c r="Y38" s="111">
        <v>8.9000000000000057</v>
      </c>
      <c r="Z38" s="111">
        <v>10.200000000000003</v>
      </c>
      <c r="AA38" s="111">
        <v>1.7999999999999972</v>
      </c>
      <c r="AB38" s="111">
        <v>5.7000000000000028</v>
      </c>
      <c r="AC38" s="111">
        <v>10.900000000000006</v>
      </c>
      <c r="AD38" s="111">
        <v>17.900000000000006</v>
      </c>
      <c r="AE38" s="111">
        <v>9.5999999999999943</v>
      </c>
      <c r="AF38" s="111">
        <v>15.099999999999994</v>
      </c>
      <c r="AG38" s="111">
        <v>15.5</v>
      </c>
      <c r="AH38" s="111">
        <v>22.299999999999997</v>
      </c>
      <c r="AI38" s="111">
        <v>6.0999999999999943</v>
      </c>
      <c r="AJ38" s="111">
        <v>8.0999999999999943</v>
      </c>
      <c r="AK38" s="111">
        <v>9.0999999999999943</v>
      </c>
      <c r="AL38" s="111">
        <v>11.5</v>
      </c>
      <c r="AM38" s="111">
        <v>4.7999999999999972</v>
      </c>
      <c r="AN38" s="111">
        <v>3.4000000000000057</v>
      </c>
      <c r="AO38" s="111">
        <v>7.5999999999999943</v>
      </c>
      <c r="AP38" s="111">
        <v>9</v>
      </c>
      <c r="AQ38" s="111">
        <v>2.0999999999999943</v>
      </c>
      <c r="AR38" s="111">
        <v>4.5</v>
      </c>
      <c r="AS38" s="111">
        <v>4</v>
      </c>
      <c r="AT38" s="111">
        <v>3.5</v>
      </c>
      <c r="AU38" s="111">
        <v>0.5</v>
      </c>
      <c r="AV38" s="111">
        <v>9.9999999999994316E-2</v>
      </c>
      <c r="AW38" s="111">
        <v>-0.29999999999999716</v>
      </c>
      <c r="AX38" s="111">
        <v>-0.5</v>
      </c>
      <c r="AY38" s="111">
        <v>-0.20000000000000284</v>
      </c>
      <c r="AZ38" s="111">
        <v>0</v>
      </c>
      <c r="BA38" s="111">
        <v>-0.5</v>
      </c>
      <c r="BB38" s="111">
        <v>0.29999999999999716</v>
      </c>
      <c r="BC38" s="111">
        <v>2.5</v>
      </c>
      <c r="BD38" s="111">
        <v>11.099999999999994</v>
      </c>
      <c r="BE38" s="111">
        <v>16.700000000000003</v>
      </c>
      <c r="BF38" s="111">
        <v>24.200000000000003</v>
      </c>
      <c r="BG38" s="111">
        <v>17.900000000000006</v>
      </c>
      <c r="BH38" s="111">
        <v>43</v>
      </c>
      <c r="BI38" s="111">
        <v>43.900000000000006</v>
      </c>
      <c r="BJ38" s="111">
        <v>43.800000000000011</v>
      </c>
      <c r="BK38" s="111">
        <v>0.79999999999999716</v>
      </c>
      <c r="BL38" s="111">
        <v>5.5</v>
      </c>
      <c r="BM38" s="112">
        <v>6.9000000000000057</v>
      </c>
      <c r="BN38" s="112">
        <v>12.700000000000003</v>
      </c>
      <c r="BO38" s="112">
        <v>4.4000000000000057</v>
      </c>
      <c r="BP38" s="112">
        <v>8.2000000000000028</v>
      </c>
      <c r="BQ38" s="113">
        <v>10.799999999999997</v>
      </c>
      <c r="BR38" s="113">
        <v>14.599999999999994</v>
      </c>
      <c r="BS38" s="111">
        <v>3.0999999999999943</v>
      </c>
      <c r="BT38" s="111">
        <v>4.0999999999999943</v>
      </c>
      <c r="BU38" s="111">
        <v>5.2000000000000028</v>
      </c>
      <c r="BV38" s="111">
        <v>9.7000000000000028</v>
      </c>
      <c r="BW38" s="111">
        <v>2</v>
      </c>
      <c r="BX38" s="111">
        <v>3.0999999999999943</v>
      </c>
      <c r="BY38" s="111">
        <v>3</v>
      </c>
      <c r="BZ38" s="111">
        <v>3.2000000000000028</v>
      </c>
      <c r="CA38" s="111">
        <v>0.70000000000000284</v>
      </c>
      <c r="CB38" s="111">
        <v>2.0999999999999943</v>
      </c>
      <c r="CC38" s="111">
        <v>2.5999999999999943</v>
      </c>
      <c r="CD38" s="111">
        <v>5.9000000000000057</v>
      </c>
      <c r="CE38" s="111">
        <v>4.2000000000000028</v>
      </c>
      <c r="CF38" s="111">
        <v>7.5</v>
      </c>
      <c r="CG38" s="111">
        <v>9.5999999999999943</v>
      </c>
      <c r="CH38" s="111">
        <v>11.700000000000003</v>
      </c>
      <c r="CI38" s="111">
        <v>6.5999999999999943</v>
      </c>
      <c r="CJ38" s="111">
        <v>16.299999999999997</v>
      </c>
      <c r="CK38" s="111">
        <v>20.900000000000006</v>
      </c>
      <c r="CL38" s="111">
        <v>25.400000000000006</v>
      </c>
      <c r="CM38" s="111">
        <v>2.2999999999999972</v>
      </c>
      <c r="CN38" s="111">
        <v>3.9000000000000057</v>
      </c>
      <c r="CO38" s="111">
        <v>4.2000000000000028</v>
      </c>
      <c r="CP38" s="111">
        <v>5.2999999999999972</v>
      </c>
      <c r="CQ38" s="111">
        <v>0.5</v>
      </c>
      <c r="CR38" s="111">
        <v>3.9000000000000057</v>
      </c>
      <c r="CS38" s="111">
        <v>6.7999999999999972</v>
      </c>
      <c r="CT38" s="111">
        <v>11.700000000000003</v>
      </c>
      <c r="CU38" s="111">
        <v>3.2999999999999972</v>
      </c>
    </row>
    <row r="39" spans="1:99" s="61" customFormat="1" ht="15" customHeight="1">
      <c r="A39" s="135"/>
      <c r="B39" s="108" t="str">
        <f>IF('0'!A1=1,"Чернівецька","Chernivtsi")</f>
        <v>Чернівецька</v>
      </c>
      <c r="C39" s="111">
        <v>2</v>
      </c>
      <c r="D39" s="111">
        <v>5.2999999999999972</v>
      </c>
      <c r="E39" s="111">
        <v>1.7999999999999972</v>
      </c>
      <c r="F39" s="111">
        <v>3.9000000000000057</v>
      </c>
      <c r="G39" s="111">
        <v>-0.29999999999999716</v>
      </c>
      <c r="H39" s="111">
        <v>9.9999999999994316E-2</v>
      </c>
      <c r="I39" s="111">
        <v>-3.0999999999999943</v>
      </c>
      <c r="J39" s="111">
        <v>0.79999999999999716</v>
      </c>
      <c r="K39" s="111">
        <v>4.2999999999999972</v>
      </c>
      <c r="L39" s="111">
        <v>4.2999999999999972</v>
      </c>
      <c r="M39" s="111">
        <v>3.7000000000000028</v>
      </c>
      <c r="N39" s="111">
        <v>7.2000000000000028</v>
      </c>
      <c r="O39" s="111">
        <v>1</v>
      </c>
      <c r="P39" s="111">
        <v>3.7000000000000028</v>
      </c>
      <c r="Q39" s="111">
        <v>4.5</v>
      </c>
      <c r="R39" s="111">
        <v>9.9000000000000057</v>
      </c>
      <c r="S39" s="111">
        <v>4.4000000000000057</v>
      </c>
      <c r="T39" s="111">
        <v>7.5</v>
      </c>
      <c r="U39" s="111">
        <v>6.5</v>
      </c>
      <c r="V39" s="111">
        <v>11.299999999999997</v>
      </c>
      <c r="W39" s="111">
        <v>1.9000000000000057</v>
      </c>
      <c r="X39" s="111">
        <v>4</v>
      </c>
      <c r="Y39" s="111">
        <v>5.7000000000000028</v>
      </c>
      <c r="Z39" s="111">
        <v>9.2000000000000028</v>
      </c>
      <c r="AA39" s="111">
        <v>0.90000000000000568</v>
      </c>
      <c r="AB39" s="111">
        <v>5</v>
      </c>
      <c r="AC39" s="111">
        <v>9.7999999999999972</v>
      </c>
      <c r="AD39" s="111">
        <v>17.299999999999997</v>
      </c>
      <c r="AE39" s="111">
        <v>9.2000000000000028</v>
      </c>
      <c r="AF39" s="111">
        <v>13.5</v>
      </c>
      <c r="AG39" s="111">
        <v>14.099999999999994</v>
      </c>
      <c r="AH39" s="111">
        <v>19</v>
      </c>
      <c r="AI39" s="111">
        <v>5.2999999999999972</v>
      </c>
      <c r="AJ39" s="111">
        <v>6.7999999999999972</v>
      </c>
      <c r="AK39" s="111">
        <v>7.0999999999999943</v>
      </c>
      <c r="AL39" s="111">
        <v>10.099999999999994</v>
      </c>
      <c r="AM39" s="111">
        <v>3.7999999999999972</v>
      </c>
      <c r="AN39" s="111">
        <v>3.2000000000000028</v>
      </c>
      <c r="AO39" s="111">
        <v>7</v>
      </c>
      <c r="AP39" s="111">
        <v>8.2000000000000028</v>
      </c>
      <c r="AQ39" s="111">
        <v>2.4000000000000057</v>
      </c>
      <c r="AR39" s="111">
        <v>4.5</v>
      </c>
      <c r="AS39" s="111">
        <v>2.2000000000000028</v>
      </c>
      <c r="AT39" s="111">
        <v>2.4000000000000057</v>
      </c>
      <c r="AU39" s="111">
        <v>0.40000000000000568</v>
      </c>
      <c r="AV39" s="111">
        <v>-0.40000000000000568</v>
      </c>
      <c r="AW39" s="111">
        <v>-1</v>
      </c>
      <c r="AX39" s="111">
        <v>-1.2000000000000028</v>
      </c>
      <c r="AY39" s="111">
        <v>9.9999999999994316E-2</v>
      </c>
      <c r="AZ39" s="111">
        <v>-0.5</v>
      </c>
      <c r="BA39" s="111">
        <v>-1.0999999999999943</v>
      </c>
      <c r="BB39" s="111">
        <v>-9.9999999999994316E-2</v>
      </c>
      <c r="BC39" s="111">
        <v>2.2999999999999972</v>
      </c>
      <c r="BD39" s="111">
        <v>10.5</v>
      </c>
      <c r="BE39" s="111">
        <v>16.400000000000006</v>
      </c>
      <c r="BF39" s="111">
        <v>23.5</v>
      </c>
      <c r="BG39" s="111">
        <v>20.799999999999997</v>
      </c>
      <c r="BH39" s="111">
        <v>41.599999999999994</v>
      </c>
      <c r="BI39" s="111">
        <v>43.199999999999989</v>
      </c>
      <c r="BJ39" s="111">
        <v>42</v>
      </c>
      <c r="BK39" s="111">
        <v>1.7000000000000028</v>
      </c>
      <c r="BL39" s="111">
        <v>5.5</v>
      </c>
      <c r="BM39" s="112">
        <v>6.7000000000000028</v>
      </c>
      <c r="BN39" s="112">
        <v>11</v>
      </c>
      <c r="BO39" s="112">
        <v>3.2999999999999972</v>
      </c>
      <c r="BP39" s="112">
        <v>7.0999999999999943</v>
      </c>
      <c r="BQ39" s="113">
        <v>8.7000000000000028</v>
      </c>
      <c r="BR39" s="113">
        <v>12.400000000000006</v>
      </c>
      <c r="BS39" s="111">
        <v>3.5999999999999943</v>
      </c>
      <c r="BT39" s="111">
        <v>4.2000000000000028</v>
      </c>
      <c r="BU39" s="111">
        <v>5.5999999999999943</v>
      </c>
      <c r="BV39" s="111">
        <v>8.7000000000000028</v>
      </c>
      <c r="BW39" s="111">
        <v>2.2999999999999972</v>
      </c>
      <c r="BX39" s="111">
        <v>3.0999999999999943</v>
      </c>
      <c r="BY39" s="111">
        <v>2.7999999999999972</v>
      </c>
      <c r="BZ39" s="111">
        <v>3.7999999999999972</v>
      </c>
      <c r="CA39" s="111">
        <v>1</v>
      </c>
      <c r="CB39" s="111">
        <v>1.5</v>
      </c>
      <c r="CC39" s="111">
        <v>2.2000000000000028</v>
      </c>
      <c r="CD39" s="111">
        <v>5.5</v>
      </c>
      <c r="CE39" s="111">
        <v>3.5</v>
      </c>
      <c r="CF39" s="111">
        <v>5.0999999999999943</v>
      </c>
      <c r="CG39" s="111">
        <v>6.0999999999999943</v>
      </c>
      <c r="CH39" s="111">
        <v>8.4000000000000057</v>
      </c>
      <c r="CI39" s="111">
        <v>7.4000000000000057</v>
      </c>
      <c r="CJ39" s="111">
        <v>16.5</v>
      </c>
      <c r="CK39" s="111">
        <v>21.599999999999994</v>
      </c>
      <c r="CL39" s="111">
        <v>25.900000000000006</v>
      </c>
      <c r="CM39" s="111">
        <v>3</v>
      </c>
      <c r="CN39" s="111">
        <v>4</v>
      </c>
      <c r="CO39" s="111">
        <v>2.2999999999999972</v>
      </c>
      <c r="CP39" s="111">
        <v>5.0999999999999943</v>
      </c>
      <c r="CQ39" s="111">
        <v>1.2000000000000028</v>
      </c>
      <c r="CR39" s="111">
        <v>4.0999999999999943</v>
      </c>
      <c r="CS39" s="111">
        <v>5.9000000000000057</v>
      </c>
      <c r="CT39" s="111">
        <v>11.200000000000003</v>
      </c>
      <c r="CU39" s="111">
        <v>3.2000000000000028</v>
      </c>
    </row>
    <row r="40" spans="1:99" s="61" customFormat="1" ht="15" customHeight="1">
      <c r="A40" s="135"/>
      <c r="B40" s="108" t="str">
        <f>IF('0'!A1=1,"Чернігівська","Chernihiv")</f>
        <v>Чернігівська</v>
      </c>
      <c r="C40" s="111">
        <v>1.4000000000000057</v>
      </c>
      <c r="D40" s="111">
        <v>2.5999999999999943</v>
      </c>
      <c r="E40" s="111">
        <v>0.90000000000000568</v>
      </c>
      <c r="F40" s="111">
        <v>1.9000000000000057</v>
      </c>
      <c r="G40" s="111">
        <v>-2.2999999999999972</v>
      </c>
      <c r="H40" s="111">
        <v>-3.2000000000000028</v>
      </c>
      <c r="I40" s="111">
        <v>-4.4000000000000057</v>
      </c>
      <c r="J40" s="111">
        <v>-3.4000000000000057</v>
      </c>
      <c r="K40" s="111">
        <v>2.2999999999999972</v>
      </c>
      <c r="L40" s="111">
        <v>3.2999999999999972</v>
      </c>
      <c r="M40" s="111">
        <v>4.5</v>
      </c>
      <c r="N40" s="111">
        <v>8</v>
      </c>
      <c r="O40" s="111">
        <v>2.5</v>
      </c>
      <c r="P40" s="111">
        <v>5.7999999999999972</v>
      </c>
      <c r="Q40" s="111">
        <v>7.9000000000000057</v>
      </c>
      <c r="R40" s="111">
        <v>14.700000000000003</v>
      </c>
      <c r="S40" s="111">
        <v>3.7999999999999972</v>
      </c>
      <c r="T40" s="111">
        <v>5.7000000000000028</v>
      </c>
      <c r="U40" s="111">
        <v>7.5999999999999943</v>
      </c>
      <c r="V40" s="111">
        <v>9.9000000000000057</v>
      </c>
      <c r="W40" s="111">
        <v>2.2000000000000028</v>
      </c>
      <c r="X40" s="111">
        <v>1.5</v>
      </c>
      <c r="Y40" s="111">
        <v>8.4000000000000057</v>
      </c>
      <c r="Z40" s="111">
        <v>11.599999999999994</v>
      </c>
      <c r="AA40" s="111">
        <v>0.70000000000000284</v>
      </c>
      <c r="AB40" s="111">
        <v>2.4000000000000057</v>
      </c>
      <c r="AC40" s="111">
        <v>7.5999999999999943</v>
      </c>
      <c r="AD40" s="111">
        <v>15</v>
      </c>
      <c r="AE40" s="111">
        <v>8.9000000000000057</v>
      </c>
      <c r="AF40" s="111">
        <v>14</v>
      </c>
      <c r="AG40" s="111">
        <v>16.099999999999994</v>
      </c>
      <c r="AH40" s="111">
        <v>23.099999999999994</v>
      </c>
      <c r="AI40" s="111">
        <v>6.2000000000000028</v>
      </c>
      <c r="AJ40" s="111">
        <v>8.5999999999999943</v>
      </c>
      <c r="AK40" s="111">
        <v>9.9000000000000057</v>
      </c>
      <c r="AL40" s="111">
        <v>12.700000000000003</v>
      </c>
      <c r="AM40" s="111">
        <v>3.7000000000000028</v>
      </c>
      <c r="AN40" s="111">
        <v>2.4000000000000057</v>
      </c>
      <c r="AO40" s="111">
        <v>7.5</v>
      </c>
      <c r="AP40" s="111">
        <v>9.5</v>
      </c>
      <c r="AQ40" s="111">
        <v>3.2999999999999972</v>
      </c>
      <c r="AR40" s="111">
        <v>5.7999999999999972</v>
      </c>
      <c r="AS40" s="111">
        <v>4.2000000000000028</v>
      </c>
      <c r="AT40" s="111">
        <v>3.5999999999999943</v>
      </c>
      <c r="AU40" s="111">
        <v>-9.9999999999994316E-2</v>
      </c>
      <c r="AV40" s="111">
        <v>-0.79999999999999716</v>
      </c>
      <c r="AW40" s="111">
        <v>-1</v>
      </c>
      <c r="AX40" s="111">
        <v>-1.2000000000000028</v>
      </c>
      <c r="AY40" s="111">
        <v>-0.5</v>
      </c>
      <c r="AZ40" s="111">
        <v>-0.90000000000000568</v>
      </c>
      <c r="BA40" s="111">
        <v>-1.2999999999999972</v>
      </c>
      <c r="BB40" s="111">
        <v>-0.59999999999999432</v>
      </c>
      <c r="BC40" s="111">
        <v>2.9000000000000057</v>
      </c>
      <c r="BD40" s="111">
        <v>12.900000000000006</v>
      </c>
      <c r="BE40" s="111">
        <v>17.700000000000003</v>
      </c>
      <c r="BF40" s="111">
        <v>26.700000000000003</v>
      </c>
      <c r="BG40" s="111">
        <v>24.400000000000006</v>
      </c>
      <c r="BH40" s="111">
        <v>43.800000000000011</v>
      </c>
      <c r="BI40" s="111">
        <v>44.900000000000006</v>
      </c>
      <c r="BJ40" s="111">
        <v>45.599999999999994</v>
      </c>
      <c r="BK40" s="111">
        <v>1.5999999999999943</v>
      </c>
      <c r="BL40" s="111">
        <v>5.9000000000000057</v>
      </c>
      <c r="BM40" s="112">
        <v>7.2000000000000028</v>
      </c>
      <c r="BN40" s="112">
        <v>12.799999999999997</v>
      </c>
      <c r="BO40" s="112">
        <v>4.0999999999999943</v>
      </c>
      <c r="BP40" s="112">
        <v>7.7000000000000028</v>
      </c>
      <c r="BQ40" s="113">
        <v>10.799999999999997</v>
      </c>
      <c r="BR40" s="113">
        <v>13.900000000000006</v>
      </c>
      <c r="BS40" s="111">
        <v>3.7000000000000028</v>
      </c>
      <c r="BT40" s="111">
        <v>3.9000000000000057</v>
      </c>
      <c r="BU40" s="111">
        <v>5.7999999999999972</v>
      </c>
      <c r="BV40" s="111">
        <v>9.5999999999999943</v>
      </c>
      <c r="BW40" s="111">
        <v>2.4000000000000057</v>
      </c>
      <c r="BX40" s="111">
        <v>3.4000000000000057</v>
      </c>
      <c r="BY40" s="111">
        <v>3.2999999999999972</v>
      </c>
      <c r="BZ40" s="111">
        <v>4.2999999999999972</v>
      </c>
      <c r="CA40" s="111">
        <v>1</v>
      </c>
      <c r="CB40" s="111">
        <v>1.9000000000000057</v>
      </c>
      <c r="CC40" s="111">
        <v>1.5999999999999943</v>
      </c>
      <c r="CD40" s="111">
        <v>5.2000000000000028</v>
      </c>
      <c r="CE40" s="111">
        <v>4.2000000000000028</v>
      </c>
      <c r="CF40" s="111">
        <v>6.0999999999999943</v>
      </c>
      <c r="CG40" s="111">
        <v>7.5</v>
      </c>
      <c r="CH40" s="111">
        <v>10.599999999999994</v>
      </c>
      <c r="CI40" s="111">
        <v>7</v>
      </c>
      <c r="CJ40" s="111">
        <v>20.200000000000003</v>
      </c>
      <c r="CK40" s="111">
        <v>24.400000000000006</v>
      </c>
      <c r="CL40" s="111">
        <v>28.400000000000006</v>
      </c>
      <c r="CM40" s="111">
        <v>2.5</v>
      </c>
      <c r="CN40" s="111">
        <v>3.2000000000000028</v>
      </c>
      <c r="CO40" s="111">
        <v>2.5999999999999943</v>
      </c>
      <c r="CP40" s="111">
        <v>4.7000000000000028</v>
      </c>
      <c r="CQ40" s="111">
        <v>0.90000000000000568</v>
      </c>
      <c r="CR40" s="111">
        <v>4.4000000000000057</v>
      </c>
      <c r="CS40" s="111">
        <v>7.0999999999999943</v>
      </c>
      <c r="CT40" s="111">
        <v>12.099999999999994</v>
      </c>
      <c r="CU40" s="111">
        <v>4</v>
      </c>
    </row>
    <row r="41" spans="1:99" s="61" customFormat="1" ht="15" customHeight="1">
      <c r="A41" s="135"/>
      <c r="B41" s="108" t="str">
        <f>IF('0'!A1=1,"м. Київ","Kyiv city")</f>
        <v>м. Київ</v>
      </c>
      <c r="C41" s="111">
        <v>2.2000000000000028</v>
      </c>
      <c r="D41" s="111">
        <v>4.7999999999999972</v>
      </c>
      <c r="E41" s="111">
        <v>3.7000000000000028</v>
      </c>
      <c r="F41" s="111">
        <v>7</v>
      </c>
      <c r="G41" s="111">
        <v>0</v>
      </c>
      <c r="H41" s="111">
        <v>1.2999999999999972</v>
      </c>
      <c r="I41" s="111">
        <v>-9.9999999999994316E-2</v>
      </c>
      <c r="J41" s="111">
        <v>3.5999999999999943</v>
      </c>
      <c r="K41" s="111">
        <v>2.5999999999999943</v>
      </c>
      <c r="L41" s="111">
        <v>4</v>
      </c>
      <c r="M41" s="111">
        <v>2.5999999999999943</v>
      </c>
      <c r="N41" s="111">
        <v>8.0999999999999943</v>
      </c>
      <c r="O41" s="111">
        <v>1.7000000000000028</v>
      </c>
      <c r="P41" s="111">
        <v>4.7999999999999972</v>
      </c>
      <c r="Q41" s="111">
        <v>5.0999999999999943</v>
      </c>
      <c r="R41" s="111">
        <v>11</v>
      </c>
      <c r="S41" s="111">
        <v>4.4000000000000057</v>
      </c>
      <c r="T41" s="111">
        <v>7.4000000000000057</v>
      </c>
      <c r="U41" s="111">
        <v>7.5999999999999943</v>
      </c>
      <c r="V41" s="111">
        <v>10.5</v>
      </c>
      <c r="W41" s="111">
        <v>3.7999999999999972</v>
      </c>
      <c r="X41" s="111">
        <v>5.7000000000000028</v>
      </c>
      <c r="Y41" s="111">
        <v>5.7999999999999972</v>
      </c>
      <c r="Z41" s="111">
        <v>9.2000000000000028</v>
      </c>
      <c r="AA41" s="111">
        <v>6.7000000000000028</v>
      </c>
      <c r="AB41" s="111">
        <v>10.5</v>
      </c>
      <c r="AC41" s="111">
        <v>13.5</v>
      </c>
      <c r="AD41" s="111">
        <v>21</v>
      </c>
      <c r="AE41" s="111">
        <v>8.4000000000000057</v>
      </c>
      <c r="AF41" s="111">
        <v>16.599999999999994</v>
      </c>
      <c r="AG41" s="111">
        <v>15.200000000000003</v>
      </c>
      <c r="AH41" s="111">
        <v>21.599999999999994</v>
      </c>
      <c r="AI41" s="111">
        <v>6.5</v>
      </c>
      <c r="AJ41" s="111">
        <v>12.299999999999997</v>
      </c>
      <c r="AK41" s="111">
        <v>8.7999999999999972</v>
      </c>
      <c r="AL41" s="111">
        <v>13.400000000000006</v>
      </c>
      <c r="AM41" s="111">
        <v>4.5999999999999943</v>
      </c>
      <c r="AN41" s="111">
        <v>4.2999999999999972</v>
      </c>
      <c r="AO41" s="111">
        <v>7.2000000000000028</v>
      </c>
      <c r="AP41" s="111">
        <v>9.7999999999999972</v>
      </c>
      <c r="AQ41" s="111">
        <v>4.9000000000000057</v>
      </c>
      <c r="AR41" s="111">
        <v>7.0999999999999943</v>
      </c>
      <c r="AS41" s="111">
        <v>5.7000000000000028</v>
      </c>
      <c r="AT41" s="111">
        <v>6.0999999999999943</v>
      </c>
      <c r="AU41" s="111">
        <v>1.2000000000000028</v>
      </c>
      <c r="AV41" s="111">
        <v>1.2000000000000028</v>
      </c>
      <c r="AW41" s="111">
        <v>1.0999999999999943</v>
      </c>
      <c r="AX41" s="111">
        <v>1.5999999999999943</v>
      </c>
      <c r="AY41" s="111">
        <v>0.29999999999999716</v>
      </c>
      <c r="AZ41" s="111">
        <v>0.90000000000000568</v>
      </c>
      <c r="BA41" s="111">
        <v>0.20000000000000284</v>
      </c>
      <c r="BB41" s="111">
        <v>1.5</v>
      </c>
      <c r="BC41" s="111">
        <v>3.7999999999999972</v>
      </c>
      <c r="BD41" s="111">
        <v>11.799999999999997</v>
      </c>
      <c r="BE41" s="111">
        <v>15.900000000000006</v>
      </c>
      <c r="BF41" s="111">
        <v>25.799999999999997</v>
      </c>
      <c r="BG41" s="111">
        <v>21.599999999999994</v>
      </c>
      <c r="BH41" s="111">
        <v>33.599999999999994</v>
      </c>
      <c r="BI41" s="111">
        <v>32.300000000000011</v>
      </c>
      <c r="BJ41" s="111">
        <v>38.599999999999994</v>
      </c>
      <c r="BK41" s="111">
        <v>2.5999999999999943</v>
      </c>
      <c r="BL41" s="111">
        <v>3.5</v>
      </c>
      <c r="BM41" s="112">
        <v>5.9000000000000057</v>
      </c>
      <c r="BN41" s="112">
        <v>14</v>
      </c>
      <c r="BO41" s="112">
        <v>4.0999999999999943</v>
      </c>
      <c r="BP41" s="112">
        <v>8.5999999999999943</v>
      </c>
      <c r="BQ41" s="113">
        <v>11.099999999999994</v>
      </c>
      <c r="BR41" s="113">
        <v>13.400000000000006</v>
      </c>
      <c r="BS41" s="111">
        <v>3.7999999999999972</v>
      </c>
      <c r="BT41" s="111">
        <v>5</v>
      </c>
      <c r="BU41" s="111">
        <v>6</v>
      </c>
      <c r="BV41" s="111">
        <v>8.7999999999999972</v>
      </c>
      <c r="BW41" s="111">
        <v>3.2999999999999972</v>
      </c>
      <c r="BX41" s="111">
        <v>4.5999999999999943</v>
      </c>
      <c r="BY41" s="111">
        <v>4.2999999999999972</v>
      </c>
      <c r="BZ41" s="111">
        <v>3.9000000000000057</v>
      </c>
      <c r="CA41" s="111">
        <v>2.4000000000000057</v>
      </c>
      <c r="CB41" s="111">
        <v>3.9000000000000057</v>
      </c>
      <c r="CC41" s="111">
        <v>3</v>
      </c>
      <c r="CD41" s="111">
        <v>5.7999999999999972</v>
      </c>
      <c r="CE41" s="111">
        <v>4.4000000000000057</v>
      </c>
      <c r="CF41" s="111">
        <v>7.2999999999999972</v>
      </c>
      <c r="CG41" s="111">
        <v>7.5999999999999943</v>
      </c>
      <c r="CH41" s="111">
        <v>9.7000000000000028</v>
      </c>
      <c r="CI41" s="111">
        <v>8.7999999999999972</v>
      </c>
      <c r="CJ41" s="111">
        <v>19.099999999999994</v>
      </c>
      <c r="CK41" s="111">
        <v>22.599999999999994</v>
      </c>
      <c r="CL41" s="111">
        <v>27.400000000000006</v>
      </c>
      <c r="CM41" s="111">
        <v>4</v>
      </c>
      <c r="CN41" s="111">
        <v>6.5</v>
      </c>
      <c r="CO41" s="111">
        <v>3.0999999999999943</v>
      </c>
      <c r="CP41" s="111">
        <v>6.2999999999999972</v>
      </c>
      <c r="CQ41" s="111">
        <v>2.5999999999999943</v>
      </c>
      <c r="CR41" s="111">
        <v>6</v>
      </c>
      <c r="CS41" s="111">
        <v>7.7999999999999972</v>
      </c>
      <c r="CT41" s="111">
        <v>13.5</v>
      </c>
      <c r="CU41" s="111">
        <v>5.4000000000000057</v>
      </c>
    </row>
    <row r="42" spans="1:99" s="61" customFormat="1" ht="15" customHeight="1" thickBot="1">
      <c r="A42" s="136"/>
      <c r="B42" s="114" t="str">
        <f>IF('0'!A1=1,"м. Севастополь","Sevastopol city")</f>
        <v>м. Севастополь</v>
      </c>
      <c r="C42" s="115">
        <v>5.0999999999999943</v>
      </c>
      <c r="D42" s="115">
        <v>7.9000000000000057</v>
      </c>
      <c r="E42" s="115">
        <v>9.0999999999999943</v>
      </c>
      <c r="F42" s="115">
        <v>8.9000000000000057</v>
      </c>
      <c r="G42" s="115">
        <v>0.29999999999999716</v>
      </c>
      <c r="H42" s="115">
        <v>0.40000000000000568</v>
      </c>
      <c r="I42" s="115">
        <v>-2.9000000000000057</v>
      </c>
      <c r="J42" s="115">
        <v>0</v>
      </c>
      <c r="K42" s="115">
        <v>5.7999999999999972</v>
      </c>
      <c r="L42" s="115">
        <v>5.5</v>
      </c>
      <c r="M42" s="115">
        <v>1.7000000000000028</v>
      </c>
      <c r="N42" s="115">
        <v>4.7999999999999972</v>
      </c>
      <c r="O42" s="115">
        <v>2.5999999999999943</v>
      </c>
      <c r="P42" s="115">
        <v>5.5999999999999943</v>
      </c>
      <c r="Q42" s="115">
        <v>6.2999999999999972</v>
      </c>
      <c r="R42" s="115">
        <v>11.400000000000006</v>
      </c>
      <c r="S42" s="115">
        <v>4.2999999999999972</v>
      </c>
      <c r="T42" s="115">
        <v>6.5</v>
      </c>
      <c r="U42" s="115">
        <v>7.2999999999999972</v>
      </c>
      <c r="V42" s="115">
        <v>10</v>
      </c>
      <c r="W42" s="115">
        <v>3.7000000000000028</v>
      </c>
      <c r="X42" s="115">
        <v>6.5</v>
      </c>
      <c r="Y42" s="115">
        <v>10.700000000000003</v>
      </c>
      <c r="Z42" s="115">
        <v>11.700000000000003</v>
      </c>
      <c r="AA42" s="115">
        <v>0.90000000000000568</v>
      </c>
      <c r="AB42" s="115">
        <v>6.4000000000000057</v>
      </c>
      <c r="AC42" s="115">
        <v>10</v>
      </c>
      <c r="AD42" s="115">
        <v>18.200000000000003</v>
      </c>
      <c r="AE42" s="115">
        <v>9.4000000000000057</v>
      </c>
      <c r="AF42" s="115">
        <v>15.799999999999997</v>
      </c>
      <c r="AG42" s="115">
        <v>15.099999999999994</v>
      </c>
      <c r="AH42" s="115">
        <v>19.5</v>
      </c>
      <c r="AI42" s="115">
        <v>6.2999999999999972</v>
      </c>
      <c r="AJ42" s="115">
        <v>10.299999999999997</v>
      </c>
      <c r="AK42" s="115">
        <v>11.099999999999994</v>
      </c>
      <c r="AL42" s="115">
        <v>13.900000000000006</v>
      </c>
      <c r="AM42" s="115">
        <v>5.5</v>
      </c>
      <c r="AN42" s="115">
        <v>7</v>
      </c>
      <c r="AO42" s="115">
        <v>12</v>
      </c>
      <c r="AP42" s="115">
        <v>12.799999999999997</v>
      </c>
      <c r="AQ42" s="115">
        <v>3.5999999999999943</v>
      </c>
      <c r="AR42" s="115">
        <v>9</v>
      </c>
      <c r="AS42" s="115">
        <v>6.5</v>
      </c>
      <c r="AT42" s="115">
        <v>6.7000000000000028</v>
      </c>
      <c r="AU42" s="115">
        <v>1.5999999999999943</v>
      </c>
      <c r="AV42" s="115">
        <v>1.7000000000000028</v>
      </c>
      <c r="AW42" s="115">
        <v>1.7999999999999972</v>
      </c>
      <c r="AX42" s="115">
        <v>0.70000000000000284</v>
      </c>
      <c r="AY42" s="115">
        <v>-0.20000000000000284</v>
      </c>
      <c r="AZ42" s="115">
        <v>0.29999999999999716</v>
      </c>
      <c r="BA42" s="115">
        <v>-0.40000000000000568</v>
      </c>
      <c r="BB42" s="115">
        <v>0.20000000000000284</v>
      </c>
      <c r="BC42" s="116" t="s">
        <v>0</v>
      </c>
      <c r="BD42" s="116" t="s">
        <v>0</v>
      </c>
      <c r="BE42" s="116" t="s">
        <v>0</v>
      </c>
      <c r="BF42" s="116" t="s">
        <v>0</v>
      </c>
      <c r="BG42" s="116" t="s">
        <v>0</v>
      </c>
      <c r="BH42" s="116" t="s">
        <v>0</v>
      </c>
      <c r="BI42" s="116" t="s">
        <v>0</v>
      </c>
      <c r="BJ42" s="116" t="s">
        <v>0</v>
      </c>
      <c r="BK42" s="116" t="s">
        <v>0</v>
      </c>
      <c r="BL42" s="116" t="s">
        <v>0</v>
      </c>
      <c r="BM42" s="116" t="s">
        <v>0</v>
      </c>
      <c r="BN42" s="116" t="s">
        <v>0</v>
      </c>
      <c r="BO42" s="116" t="s">
        <v>0</v>
      </c>
      <c r="BP42" s="116" t="s">
        <v>0</v>
      </c>
      <c r="BQ42" s="116" t="s">
        <v>0</v>
      </c>
      <c r="BR42" s="116" t="s">
        <v>0</v>
      </c>
      <c r="BS42" s="116" t="s">
        <v>0</v>
      </c>
      <c r="BT42" s="116" t="s">
        <v>0</v>
      </c>
      <c r="BU42" s="117" t="s">
        <v>0</v>
      </c>
      <c r="BV42" s="117" t="s">
        <v>0</v>
      </c>
      <c r="BW42" s="117" t="s">
        <v>0</v>
      </c>
      <c r="BX42" s="117" t="s">
        <v>0</v>
      </c>
      <c r="BY42" s="117" t="s">
        <v>0</v>
      </c>
      <c r="BZ42" s="117" t="s">
        <v>0</v>
      </c>
      <c r="CA42" s="117" t="s">
        <v>0</v>
      </c>
      <c r="CB42" s="117" t="s">
        <v>0</v>
      </c>
      <c r="CC42" s="117" t="s">
        <v>0</v>
      </c>
      <c r="CD42" s="117" t="s">
        <v>0</v>
      </c>
      <c r="CE42" s="117" t="s">
        <v>0</v>
      </c>
      <c r="CF42" s="117" t="s">
        <v>0</v>
      </c>
      <c r="CG42" s="117" t="s">
        <v>0</v>
      </c>
      <c r="CH42" s="117" t="s">
        <v>0</v>
      </c>
      <c r="CI42" s="117" t="s">
        <v>0</v>
      </c>
      <c r="CJ42" s="117" t="s">
        <v>0</v>
      </c>
      <c r="CK42" s="117" t="s">
        <v>0</v>
      </c>
      <c r="CL42" s="117" t="s">
        <v>0</v>
      </c>
      <c r="CM42" s="117" t="s">
        <v>0</v>
      </c>
      <c r="CN42" s="117" t="s">
        <v>0</v>
      </c>
      <c r="CO42" s="117" t="s">
        <v>0</v>
      </c>
      <c r="CP42" s="117" t="s">
        <v>0</v>
      </c>
      <c r="CQ42" s="117" t="s">
        <v>0</v>
      </c>
      <c r="CR42" s="117" t="s">
        <v>0</v>
      </c>
      <c r="CS42" s="117" t="s">
        <v>0</v>
      </c>
      <c r="CT42" s="117" t="s">
        <v>0</v>
      </c>
      <c r="CU42" s="117" t="s">
        <v>0</v>
      </c>
    </row>
    <row r="43" spans="1:99" ht="13.8" thickTop="1"/>
    <row r="44" spans="1:99" ht="70.5" customHeight="1">
      <c r="A44" s="137" t="str">
        <f>IF('0'!A1=1,"* Починаючи з I.2014 року дані наведено без урахування тимчасово окупованої території Автономної Республіки Крим, м. Севастополя. "&amp;" a з I.2015 року також без частини тимчасово окупованих територій у Донецькій та Луганській областях.","* Since I.2014 data are presented excluding the temporarily occupied territories, the Autonomous Republic of Crimea and the city of Sevastopol. "&amp;" Since I.2015 data are presented also excluding a part of temporarily occupied territories in the Donetsk and Luhansk regions..")</f>
        <v>* Починаючи з I.2014 року дані наведено без урахування тимчасово окупованої території Автономної Республіки Крим, м. Севастополя.  a з I.2015 року також без частини тимчасово окупованих територій у Донецькій та Луганській областях.</v>
      </c>
      <c r="B44" s="137"/>
    </row>
    <row r="45" spans="1:99">
      <c r="A45" s="62"/>
    </row>
  </sheetData>
  <mergeCells count="5">
    <mergeCell ref="A2:B2"/>
    <mergeCell ref="A3:B3"/>
    <mergeCell ref="A4:A15"/>
    <mergeCell ref="A16:A42"/>
    <mergeCell ref="A44:B4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1</vt:lpstr>
      <vt:lpstr>'0'!Область_друку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2015-10-29T07:53:55Z</cp:lastPrinted>
  <dcterms:created xsi:type="dcterms:W3CDTF">2008-08-15T07:59:50Z</dcterms:created>
  <dcterms:modified xsi:type="dcterms:W3CDTF">2025-04-29T13:47:38Z</dcterms:modified>
</cp:coreProperties>
</file>