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NBU\WORK\БЮДЖЕТ\2025.03\Державні фінанси\"/>
    </mc:Choice>
  </mc:AlternateContent>
  <bookViews>
    <workbookView showSheetTabs="0" xWindow="0" yWindow="0" windowWidth="23040" windowHeight="9072"/>
  </bookViews>
  <sheets>
    <sheet name="0" sheetId="1" r:id="rId1"/>
    <sheet name="3" sheetId="2" r:id="rId2"/>
    <sheet name="6" sheetId="7" r:id="rId3"/>
    <sheet name="9" sheetId="10" r:id="rId4"/>
    <sheet name="10" sheetId="11" r:id="rId5"/>
  </sheets>
  <definedNames>
    <definedName name="\C" localSheetId="2">#REF!</definedName>
    <definedName name="\C" localSheetId="3">#REF!</definedName>
    <definedName name="\C">#REF!</definedName>
    <definedName name="\D" localSheetId="2">#REF!</definedName>
    <definedName name="\D" localSheetId="3">#REF!</definedName>
    <definedName name="\D">#REF!</definedName>
    <definedName name="\E" localSheetId="2">#REF!</definedName>
    <definedName name="\E" localSheetId="3">#REF!</definedName>
    <definedName name="\E">#REF!</definedName>
    <definedName name="\H" localSheetId="2">#REF!</definedName>
    <definedName name="\H" localSheetId="3">#REF!</definedName>
    <definedName name="\H">#REF!</definedName>
    <definedName name="\K" localSheetId="2">#REF!</definedName>
    <definedName name="\K" localSheetId="3">#REF!</definedName>
    <definedName name="\K">#REF!</definedName>
    <definedName name="\L" localSheetId="2">#REF!</definedName>
    <definedName name="\L" localSheetId="3">#REF!</definedName>
    <definedName name="\L">#REF!</definedName>
    <definedName name="\P" localSheetId="2">#REF!</definedName>
    <definedName name="\P" localSheetId="3">#REF!</definedName>
    <definedName name="\P">#REF!</definedName>
    <definedName name="\Q" localSheetId="2">#REF!</definedName>
    <definedName name="\Q" localSheetId="3">#REF!</definedName>
    <definedName name="\Q">#REF!</definedName>
    <definedName name="\S" localSheetId="2">#REF!</definedName>
    <definedName name="\S" localSheetId="3">#REF!</definedName>
    <definedName name="\S">#REF!</definedName>
    <definedName name="\T" localSheetId="2">#REF!</definedName>
    <definedName name="\T" localSheetId="3">#REF!</definedName>
    <definedName name="\T">#REF!</definedName>
    <definedName name="\V" localSheetId="2">#REF!</definedName>
    <definedName name="\V" localSheetId="3">#REF!</definedName>
    <definedName name="\V">#REF!</definedName>
    <definedName name="\W" localSheetId="2">#REF!</definedName>
    <definedName name="\W" localSheetId="3">#REF!</definedName>
    <definedName name="\W">#REF!</definedName>
    <definedName name="\X" localSheetId="2">#REF!</definedName>
    <definedName name="\X" localSheetId="3">#REF!</definedName>
    <definedName name="\X">#REF!</definedName>
    <definedName name="___________tab06" localSheetId="2">#REF!</definedName>
    <definedName name="___________tab06" localSheetId="3">#REF!</definedName>
    <definedName name="___________tab06">#REF!</definedName>
    <definedName name="___________tab07" localSheetId="2">#REF!</definedName>
    <definedName name="___________tab07" localSheetId="3">#REF!</definedName>
    <definedName name="___________tab07">#REF!</definedName>
    <definedName name="___________Tab1" localSheetId="2">#REF!</definedName>
    <definedName name="___________Tab1" localSheetId="3">#REF!</definedName>
    <definedName name="___________Tab1">#REF!</definedName>
    <definedName name="___________UKR1" localSheetId="2">#REF!</definedName>
    <definedName name="___________UKR1" localSheetId="3">#REF!</definedName>
    <definedName name="___________UKR1">#REF!</definedName>
    <definedName name="___________UKR2" localSheetId="2">#REF!</definedName>
    <definedName name="___________UKR2" localSheetId="3">#REF!</definedName>
    <definedName name="___________UKR2">#REF!</definedName>
    <definedName name="___________UKR3" localSheetId="2">#REF!</definedName>
    <definedName name="___________UKR3" localSheetId="3">#REF!</definedName>
    <definedName name="___________UKR3">#REF!</definedName>
    <definedName name="__________tab06" localSheetId="2">#REF!</definedName>
    <definedName name="__________tab06" localSheetId="3">#REF!</definedName>
    <definedName name="__________tab06">#REF!</definedName>
    <definedName name="__________tab07" localSheetId="2">#REF!</definedName>
    <definedName name="__________tab07" localSheetId="3">#REF!</definedName>
    <definedName name="__________tab07">#REF!</definedName>
    <definedName name="__________Tab1" localSheetId="2">#REF!</definedName>
    <definedName name="__________Tab1" localSheetId="3">#REF!</definedName>
    <definedName name="__________Tab1">#REF!</definedName>
    <definedName name="__________UKR1" localSheetId="2">#REF!</definedName>
    <definedName name="__________UKR1" localSheetId="3">#REF!</definedName>
    <definedName name="__________UKR1">#REF!</definedName>
    <definedName name="__________UKR2" localSheetId="2">#REF!</definedName>
    <definedName name="__________UKR2" localSheetId="3">#REF!</definedName>
    <definedName name="__________UKR2">#REF!</definedName>
    <definedName name="__________UKR3" localSheetId="2">#REF!</definedName>
    <definedName name="__________UKR3" localSheetId="3">#REF!</definedName>
    <definedName name="__________UKR3">#REF!</definedName>
    <definedName name="_________tab06" localSheetId="2">#REF!</definedName>
    <definedName name="_________tab06" localSheetId="3">#REF!</definedName>
    <definedName name="_________tab06">#REF!</definedName>
    <definedName name="_________tab07" localSheetId="2">#REF!</definedName>
    <definedName name="_________tab07" localSheetId="3">#REF!</definedName>
    <definedName name="_________tab07">#REF!</definedName>
    <definedName name="_________Tab1" localSheetId="2">#REF!</definedName>
    <definedName name="_________Tab1" localSheetId="3">#REF!</definedName>
    <definedName name="_________Tab1">#REF!</definedName>
    <definedName name="_________UKR1" localSheetId="2">#REF!</definedName>
    <definedName name="_________UKR1" localSheetId="3">#REF!</definedName>
    <definedName name="_________UKR1">#REF!</definedName>
    <definedName name="_________UKR2" localSheetId="2">#REF!</definedName>
    <definedName name="_________UKR2" localSheetId="3">#REF!</definedName>
    <definedName name="_________UKR2">#REF!</definedName>
    <definedName name="_________UKR3" localSheetId="2">#REF!</definedName>
    <definedName name="_________UKR3" localSheetId="3">#REF!</definedName>
    <definedName name="_________UKR3">#REF!</definedName>
    <definedName name="________tab06" localSheetId="2">#REF!</definedName>
    <definedName name="________tab06" localSheetId="3">#REF!</definedName>
    <definedName name="________tab06">#REF!</definedName>
    <definedName name="________tab07" localSheetId="2">#REF!</definedName>
    <definedName name="________tab07" localSheetId="3">#REF!</definedName>
    <definedName name="________tab07">#REF!</definedName>
    <definedName name="________Tab1" localSheetId="2">#REF!</definedName>
    <definedName name="________Tab1" localSheetId="3">#REF!</definedName>
    <definedName name="________Tab1">#REF!</definedName>
    <definedName name="________UKR1" localSheetId="2">#REF!</definedName>
    <definedName name="________UKR1" localSheetId="3">#REF!</definedName>
    <definedName name="________UKR1">#REF!</definedName>
    <definedName name="________UKR2" localSheetId="2">#REF!</definedName>
    <definedName name="________UKR2" localSheetId="3">#REF!</definedName>
    <definedName name="________UKR2">#REF!</definedName>
    <definedName name="________UKR3" localSheetId="2">#REF!</definedName>
    <definedName name="________UKR3" localSheetId="3">#REF!</definedName>
    <definedName name="________UKR3">#REF!</definedName>
    <definedName name="_______tab06" localSheetId="2">#REF!</definedName>
    <definedName name="_______tab06" localSheetId="3">#REF!</definedName>
    <definedName name="_______tab06">#REF!</definedName>
    <definedName name="_______tab07" localSheetId="2">#REF!</definedName>
    <definedName name="_______tab07" localSheetId="3">#REF!</definedName>
    <definedName name="_______tab07">#REF!</definedName>
    <definedName name="_______Tab1" localSheetId="2">#REF!</definedName>
    <definedName name="_______Tab1" localSheetId="3">#REF!</definedName>
    <definedName name="_______Tab1">#REF!</definedName>
    <definedName name="_______UKR1" localSheetId="2">#REF!</definedName>
    <definedName name="_______UKR1" localSheetId="3">#REF!</definedName>
    <definedName name="_______UKR1">#REF!</definedName>
    <definedName name="_______UKR2" localSheetId="2">#REF!</definedName>
    <definedName name="_______UKR2" localSheetId="3">#REF!</definedName>
    <definedName name="_______UKR2">#REF!</definedName>
    <definedName name="_______UKR3" localSheetId="2">#REF!</definedName>
    <definedName name="_______UKR3" localSheetId="3">#REF!</definedName>
    <definedName name="_______UKR3">#REF!</definedName>
    <definedName name="______tab06" localSheetId="2">#REF!</definedName>
    <definedName name="______tab06" localSheetId="3">#REF!</definedName>
    <definedName name="______tab06">#REF!</definedName>
    <definedName name="______tab07" localSheetId="2">#REF!</definedName>
    <definedName name="______tab07" localSheetId="3">#REF!</definedName>
    <definedName name="______tab07">#REF!</definedName>
    <definedName name="______Tab1" localSheetId="2">#REF!</definedName>
    <definedName name="______Tab1" localSheetId="3">#REF!</definedName>
    <definedName name="______Tab1">#REF!</definedName>
    <definedName name="______UKR1" localSheetId="2">#REF!</definedName>
    <definedName name="______UKR1" localSheetId="3">#REF!</definedName>
    <definedName name="______UKR1">#REF!</definedName>
    <definedName name="______UKR2" localSheetId="2">#REF!</definedName>
    <definedName name="______UKR2" localSheetId="3">#REF!</definedName>
    <definedName name="______UKR2">#REF!</definedName>
    <definedName name="______UKR3" localSheetId="2">#REF!</definedName>
    <definedName name="______UKR3" localSheetId="3">#REF!</definedName>
    <definedName name="______UKR3">#REF!</definedName>
    <definedName name="_____tab06" localSheetId="2">#REF!</definedName>
    <definedName name="_____tab06" localSheetId="3">#REF!</definedName>
    <definedName name="_____tab06">#REF!</definedName>
    <definedName name="_____tab07" localSheetId="2">#REF!</definedName>
    <definedName name="_____tab07" localSheetId="3">#REF!</definedName>
    <definedName name="_____tab07">#REF!</definedName>
    <definedName name="_____Tab1" localSheetId="2">#REF!</definedName>
    <definedName name="_____Tab1" localSheetId="3">#REF!</definedName>
    <definedName name="_____Tab1">#REF!</definedName>
    <definedName name="_____UKR1" localSheetId="2">#REF!</definedName>
    <definedName name="_____UKR1" localSheetId="3">#REF!</definedName>
    <definedName name="_____UKR1">#REF!</definedName>
    <definedName name="_____UKR2" localSheetId="2">#REF!</definedName>
    <definedName name="_____UKR2" localSheetId="3">#REF!</definedName>
    <definedName name="_____UKR2">#REF!</definedName>
    <definedName name="_____UKR3" localSheetId="2">#REF!</definedName>
    <definedName name="_____UKR3" localSheetId="3">#REF!</definedName>
    <definedName name="_____UKR3">#REF!</definedName>
    <definedName name="____tab06" localSheetId="2">#REF!</definedName>
    <definedName name="____tab06" localSheetId="3">#REF!</definedName>
    <definedName name="____tab06">#REF!</definedName>
    <definedName name="____tab07" localSheetId="2">#REF!</definedName>
    <definedName name="____tab07" localSheetId="3">#REF!</definedName>
    <definedName name="____tab07">#REF!</definedName>
    <definedName name="____Tab1" localSheetId="2">#REF!</definedName>
    <definedName name="____Tab1" localSheetId="3">#REF!</definedName>
    <definedName name="____Tab1">#REF!</definedName>
    <definedName name="____UKR1" localSheetId="2">#REF!</definedName>
    <definedName name="____UKR1" localSheetId="3">#REF!</definedName>
    <definedName name="____UKR1">#REF!</definedName>
    <definedName name="____UKR2" localSheetId="2">#REF!</definedName>
    <definedName name="____UKR2" localSheetId="3">#REF!</definedName>
    <definedName name="____UKR2">#REF!</definedName>
    <definedName name="____UKR3" localSheetId="2">#REF!</definedName>
    <definedName name="____UKR3" localSheetId="3">#REF!</definedName>
    <definedName name="____UKR3">#REF!</definedName>
    <definedName name="___tab06" localSheetId="2">#REF!</definedName>
    <definedName name="___tab06" localSheetId="3">#REF!</definedName>
    <definedName name="___tab06">#REF!</definedName>
    <definedName name="___tab07" localSheetId="2">#REF!</definedName>
    <definedName name="___tab07" localSheetId="3">#REF!</definedName>
    <definedName name="___tab07">#REF!</definedName>
    <definedName name="___Tab1" localSheetId="2">#REF!</definedName>
    <definedName name="___Tab1" localSheetId="3">#REF!</definedName>
    <definedName name="___Tab1">#REF!</definedName>
    <definedName name="___UKR1" localSheetId="2">#REF!</definedName>
    <definedName name="___UKR1" localSheetId="3">#REF!</definedName>
    <definedName name="___UKR1">#REF!</definedName>
    <definedName name="___UKR2" localSheetId="2">#REF!</definedName>
    <definedName name="___UKR2" localSheetId="3">#REF!</definedName>
    <definedName name="___UKR2">#REF!</definedName>
    <definedName name="___UKR3" localSheetId="2">#REF!</definedName>
    <definedName name="___UKR3" localSheetId="3">#REF!</definedName>
    <definedName name="___UKR3">#REF!</definedName>
    <definedName name="__tab06" localSheetId="2">#REF!</definedName>
    <definedName name="__tab06" localSheetId="3">#REF!</definedName>
    <definedName name="__tab06">#REF!</definedName>
    <definedName name="__tab07" localSheetId="2">#REF!</definedName>
    <definedName name="__tab07" localSheetId="3">#REF!</definedName>
    <definedName name="__tab07">#REF!</definedName>
    <definedName name="__Tab1" localSheetId="2">#REF!</definedName>
    <definedName name="__Tab1" localSheetId="3">#REF!</definedName>
    <definedName name="__Tab1">#REF!</definedName>
    <definedName name="__UKR1" localSheetId="2">#REF!</definedName>
    <definedName name="__UKR1" localSheetId="3">#REF!</definedName>
    <definedName name="__UKR1">#REF!</definedName>
    <definedName name="__UKR2" localSheetId="2">#REF!</definedName>
    <definedName name="__UKR2" localSheetId="3">#REF!</definedName>
    <definedName name="__UKR2">#REF!</definedName>
    <definedName name="__UKR3" localSheetId="2">#REF!</definedName>
    <definedName name="__UKR3" localSheetId="3">#REF!</definedName>
    <definedName name="__UKR3">#REF!</definedName>
    <definedName name="_2Macros_Import_.qbop" localSheetId="2">#REF!</definedName>
    <definedName name="_2Macros_Import_.qbop" localSheetId="3">#REF!</definedName>
    <definedName name="_2Macros_Import_.qbop">#REF!</definedName>
    <definedName name="_cpi2" localSheetId="2">#REF!</definedName>
    <definedName name="_cpi2" localSheetId="3">#REF!</definedName>
    <definedName name="_cpi2">#REF!</definedName>
    <definedName name="_DVM3" localSheetId="2">#REF!</definedName>
    <definedName name="_DVM3" localSheetId="3">#REF!</definedName>
    <definedName name="_DVM3">#REF!</definedName>
    <definedName name="_Fill" localSheetId="2" hidden="1">#REF!</definedName>
    <definedName name="_Fill" localSheetId="3" hidden="1">#REF!</definedName>
    <definedName name="_Fill" hidden="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2">#REF!</definedName>
    <definedName name="_tab06" localSheetId="3">#REF!</definedName>
    <definedName name="_tab06">#REF!</definedName>
    <definedName name="_tab07" localSheetId="2">#REF!</definedName>
    <definedName name="_tab07" localSheetId="3">#REF!</definedName>
    <definedName name="_tab07">#REF!</definedName>
    <definedName name="_Tab1" localSheetId="2">#REF!</definedName>
    <definedName name="_Tab1" localSheetId="3">#REF!</definedName>
    <definedName name="_Tab1">#REF!</definedName>
    <definedName name="_UKR1" localSheetId="2">#REF!</definedName>
    <definedName name="_UKR1" localSheetId="3">#REF!</definedName>
    <definedName name="_UKR1">#REF!</definedName>
    <definedName name="_UKR2" localSheetId="2">#REF!</definedName>
    <definedName name="_UKR2" localSheetId="3">#REF!</definedName>
    <definedName name="_UKR2">#REF!</definedName>
    <definedName name="_UKR3" localSheetId="2">#REF!</definedName>
    <definedName name="_UKR3" localSheetId="3">#REF!</definedName>
    <definedName name="_UKR3">#REF!</definedName>
    <definedName name="_VM3" localSheetId="2">#REF!</definedName>
    <definedName name="_VM3" localSheetId="3">#REF!</definedName>
    <definedName name="_VM3">#REF!</definedName>
    <definedName name="_wpi2" localSheetId="2">#REF!</definedName>
    <definedName name="_wpi2" localSheetId="3">#REF!</definedName>
    <definedName name="_wpi2">#REF!</definedName>
    <definedName name="a" localSheetId="2">#REF!</definedName>
    <definedName name="a" localSheetId="3">#REF!</definedName>
    <definedName name="a">#REF!</definedName>
    <definedName name="aaa" hidden="1">{#N/A,#N/A,FALSE,"т02бд"}</definedName>
    <definedName name="AGR">#REF!</definedName>
    <definedName name="AGR_F" localSheetId="2">#REF!</definedName>
    <definedName name="AGR_F" localSheetId="3">#REF!</definedName>
    <definedName name="AGR_F">#REF!</definedName>
    <definedName name="AGR_P" localSheetId="2">#REF!</definedName>
    <definedName name="AGR_P" localSheetId="3">#REF!</definedName>
    <definedName name="AGR_P">#REF!</definedName>
    <definedName name="AGRM" localSheetId="2">#REF!</definedName>
    <definedName name="AGRM" localSheetId="3">#REF!</definedName>
    <definedName name="AGRM">#REF!</definedName>
    <definedName name="AGRMY" localSheetId="2">#REF!</definedName>
    <definedName name="AGRMY" localSheetId="3">#REF!</definedName>
    <definedName name="AGRMY">#REF!</definedName>
    <definedName name="AGRR">#REF!</definedName>
    <definedName name="AGRR_F" localSheetId="2">#REF!</definedName>
    <definedName name="AGRR_F" localSheetId="3">#REF!</definedName>
    <definedName name="AGRR_F">#REF!</definedName>
    <definedName name="AGRR_P" localSheetId="2">#REF!</definedName>
    <definedName name="AGRR_P" localSheetId="3">#REF!</definedName>
    <definedName name="AGRR_P">#REF!</definedName>
    <definedName name="AGRRMY" localSheetId="2">#REF!</definedName>
    <definedName name="AGRRMY" localSheetId="3">#REF!</definedName>
    <definedName name="AGRRMY">#REF!</definedName>
    <definedName name="AGRY" localSheetId="2">#REF!</definedName>
    <definedName name="AGRY" localSheetId="3">#REF!</definedName>
    <definedName name="AGRY">#REF!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2">#REF!</definedName>
    <definedName name="Balance_of_payments" localSheetId="3">#REF!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2">#REF!</definedName>
    <definedName name="BDEF_f" localSheetId="3">#REF!</definedName>
    <definedName name="BDEF_f">#REF!</definedName>
    <definedName name="BDEFG" localSheetId="2">#REF!</definedName>
    <definedName name="BDEFG" localSheetId="3">#REF!</definedName>
    <definedName name="BDEFG">#REF!</definedName>
    <definedName name="BDEFgdp_f" localSheetId="2">#REF!</definedName>
    <definedName name="BDEFgdp_f" localSheetId="3">#REF!</definedName>
    <definedName name="BDEFgdp_f">#REF!</definedName>
    <definedName name="BDEFM" localSheetId="2">#REF!</definedName>
    <definedName name="BDEFM" localSheetId="3">#REF!</definedName>
    <definedName name="BDEFM">#REF!</definedName>
    <definedName name="BDEFMG" localSheetId="2">#REF!</definedName>
    <definedName name="BDEFMG" localSheetId="3">#REF!</definedName>
    <definedName name="BDEFMG">#REF!</definedName>
    <definedName name="BEXP">#REF!</definedName>
    <definedName name="BEXP_F" localSheetId="2">#REF!</definedName>
    <definedName name="BEXP_F" localSheetId="3">#REF!</definedName>
    <definedName name="BEXP_F">#REF!</definedName>
    <definedName name="BEXP_P" localSheetId="2">#REF!</definedName>
    <definedName name="BEXP_P" localSheetId="3">#REF!</definedName>
    <definedName name="BEXP_P">#REF!</definedName>
    <definedName name="BEXPG" localSheetId="2">#REF!</definedName>
    <definedName name="BEXPG" localSheetId="3">#REF!</definedName>
    <definedName name="BEXPG">#REF!</definedName>
    <definedName name="BEXPgdp_f" localSheetId="2">#REF!</definedName>
    <definedName name="BEXPgdp_f" localSheetId="3">#REF!</definedName>
    <definedName name="BEXPgdp_f">#REF!</definedName>
    <definedName name="BEXPM" localSheetId="2">#REF!</definedName>
    <definedName name="BEXPM" localSheetId="3">#REF!</definedName>
    <definedName name="BEXPM">#REF!</definedName>
    <definedName name="BEXPMG" localSheetId="2">#REF!</definedName>
    <definedName name="BEXPMG" localSheetId="3">#REF!</definedName>
    <definedName name="BEXPMG">#REF!</definedName>
    <definedName name="BGS">#REF!</definedName>
    <definedName name="BGSG" localSheetId="2">#REF!</definedName>
    <definedName name="BGSG" localSheetId="3">#REF!</definedName>
    <definedName name="BGSG">#REF!</definedName>
    <definedName name="BGSM" localSheetId="2">#REF!</definedName>
    <definedName name="BGSM" localSheetId="3">#REF!</definedName>
    <definedName name="BGSM">#REF!</definedName>
    <definedName name="BGSMG" localSheetId="2">#REF!</definedName>
    <definedName name="BGSMG" localSheetId="3">#REF!</definedName>
    <definedName name="BGSMG">#REF!</definedName>
    <definedName name="BGSY" localSheetId="2">#REF!</definedName>
    <definedName name="BGSY" localSheetId="3">#REF!</definedName>
    <definedName name="BGSY">#REF!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2">#REF!</definedName>
    <definedName name="BREV_F" localSheetId="3">#REF!</definedName>
    <definedName name="BREV_F">#REF!</definedName>
    <definedName name="BREV_P" localSheetId="2">#REF!</definedName>
    <definedName name="BREV_P" localSheetId="3">#REF!</definedName>
    <definedName name="BREV_P">#REF!</definedName>
    <definedName name="BREVG" localSheetId="2">#REF!</definedName>
    <definedName name="BREVG" localSheetId="3">#REF!</definedName>
    <definedName name="BREVG">#REF!</definedName>
    <definedName name="BREVgdp_f" localSheetId="2">#REF!</definedName>
    <definedName name="BREVgdp_f" localSheetId="3">#REF!</definedName>
    <definedName name="BREVgdp_f">#REF!</definedName>
    <definedName name="BREVM" localSheetId="2">#REF!</definedName>
    <definedName name="BREVM" localSheetId="3">#REF!</definedName>
    <definedName name="BREVM">#REF!</definedName>
    <definedName name="BREVMG" localSheetId="2">#REF!</definedName>
    <definedName name="BREVMG" localSheetId="3">#REF!</definedName>
    <definedName name="BREVMG">#REF!</definedName>
    <definedName name="BRO" localSheetId="2">#REF!</definedName>
    <definedName name="BRO" localSheetId="3">#REF!</definedName>
    <definedName name="BRO">#REF!</definedName>
    <definedName name="BudArrears" localSheetId="2">#REF!</definedName>
    <definedName name="BudArrears" localSheetId="3">#REF!</definedName>
    <definedName name="BudArrears">#REF!</definedName>
    <definedName name="budfin" localSheetId="2">#REF!</definedName>
    <definedName name="budfin" localSheetId="3">#REF!</definedName>
    <definedName name="budfin">#REF!</definedName>
    <definedName name="Budget" localSheetId="2">#REF!</definedName>
    <definedName name="Budget" localSheetId="3">#REF!</definedName>
    <definedName name="Budget">#REF!</definedName>
    <definedName name="budget_financing" localSheetId="2">#REF!</definedName>
    <definedName name="budget_financing" localSheetId="3">#REF!</definedName>
    <definedName name="budget_financing">#REF!</definedName>
    <definedName name="bull" localSheetId="2">#REF!</definedName>
    <definedName name="bull" localSheetId="3">#REF!</definedName>
    <definedName name="bull">#REF!</definedName>
    <definedName name="Central" localSheetId="2">#REF!</definedName>
    <definedName name="Central" localSheetId="3">#REF!</definedName>
    <definedName name="Central">#REF!</definedName>
    <definedName name="CONS_f" localSheetId="2">#REF!</definedName>
    <definedName name="CONS_f" localSheetId="3">#REF!</definedName>
    <definedName name="CONS_f">#REF!</definedName>
    <definedName name="CPI" localSheetId="2">#REF!</definedName>
    <definedName name="CPI" localSheetId="3">#REF!</definedName>
    <definedName name="CPI">#REF!</definedName>
    <definedName name="CPI_F" localSheetId="2">#REF!</definedName>
    <definedName name="CPI_F" localSheetId="3">#REF!</definedName>
    <definedName name="CPI_F">#REF!</definedName>
    <definedName name="CPI_I" localSheetId="2">#REF!</definedName>
    <definedName name="CPI_I" localSheetId="3">#REF!</definedName>
    <definedName name="CPI_I">#REF!</definedName>
    <definedName name="CPI_P" localSheetId="2">#REF!</definedName>
    <definedName name="CPI_P" localSheetId="3">#REF!</definedName>
    <definedName name="CPI_P">#REF!</definedName>
    <definedName name="CPIA_f" localSheetId="2">#REF!</definedName>
    <definedName name="CPIA_f" localSheetId="3">#REF!</definedName>
    <definedName name="CPIA_f">#REF!</definedName>
    <definedName name="CPIADDR" localSheetId="2">#REF!</definedName>
    <definedName name="CPIADDR" localSheetId="3">#REF!</definedName>
    <definedName name="CPIADDR">#REF!</definedName>
    <definedName name="CPIAVG">#REF!</definedName>
    <definedName name="CPIAVG_F" localSheetId="2">#REF!</definedName>
    <definedName name="CPIAVG_F" localSheetId="3">#REF!</definedName>
    <definedName name="CPIAVG_F">#REF!</definedName>
    <definedName name="CPIAVG_P" localSheetId="2">#REF!</definedName>
    <definedName name="CPIAVG_P" localSheetId="3">#REF!</definedName>
    <definedName name="CPIAVG_P">#REF!</definedName>
    <definedName name="CPICA" localSheetId="2">#REF!</definedName>
    <definedName name="CPICA" localSheetId="3">#REF!</definedName>
    <definedName name="CPICA">#REF!</definedName>
    <definedName name="CPIF" localSheetId="2">#REF!</definedName>
    <definedName name="CPIF" localSheetId="3">#REF!</definedName>
    <definedName name="CPIF">#REF!</definedName>
    <definedName name="CPIF_F" localSheetId="2">#REF!</definedName>
    <definedName name="CPIF_F" localSheetId="3">#REF!</definedName>
    <definedName name="CPIF_F">#REF!</definedName>
    <definedName name="CPIFA_f" localSheetId="2">#REF!</definedName>
    <definedName name="CPIFA_f" localSheetId="3">#REF!</definedName>
    <definedName name="CPIFA_f">#REF!</definedName>
    <definedName name="CPIFAVG_F" localSheetId="2">#REF!</definedName>
    <definedName name="CPIFAVG_F" localSheetId="3">#REF!</definedName>
    <definedName name="CPIFAVG_F">#REF!</definedName>
    <definedName name="CPIFCA" localSheetId="2">#REF!</definedName>
    <definedName name="CPIFCA" localSheetId="3">#REF!</definedName>
    <definedName name="CPIFCA">#REF!</definedName>
    <definedName name="CPIFmov_f" localSheetId="2">#REF!</definedName>
    <definedName name="CPIFmov_f" localSheetId="3">#REF!</definedName>
    <definedName name="CPIFmov_f">#REF!</definedName>
    <definedName name="CPIFMY" localSheetId="2">#REF!</definedName>
    <definedName name="CPIFMY" localSheetId="3">#REF!</definedName>
    <definedName name="CPIFMY">#REF!</definedName>
    <definedName name="CPIFMYA" localSheetId="2">#REF!</definedName>
    <definedName name="CPIFMYA" localSheetId="3">#REF!</definedName>
    <definedName name="CPIFMYA">#REF!</definedName>
    <definedName name="CPIFY" localSheetId="2">#REF!</definedName>
    <definedName name="CPIFY" localSheetId="3">#REF!</definedName>
    <definedName name="CPIFY">#REF!</definedName>
    <definedName name="CPImov_f" localSheetId="2">#REF!</definedName>
    <definedName name="CPImov_f" localSheetId="3">#REF!</definedName>
    <definedName name="CPImov_f">#REF!</definedName>
    <definedName name="CPIMY" localSheetId="2">#REF!</definedName>
    <definedName name="CPIMY" localSheetId="3">#REF!</definedName>
    <definedName name="CPIMY">#REF!</definedName>
    <definedName name="cpimya" localSheetId="2">#REF!</definedName>
    <definedName name="cpimya" localSheetId="3">#REF!</definedName>
    <definedName name="cpimya">#REF!</definedName>
    <definedName name="CPINF" localSheetId="2">#REF!</definedName>
    <definedName name="CPINF" localSheetId="3">#REF!</definedName>
    <definedName name="CPINF">#REF!</definedName>
    <definedName name="CPINF_F" localSheetId="2">#REF!</definedName>
    <definedName name="CPINF_F" localSheetId="3">#REF!</definedName>
    <definedName name="CPINF_F">#REF!</definedName>
    <definedName name="CPINFA_f" localSheetId="2">#REF!</definedName>
    <definedName name="CPINFA_f" localSheetId="3">#REF!</definedName>
    <definedName name="CPINFA_f">#REF!</definedName>
    <definedName name="CPINFAVG_F" localSheetId="2">#REF!</definedName>
    <definedName name="CPINFAVG_F" localSheetId="3">#REF!</definedName>
    <definedName name="CPINFAVG_F">#REF!</definedName>
    <definedName name="CPINFCA" localSheetId="2">#REF!</definedName>
    <definedName name="CPINFCA" localSheetId="3">#REF!</definedName>
    <definedName name="CPINFCA">#REF!</definedName>
    <definedName name="CPINFmov_f" localSheetId="2">#REF!</definedName>
    <definedName name="CPINFmov_f" localSheetId="3">#REF!</definedName>
    <definedName name="CPINFmov_f">#REF!</definedName>
    <definedName name="CPINFMY" localSheetId="2">#REF!</definedName>
    <definedName name="CPINFMY" localSheetId="3">#REF!</definedName>
    <definedName name="CPINFMY">#REF!</definedName>
    <definedName name="CPINFMYA" localSheetId="2">#REF!</definedName>
    <definedName name="CPINFMYA" localSheetId="3">#REF!</definedName>
    <definedName name="CPINFMYA">#REF!</definedName>
    <definedName name="CPINFY" localSheetId="2">#REF!</definedName>
    <definedName name="CPINFY" localSheetId="3">#REF!</definedName>
    <definedName name="CPINFY">#REF!</definedName>
    <definedName name="CPIS" localSheetId="2">#REF!</definedName>
    <definedName name="CPIS" localSheetId="3">#REF!</definedName>
    <definedName name="CPIS">#REF!</definedName>
    <definedName name="CPIS_F" localSheetId="2">#REF!</definedName>
    <definedName name="CPIS_F" localSheetId="3">#REF!</definedName>
    <definedName name="CPIS_F">#REF!</definedName>
    <definedName name="CPISA_f" localSheetId="2">#REF!</definedName>
    <definedName name="CPISA_f" localSheetId="3">#REF!</definedName>
    <definedName name="CPISA_f">#REF!</definedName>
    <definedName name="CPISAVG_F" localSheetId="2">#REF!</definedName>
    <definedName name="CPISAVG_F" localSheetId="3">#REF!</definedName>
    <definedName name="CPISAVG_F">#REF!</definedName>
    <definedName name="CPISCA" localSheetId="2">#REF!</definedName>
    <definedName name="CPISCA" localSheetId="3">#REF!</definedName>
    <definedName name="CPISCA">#REF!</definedName>
    <definedName name="CPISmov_f" localSheetId="2">#REF!</definedName>
    <definedName name="CPISmov_f" localSheetId="3">#REF!</definedName>
    <definedName name="CPISmov_f">#REF!</definedName>
    <definedName name="CPISMY" localSheetId="2">#REF!</definedName>
    <definedName name="CPISMY" localSheetId="3">#REF!</definedName>
    <definedName name="CPISMY">#REF!</definedName>
    <definedName name="CPISMYA" localSheetId="2">#REF!</definedName>
    <definedName name="CPISMYA" localSheetId="3">#REF!</definedName>
    <definedName name="CPISMYA">#REF!</definedName>
    <definedName name="CPISY" localSheetId="2">#REF!</definedName>
    <definedName name="CPISY" localSheetId="3">#REF!</definedName>
    <definedName name="CPISY">#REF!</definedName>
    <definedName name="CPIY" localSheetId="2">#REF!</definedName>
    <definedName name="CPIY" localSheetId="3">#REF!</definedName>
    <definedName name="CPIY">#REF!</definedName>
    <definedName name="CRED" localSheetId="2">#REF!</definedName>
    <definedName name="CRED" localSheetId="3">#REF!</definedName>
    <definedName name="CRED">#REF!</definedName>
    <definedName name="CRED_F" localSheetId="2">#REF!</definedName>
    <definedName name="CRED_F" localSheetId="3">#REF!</definedName>
    <definedName name="CRED_F">#REF!</definedName>
    <definedName name="CREDM" localSheetId="2">#REF!</definedName>
    <definedName name="CREDM" localSheetId="3">#REF!</definedName>
    <definedName name="CREDM">#REF!</definedName>
    <definedName name="CREDRATE" localSheetId="2">#REF!</definedName>
    <definedName name="CREDRATE" localSheetId="3">#REF!</definedName>
    <definedName name="CREDRATE">#REF!</definedName>
    <definedName name="CREDRATE_F" localSheetId="2">#REF!</definedName>
    <definedName name="CREDRATE_F" localSheetId="3">#REF!</definedName>
    <definedName name="CREDRATE_F">#REF!</definedName>
    <definedName name="CREDRM" localSheetId="2">#REF!</definedName>
    <definedName name="CREDRM" localSheetId="3">#REF!</definedName>
    <definedName name="CREDRM">#REF!</definedName>
    <definedName name="CREDRTYA" localSheetId="2">#REF!</definedName>
    <definedName name="CREDRTYA" localSheetId="3">#REF!</definedName>
    <definedName name="CREDRTYA">#REF!</definedName>
    <definedName name="CREDRY" localSheetId="2">#REF!</definedName>
    <definedName name="CREDRY" localSheetId="3">#REF!</definedName>
    <definedName name="CREDRY">#REF!</definedName>
    <definedName name="CREDY" localSheetId="2">#REF!</definedName>
    <definedName name="CREDY" localSheetId="3">#REF!</definedName>
    <definedName name="CREDY">#REF!</definedName>
    <definedName name="CREDYN" localSheetId="2">#REF!</definedName>
    <definedName name="CREDYN" localSheetId="3">#REF!</definedName>
    <definedName name="CREDYN">#REF!</definedName>
    <definedName name="CREDYND" localSheetId="2">#REF!</definedName>
    <definedName name="CREDYND" localSheetId="3">#REF!</definedName>
    <definedName name="CREDYND">#REF!</definedName>
    <definedName name="CURR_f" localSheetId="2">#REF!</definedName>
    <definedName name="CURR_f" localSheetId="3">#REF!</definedName>
    <definedName name="CURR_f">#REF!</definedName>
    <definedName name="Current_account" localSheetId="2">#REF!</definedName>
    <definedName name="Current_account" localSheetId="3">#REF!</definedName>
    <definedName name="Current_account">#REF!</definedName>
    <definedName name="CurrentM" localSheetId="2">#REF!</definedName>
    <definedName name="CurrentM" localSheetId="3">#REF!</definedName>
    <definedName name="CurrentM">#REF!</definedName>
    <definedName name="D_SHARES_f" localSheetId="2">#REF!</definedName>
    <definedName name="D_SHARES_f" localSheetId="3">#REF!</definedName>
    <definedName name="D_SHARES_f">#REF!</definedName>
    <definedName name="date" localSheetId="2">#REF!</definedName>
    <definedName name="date" localSheetId="3">#REF!</definedName>
    <definedName name="date">#REF!</definedName>
    <definedName name="DATES" localSheetId="2">#REF!</definedName>
    <definedName name="DATES" localSheetId="3">#REF!</definedName>
    <definedName name="DATES">#REF!</definedName>
    <definedName name="DATESA" localSheetId="2">#REF!</definedName>
    <definedName name="DATESA" localSheetId="3">#REF!</definedName>
    <definedName name="DATESA">#REF!</definedName>
    <definedName name="DATESM" localSheetId="2">#REF!</definedName>
    <definedName name="DATESM" localSheetId="3">#REF!</definedName>
    <definedName name="DATESM">#REF!</definedName>
    <definedName name="DATESQ" localSheetId="2">#REF!</definedName>
    <definedName name="DATESQ" localSheetId="3">#REF!</definedName>
    <definedName name="DATESQ">#REF!</definedName>
    <definedName name="DD_f" localSheetId="2">#REF!</definedName>
    <definedName name="DD_f" localSheetId="3">#REF!</definedName>
    <definedName name="DD_f">#REF!</definedName>
    <definedName name="DDN" localSheetId="2">#REF!</definedName>
    <definedName name="DDN" localSheetId="3">#REF!</definedName>
    <definedName name="DDN">#REF!</definedName>
    <definedName name="DDNM" localSheetId="2">#REF!</definedName>
    <definedName name="DDNM" localSheetId="3">#REF!</definedName>
    <definedName name="DDNM">#REF!</definedName>
    <definedName name="DDNRM" localSheetId="2">#REF!</definedName>
    <definedName name="DDNRM" localSheetId="3">#REF!</definedName>
    <definedName name="DDNRM">#REF!</definedName>
    <definedName name="DDNRY" localSheetId="2">#REF!</definedName>
    <definedName name="DDNRY" localSheetId="3">#REF!</definedName>
    <definedName name="DDNRY">#REF!</definedName>
    <definedName name="DDNY" localSheetId="2">#REF!</definedName>
    <definedName name="DDNY" localSheetId="3">#REF!</definedName>
    <definedName name="DDNY">#REF!</definedName>
    <definedName name="DDNYN" localSheetId="2">#REF!</definedName>
    <definedName name="DDNYN" localSheetId="3">#REF!</definedName>
    <definedName name="DDNYN">#REF!</definedName>
    <definedName name="DDNYND" localSheetId="2">#REF!</definedName>
    <definedName name="DDNYND" localSheetId="3">#REF!</definedName>
    <definedName name="DDNYND">#REF!</definedName>
    <definedName name="DEFL" localSheetId="2">#REF!</definedName>
    <definedName name="DEFL" localSheetId="3">#REF!</definedName>
    <definedName name="DEFL">#REF!</definedName>
    <definedName name="defl2" localSheetId="2">#REF!</definedName>
    <definedName name="defl2" localSheetId="3">#REF!</definedName>
    <definedName name="defl2">#REF!</definedName>
    <definedName name="DEPO" localSheetId="2">#REF!</definedName>
    <definedName name="DEPO" localSheetId="3">#REF!</definedName>
    <definedName name="DEPO">#REF!</definedName>
    <definedName name="DEPO_F" localSheetId="2">#REF!</definedName>
    <definedName name="DEPO_F" localSheetId="3">#REF!</definedName>
    <definedName name="DEPO_F">#REF!</definedName>
    <definedName name="DEPOM" localSheetId="2">#REF!</definedName>
    <definedName name="DEPOM" localSheetId="3">#REF!</definedName>
    <definedName name="DEPOM">#REF!</definedName>
    <definedName name="DEPORATE" localSheetId="2">#REF!</definedName>
    <definedName name="DEPORATE" localSheetId="3">#REF!</definedName>
    <definedName name="DEPORATE">#REF!</definedName>
    <definedName name="DEPORATE_F" localSheetId="2">#REF!</definedName>
    <definedName name="DEPORATE_F" localSheetId="3">#REF!</definedName>
    <definedName name="DEPORATE_F">#REF!</definedName>
    <definedName name="DEPORM" localSheetId="2">#REF!</definedName>
    <definedName name="DEPORM" localSheetId="3">#REF!</definedName>
    <definedName name="DEPORM">#REF!</definedName>
    <definedName name="DEPORTYA" localSheetId="2">#REF!</definedName>
    <definedName name="DEPORTYA" localSheetId="3">#REF!</definedName>
    <definedName name="DEPORTYA">#REF!</definedName>
    <definedName name="DEPORY" localSheetId="2">#REF!</definedName>
    <definedName name="DEPORY" localSheetId="3">#REF!</definedName>
    <definedName name="DEPORY">#REF!</definedName>
    <definedName name="DEPOY" localSheetId="2">#REF!</definedName>
    <definedName name="DEPOY" localSheetId="3">#REF!</definedName>
    <definedName name="DEPOY">#REF!</definedName>
    <definedName name="DEPOYN" localSheetId="2">#REF!</definedName>
    <definedName name="DEPOYN" localSheetId="3">#REF!</definedName>
    <definedName name="DEPOYN">#REF!</definedName>
    <definedName name="DEPOYND" localSheetId="2">#REF!</definedName>
    <definedName name="DEPOYND" localSheetId="3">#REF!</definedName>
    <definedName name="DEPOYND">#REF!</definedName>
    <definedName name="dfdfdf" hidden="1">{#N/A,#N/A,FALSE,"т02бд"}</definedName>
    <definedName name="Dif_1">#REF!</definedName>
    <definedName name="Dif_2">#REF!</definedName>
    <definedName name="DUSAYA" localSheetId="2">#REF!</definedName>
    <definedName name="DUSAYA" localSheetId="3">#REF!</definedName>
    <definedName name="DUSAYA">#REF!</definedName>
    <definedName name="DVM0" localSheetId="2">#REF!</definedName>
    <definedName name="DVM0" localSheetId="3">#REF!</definedName>
    <definedName name="DVM0">#REF!</definedName>
    <definedName name="DVM0M" localSheetId="2">#REF!</definedName>
    <definedName name="DVM0M" localSheetId="3">#REF!</definedName>
    <definedName name="DVM0M">#REF!</definedName>
    <definedName name="DVM0MC" localSheetId="2">#REF!</definedName>
    <definedName name="DVM0MC" localSheetId="3">#REF!</definedName>
    <definedName name="DVM0MC">#REF!</definedName>
    <definedName name="DVM3M" localSheetId="2">#REF!</definedName>
    <definedName name="DVM3M" localSheetId="3">#REF!</definedName>
    <definedName name="DVM3M">#REF!</definedName>
    <definedName name="DVM3MC" localSheetId="2">#REF!</definedName>
    <definedName name="DVM3MC" localSheetId="3">#REF!</definedName>
    <definedName name="DVM3MC">#REF!</definedName>
    <definedName name="DVM3P" localSheetId="2">#REF!</definedName>
    <definedName name="DVM3P" localSheetId="3">#REF!</definedName>
    <definedName name="DVM3P">#REF!</definedName>
    <definedName name="DWAGEYA" localSheetId="2">#REF!</definedName>
    <definedName name="DWAGEYA" localSheetId="3">#REF!</definedName>
    <definedName name="DWAGEYA">#REF!</definedName>
    <definedName name="E">#REF!</definedName>
    <definedName name="E_F" localSheetId="2">#REF!</definedName>
    <definedName name="E_F" localSheetId="3">#REF!</definedName>
    <definedName name="E_F">#REF!</definedName>
    <definedName name="E_P" localSheetId="2">#REF!</definedName>
    <definedName name="E_P" localSheetId="3">#REF!</definedName>
    <definedName name="E_P">#REF!</definedName>
    <definedName name="EdssBatchRange" localSheetId="2">#REF!</definedName>
    <definedName name="EdssBatchRange" localSheetId="3">#REF!</definedName>
    <definedName name="EdssBatchRange">#REF!</definedName>
    <definedName name="EGS">#REF!</definedName>
    <definedName name="EGS_P" localSheetId="2">#REF!</definedName>
    <definedName name="EGS_P" localSheetId="3">#REF!</definedName>
    <definedName name="EGS_P">#REF!</definedName>
    <definedName name="EGSG" localSheetId="2">#REF!</definedName>
    <definedName name="EGSG" localSheetId="3">#REF!</definedName>
    <definedName name="EGSG">#REF!</definedName>
    <definedName name="EGSM" localSheetId="2">#REF!</definedName>
    <definedName name="EGSM" localSheetId="3">#REF!</definedName>
    <definedName name="EGSM">#REF!</definedName>
    <definedName name="EGSMG" localSheetId="2">#REF!</definedName>
    <definedName name="EGSMG" localSheetId="3">#REF!</definedName>
    <definedName name="EGSMG">#REF!</definedName>
    <definedName name="EGSY" localSheetId="2">#REF!</definedName>
    <definedName name="EGSY" localSheetId="3">#REF!</definedName>
    <definedName name="EGSY">#REF!</definedName>
    <definedName name="EGSYG" localSheetId="2">#REF!</definedName>
    <definedName name="EGSYG" localSheetId="3">#REF!</definedName>
    <definedName name="EGSYG">#REF!</definedName>
    <definedName name="ENTL">#REF!</definedName>
    <definedName name="ENTL_F" localSheetId="2">#REF!</definedName>
    <definedName name="ENTL_F" localSheetId="3">#REF!</definedName>
    <definedName name="ENTL_F">#REF!</definedName>
    <definedName name="ENTL_P" localSheetId="2">#REF!</definedName>
    <definedName name="ENTL_P" localSheetId="3">#REF!</definedName>
    <definedName name="ENTL_P">#REF!</definedName>
    <definedName name="ENTLMN" localSheetId="2">#REF!</definedName>
    <definedName name="ENTLMN" localSheetId="3">#REF!</definedName>
    <definedName name="ENTLMN">#REF!</definedName>
    <definedName name="ENTLY" localSheetId="2">#REF!</definedName>
    <definedName name="ENTLY" localSheetId="3">#REF!</definedName>
    <definedName name="ENTLY">#REF!</definedName>
    <definedName name="ENTP">#REF!</definedName>
    <definedName name="ENTP_F" localSheetId="2">#REF!</definedName>
    <definedName name="ENTP_F" localSheetId="3">#REF!</definedName>
    <definedName name="ENTP_F">#REF!</definedName>
    <definedName name="ENTP_P" localSheetId="2">#REF!</definedName>
    <definedName name="ENTP_P" localSheetId="3">#REF!</definedName>
    <definedName name="ENTP_P">#REF!</definedName>
    <definedName name="ENTPMN" localSheetId="2">#REF!</definedName>
    <definedName name="ENTPMN" localSheetId="3">#REF!</definedName>
    <definedName name="ENTPMN">#REF!</definedName>
    <definedName name="ENTPY" localSheetId="2">#REF!</definedName>
    <definedName name="ENTPY" localSheetId="3">#REF!</definedName>
    <definedName name="ENTPY">#REF!</definedName>
    <definedName name="ENTS">#REF!</definedName>
    <definedName name="ENTS_f" localSheetId="2">#REF!</definedName>
    <definedName name="ENTS_f" localSheetId="3">#REF!</definedName>
    <definedName name="ENTS_f">#REF!</definedName>
    <definedName name="ENTSM" localSheetId="2">#REF!</definedName>
    <definedName name="ENTSM" localSheetId="3">#REF!</definedName>
    <definedName name="ENTSM">#REF!</definedName>
    <definedName name="ENTSMN" localSheetId="2">#REF!</definedName>
    <definedName name="ENTSMN" localSheetId="3">#REF!</definedName>
    <definedName name="ENTSMN">#REF!</definedName>
    <definedName name="EXP" localSheetId="2">#REF!</definedName>
    <definedName name="EXP" localSheetId="3">#REF!</definedName>
    <definedName name="EXP">#REF!</definedName>
    <definedName name="Exp_GDP" localSheetId="2">#REF!</definedName>
    <definedName name="Exp_GDP" localSheetId="3">#REF!</definedName>
    <definedName name="Exp_GDP">#REF!</definedName>
    <definedName name="Exp_nom" localSheetId="2">#REF!</definedName>
    <definedName name="Exp_nom" localSheetId="3">#REF!</definedName>
    <definedName name="Exp_nom">#REF!</definedName>
    <definedName name="EXPC" localSheetId="2">#REF!</definedName>
    <definedName name="EXPC" localSheetId="3">#REF!</definedName>
    <definedName name="EXPC">#REF!</definedName>
    <definedName name="EXPCP" localSheetId="2">#REF!</definedName>
    <definedName name="EXPCP" localSheetId="3">#REF!</definedName>
    <definedName name="EXPCP">#REF!</definedName>
    <definedName name="EXPEND_f" localSheetId="2">#REF!</definedName>
    <definedName name="EXPEND_f" localSheetId="3">#REF!</definedName>
    <definedName name="EXPEND_f">#REF!</definedName>
    <definedName name="EXPENDO_f" localSheetId="2">#REF!</definedName>
    <definedName name="EXPENDO_f" localSheetId="3">#REF!</definedName>
    <definedName name="EXPENDO_f">#REF!</definedName>
    <definedName name="EXPM" localSheetId="2">#REF!</definedName>
    <definedName name="EXPM" localSheetId="3">#REF!</definedName>
    <definedName name="EXPM">#REF!</definedName>
    <definedName name="EXPRCY" localSheetId="2">#REF!</definedName>
    <definedName name="EXPRCY" localSheetId="3">#REF!</definedName>
    <definedName name="EXPRCY">#REF!</definedName>
    <definedName name="EXPRM" localSheetId="2">#REF!</definedName>
    <definedName name="EXPRM" localSheetId="3">#REF!</definedName>
    <definedName name="EXPRM">#REF!</definedName>
    <definedName name="EXRAVR">#REF!</definedName>
    <definedName name="EXRAVR_P" localSheetId="2">#REF!</definedName>
    <definedName name="EXRAVR_P" localSheetId="3">#REF!</definedName>
    <definedName name="EXRAVR_P">#REF!</definedName>
    <definedName name="EXREND">#REF!</definedName>
    <definedName name="EXREND_P" localSheetId="2">#REF!</definedName>
    <definedName name="EXREND_P" localSheetId="3">#REF!</definedName>
    <definedName name="EXREND_P">#REF!</definedName>
    <definedName name="f" localSheetId="2">#REF!</definedName>
    <definedName name="f" localSheetId="3">#REF!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2">#REF!</definedName>
    <definedName name="Foreign_liabilities" localSheetId="3">#REF!</definedName>
    <definedName name="Foreign_liabilities">#REF!</definedName>
    <definedName name="g" localSheetId="2">#REF!</definedName>
    <definedName name="g" localSheetId="3">#REF!</definedName>
    <definedName name="g">#REF!</definedName>
    <definedName name="GDP">#REF!</definedName>
    <definedName name="GDP_F" localSheetId="2">#REF!</definedName>
    <definedName name="GDP_F" localSheetId="3">#REF!</definedName>
    <definedName name="GDP_F">#REF!</definedName>
    <definedName name="GDP_P" localSheetId="2">#REF!</definedName>
    <definedName name="GDP_P" localSheetId="3">#REF!</definedName>
    <definedName name="GDP_P">#REF!</definedName>
    <definedName name="GDPDme" localSheetId="2">#REF!</definedName>
    <definedName name="GDPDme" localSheetId="3">#REF!</definedName>
    <definedName name="GDPDme">#REF!</definedName>
    <definedName name="GDPgrowth" localSheetId="2">#REF!</definedName>
    <definedName name="GDPgrowth" localSheetId="3">#REF!</definedName>
    <definedName name="GDPgrowth">#REF!</definedName>
    <definedName name="GDPM" localSheetId="2">#REF!</definedName>
    <definedName name="GDPM" localSheetId="3">#REF!</definedName>
    <definedName name="GDPM">#REF!</definedName>
    <definedName name="GDPM_f" localSheetId="2">#REF!</definedName>
    <definedName name="GDPM_f" localSheetId="3">#REF!</definedName>
    <definedName name="GDPM_f">#REF!</definedName>
    <definedName name="GDPMNC_f" localSheetId="2">#REF!</definedName>
    <definedName name="GDPMNC_f" localSheetId="3">#REF!</definedName>
    <definedName name="GDPMNC_f">#REF!</definedName>
    <definedName name="GDPMY" localSheetId="2">#REF!</definedName>
    <definedName name="GDPMY" localSheetId="3">#REF!</definedName>
    <definedName name="GDPMY">#REF!</definedName>
    <definedName name="GDPNC_f" localSheetId="2">#REF!</definedName>
    <definedName name="GDPNC_f" localSheetId="3">#REF!</definedName>
    <definedName name="GDPNC_f">#REF!</definedName>
    <definedName name="GDPR">#REF!</definedName>
    <definedName name="GDPR_F" localSheetId="2">#REF!</definedName>
    <definedName name="GDPR_F" localSheetId="3">#REF!</definedName>
    <definedName name="GDPR_F">#REF!</definedName>
    <definedName name="GDPR_P" localSheetId="2">#REF!</definedName>
    <definedName name="GDPR_P" localSheetId="3">#REF!</definedName>
    <definedName name="GDPR_P">#REF!</definedName>
    <definedName name="GDPRG_f" localSheetId="2">#REF!</definedName>
    <definedName name="GDPRG_f" localSheetId="3">#REF!</definedName>
    <definedName name="GDPRG_f">#REF!</definedName>
    <definedName name="GDPRM" localSheetId="2">#REF!</definedName>
    <definedName name="GDPRM" localSheetId="3">#REF!</definedName>
    <definedName name="GDPRM">#REF!</definedName>
    <definedName name="GDPRM_f" localSheetId="2">#REF!</definedName>
    <definedName name="GDPRM_f" localSheetId="3">#REF!</definedName>
    <definedName name="GDPRM_f">#REF!</definedName>
    <definedName name="GDPRMG_f" localSheetId="2">#REF!</definedName>
    <definedName name="GDPRMG_f" localSheetId="3">#REF!</definedName>
    <definedName name="GDPRMG_f">#REF!</definedName>
    <definedName name="GDPRMOC_f" localSheetId="2">#REF!</definedName>
    <definedName name="GDPRMOC_f" localSheetId="3">#REF!</definedName>
    <definedName name="GDPRMOC_f">#REF!</definedName>
    <definedName name="GDPRNC_f" localSheetId="2">#REF!</definedName>
    <definedName name="GDPRNC_f" localSheetId="3">#REF!</definedName>
    <definedName name="GDPRNC_f">#REF!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2">#REF!</definedName>
    <definedName name="GNC" localSheetId="3">#REF!</definedName>
    <definedName name="GNC">#REF!</definedName>
    <definedName name="GNC_F" localSheetId="2">#REF!</definedName>
    <definedName name="GNC_F" localSheetId="3">#REF!</definedName>
    <definedName name="GNC_F">#REF!</definedName>
    <definedName name="GNCM" localSheetId="2">#REF!</definedName>
    <definedName name="GNCM" localSheetId="3">#REF!</definedName>
    <definedName name="GNCM">#REF!</definedName>
    <definedName name="GNCMY" localSheetId="2">#REF!</definedName>
    <definedName name="GNCMY" localSheetId="3">#REF!</definedName>
    <definedName name="GNCMY">#REF!</definedName>
    <definedName name="GNCR" localSheetId="2">#REF!</definedName>
    <definedName name="GNCR" localSheetId="3">#REF!</definedName>
    <definedName name="GNCR">#REF!</definedName>
    <definedName name="GNCR_F" localSheetId="2">#REF!</definedName>
    <definedName name="GNCR_F" localSheetId="3">#REF!</definedName>
    <definedName name="GNCR_F">#REF!</definedName>
    <definedName name="GNCRM" localSheetId="2">#REF!</definedName>
    <definedName name="GNCRM" localSheetId="3">#REF!</definedName>
    <definedName name="GNCRM">#REF!</definedName>
    <definedName name="GNCRMY" localSheetId="2">#REF!</definedName>
    <definedName name="GNCRMY" localSheetId="3">#REF!</definedName>
    <definedName name="GNCRMY">#REF!</definedName>
    <definedName name="GNCY" localSheetId="2">#REF!</definedName>
    <definedName name="GNCY" localSheetId="3">#REF!</definedName>
    <definedName name="GNCY">#REF!</definedName>
    <definedName name="GOODS_f" localSheetId="2">#REF!</definedName>
    <definedName name="GOODS_f" localSheetId="3">#REF!</definedName>
    <definedName name="GOODS_f">#REF!</definedName>
    <definedName name="GRANT_f" localSheetId="2">#REF!</definedName>
    <definedName name="GRANT_f" localSheetId="3">#REF!</definedName>
    <definedName name="GRANT_f">#REF!</definedName>
    <definedName name="Gross_reserves" localSheetId="2">#REF!</definedName>
    <definedName name="Gross_reserves" localSheetId="3">#REF!</definedName>
    <definedName name="Gross_reserves">#REF!</definedName>
    <definedName name="HERE" localSheetId="2">#REF!</definedName>
    <definedName name="HERE" localSheetId="3">#REF!</definedName>
    <definedName name="HERE">#REF!</definedName>
    <definedName name="i" hidden="1">{#N/A,#N/A,FALSE,"т02бд"}</definedName>
    <definedName name="IGS">#REF!</definedName>
    <definedName name="IGS_P" localSheetId="2">#REF!</definedName>
    <definedName name="IGS_P" localSheetId="3">#REF!</definedName>
    <definedName name="IGS_P">#REF!</definedName>
    <definedName name="IGSG" localSheetId="2">#REF!</definedName>
    <definedName name="IGSG" localSheetId="3">#REF!</definedName>
    <definedName name="IGSG">#REF!</definedName>
    <definedName name="IGSM" localSheetId="2">#REF!</definedName>
    <definedName name="IGSM" localSheetId="3">#REF!</definedName>
    <definedName name="IGSM">#REF!</definedName>
    <definedName name="IGSMG" localSheetId="2">#REF!</definedName>
    <definedName name="IGSMG" localSheetId="3">#REF!</definedName>
    <definedName name="IGSMG">#REF!</definedName>
    <definedName name="IGSY" localSheetId="2">#REF!</definedName>
    <definedName name="IGSY" localSheetId="3">#REF!</definedName>
    <definedName name="IGSY">#REF!</definedName>
    <definedName name="IGSYG" localSheetId="2">#REF!</definedName>
    <definedName name="IGSYG" localSheetId="3">#REF!</definedName>
    <definedName name="IGSYG">#REF!</definedName>
    <definedName name="In_millions_of_lei" localSheetId="2">#REF!</definedName>
    <definedName name="In_millions_of_lei" localSheetId="3">#REF!</definedName>
    <definedName name="In_millions_of_lei">#REF!</definedName>
    <definedName name="In_millions_of_U.S._dollars" localSheetId="2">#REF!</definedName>
    <definedName name="In_millions_of_U.S._dollars" localSheetId="3">#REF!</definedName>
    <definedName name="In_millions_of_U.S._dollars">#REF!</definedName>
    <definedName name="INC" localSheetId="2">#REF!</definedName>
    <definedName name="INC" localSheetId="3">#REF!</definedName>
    <definedName name="INC">#REF!</definedName>
    <definedName name="INC_F" localSheetId="2">#REF!</definedName>
    <definedName name="INC_F" localSheetId="3">#REF!</definedName>
    <definedName name="INC_F">#REF!</definedName>
    <definedName name="INCBAL_f" localSheetId="2">#REF!</definedName>
    <definedName name="INCBAL_f" localSheetId="3">#REF!</definedName>
    <definedName name="INCBAL_f">#REF!</definedName>
    <definedName name="INCC" localSheetId="2">#REF!</definedName>
    <definedName name="INCC" localSheetId="3">#REF!</definedName>
    <definedName name="INCC">#REF!</definedName>
    <definedName name="INCC_f" localSheetId="2">#REF!</definedName>
    <definedName name="INCC_f" localSheetId="3">#REF!</definedName>
    <definedName name="INCC_f">#REF!</definedName>
    <definedName name="INCCP" localSheetId="2">#REF!</definedName>
    <definedName name="INCCP" localSheetId="3">#REF!</definedName>
    <definedName name="INCCP">#REF!</definedName>
    <definedName name="INCCURR_f" localSheetId="2">#REF!</definedName>
    <definedName name="INCCURR_f" localSheetId="3">#REF!</definedName>
    <definedName name="INCCURR_f">#REF!</definedName>
    <definedName name="INCM" localSheetId="2">#REF!</definedName>
    <definedName name="INCM" localSheetId="3">#REF!</definedName>
    <definedName name="INCM">#REF!</definedName>
    <definedName name="INCO_f" localSheetId="2">#REF!</definedName>
    <definedName name="INCO_f" localSheetId="3">#REF!</definedName>
    <definedName name="INCO_f">#REF!</definedName>
    <definedName name="INCRCY" localSheetId="2">#REF!</definedName>
    <definedName name="INCRCY" localSheetId="3">#REF!</definedName>
    <definedName name="INCRCY">#REF!</definedName>
    <definedName name="INCRM" localSheetId="2">#REF!</definedName>
    <definedName name="INCRM" localSheetId="3">#REF!</definedName>
    <definedName name="INCRM">#REF!</definedName>
    <definedName name="IND">#REF!</definedName>
    <definedName name="IND_F" localSheetId="2">#REF!</definedName>
    <definedName name="IND_F" localSheetId="3">#REF!</definedName>
    <definedName name="IND_F">#REF!</definedName>
    <definedName name="IND_P" localSheetId="2">#REF!</definedName>
    <definedName name="IND_P" localSheetId="3">#REF!</definedName>
    <definedName name="IND_P">#REF!</definedName>
    <definedName name="INDM" localSheetId="2">#REF!</definedName>
    <definedName name="INDM" localSheetId="3">#REF!</definedName>
    <definedName name="INDM">#REF!</definedName>
    <definedName name="INDMY" localSheetId="2">#REF!</definedName>
    <definedName name="INDMY" localSheetId="3">#REF!</definedName>
    <definedName name="INDMY">#REF!</definedName>
    <definedName name="INDR">#REF!</definedName>
    <definedName name="INDR_F" localSheetId="2">#REF!</definedName>
    <definedName name="INDR_F" localSheetId="3">#REF!</definedName>
    <definedName name="INDR_F">#REF!</definedName>
    <definedName name="INDR_P" localSheetId="2">#REF!</definedName>
    <definedName name="INDR_P" localSheetId="3">#REF!</definedName>
    <definedName name="INDR_P">#REF!</definedName>
    <definedName name="INDRM" localSheetId="2">#REF!</definedName>
    <definedName name="INDRM" localSheetId="3">#REF!</definedName>
    <definedName name="INDRM">#REF!</definedName>
    <definedName name="INDRMY" localSheetId="2">#REF!</definedName>
    <definedName name="INDRMY" localSheetId="3">#REF!</definedName>
    <definedName name="INDRMY">#REF!</definedName>
    <definedName name="INDY" localSheetId="2">#REF!</definedName>
    <definedName name="INDY" localSheetId="3">#REF!</definedName>
    <definedName name="INDY">#REF!</definedName>
    <definedName name="item" localSheetId="2">#REF!</definedName>
    <definedName name="item" localSheetId="3">#REF!</definedName>
    <definedName name="item">#REF!</definedName>
    <definedName name="jmki" localSheetId="2">#REF!</definedName>
    <definedName name="jmki" localSheetId="3">#REF!</definedName>
    <definedName name="jmki">#REF!</definedName>
    <definedName name="joe" localSheetId="2">#REF!</definedName>
    <definedName name="joe" localSheetId="3">#REF!</definedName>
    <definedName name="joe">#REF!</definedName>
    <definedName name="k" hidden="1">{"WEO",#N/A,FALSE,"T"}</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2">#REF!</definedName>
    <definedName name="lang" localSheetId="3">#REF!</definedName>
    <definedName name="lang">#REF!</definedName>
    <definedName name="liquidity_reserve" localSheetId="2">#REF!</definedName>
    <definedName name="liquidity_reserve" localSheetId="3">#REF!</definedName>
    <definedName name="liquidity_reserve">#REF!</definedName>
    <definedName name="List2">#REF!</definedName>
    <definedName name="lk" hidden="1">{#N/A,#N/A,FALSE,"т02бд"}</definedName>
    <definedName name="lll" hidden="1">{#N/A,#N/A,FALSE,"т02бд"}</definedName>
    <definedName name="Local" localSheetId="2">#REF!</definedName>
    <definedName name="Local" localSheetId="3">#REF!</definedName>
    <definedName name="Local">#REF!</definedName>
    <definedName name="m" hidden="1">{#N/A,#N/A,FALSE,"I";#N/A,#N/A,FALSE,"J";#N/A,#N/A,FALSE,"K";#N/A,#N/A,FALSE,"L";#N/A,#N/A,FALSE,"M";#N/A,#N/A,FALSE,"N";#N/A,#N/A,FALSE,"O"}</definedName>
    <definedName name="M0">#REF!</definedName>
    <definedName name="M0_F" localSheetId="2">#REF!</definedName>
    <definedName name="M0_F" localSheetId="3">#REF!</definedName>
    <definedName name="M0_F">#REF!</definedName>
    <definedName name="M0M" localSheetId="2">#REF!</definedName>
    <definedName name="M0M" localSheetId="3">#REF!</definedName>
    <definedName name="M0M">#REF!</definedName>
    <definedName name="M0R_f" localSheetId="2">#REF!</definedName>
    <definedName name="M0R_f" localSheetId="3">#REF!</definedName>
    <definedName name="M0R_f">#REF!</definedName>
    <definedName name="M0RM" localSheetId="2">#REF!</definedName>
    <definedName name="M0RM" localSheetId="3">#REF!</definedName>
    <definedName name="M0RM">#REF!</definedName>
    <definedName name="M0RY" localSheetId="2">#REF!</definedName>
    <definedName name="M0RY" localSheetId="3">#REF!</definedName>
    <definedName name="M0RY">#REF!</definedName>
    <definedName name="M0Y" localSheetId="2">#REF!</definedName>
    <definedName name="M0Y" localSheetId="3">#REF!</definedName>
    <definedName name="M0Y">#REF!</definedName>
    <definedName name="M0YN" localSheetId="2">#REF!</definedName>
    <definedName name="M0YN" localSheetId="3">#REF!</definedName>
    <definedName name="M0YN">#REF!</definedName>
    <definedName name="M0YND" localSheetId="2">#REF!</definedName>
    <definedName name="M0YND" localSheetId="3">#REF!</definedName>
    <definedName name="M0YND">#REF!</definedName>
    <definedName name="M1_F" localSheetId="2">#REF!</definedName>
    <definedName name="M1_F" localSheetId="3">#REF!</definedName>
    <definedName name="M1_F">#REF!</definedName>
    <definedName name="M1m_f" localSheetId="2">#REF!</definedName>
    <definedName name="M1m_f" localSheetId="3">#REF!</definedName>
    <definedName name="M1m_f">#REF!</definedName>
    <definedName name="M1R_f" localSheetId="2">#REF!</definedName>
    <definedName name="M1R_f" localSheetId="3">#REF!</definedName>
    <definedName name="M1R_f">#REF!</definedName>
    <definedName name="M2_F" localSheetId="2">#REF!</definedName>
    <definedName name="M2_F" localSheetId="3">#REF!</definedName>
    <definedName name="M2_F">#REF!</definedName>
    <definedName name="M2m_f" localSheetId="2">#REF!</definedName>
    <definedName name="M2m_f" localSheetId="3">#REF!</definedName>
    <definedName name="M2m_f">#REF!</definedName>
    <definedName name="M2R_f" localSheetId="2">#REF!</definedName>
    <definedName name="M2R_f" localSheetId="3">#REF!</definedName>
    <definedName name="M2R_f">#REF!</definedName>
    <definedName name="M3_F">#REF!</definedName>
    <definedName name="M3_P" localSheetId="2">#REF!</definedName>
    <definedName name="M3_P" localSheetId="3">#REF!</definedName>
    <definedName name="M3_P">#REF!</definedName>
    <definedName name="M3_R">#REF!</definedName>
    <definedName name="M3_R1">#REF!</definedName>
    <definedName name="M3M" localSheetId="2">#REF!</definedName>
    <definedName name="M3M" localSheetId="3">#REF!</definedName>
    <definedName name="M3M">#REF!</definedName>
    <definedName name="M3m_f" localSheetId="2">#REF!</definedName>
    <definedName name="M3m_f" localSheetId="3">#REF!</definedName>
    <definedName name="M3m_f">#REF!</definedName>
    <definedName name="M3R_f" localSheetId="2">#REF!</definedName>
    <definedName name="M3R_f" localSheetId="3">#REF!</definedName>
    <definedName name="M3R_f">#REF!</definedName>
    <definedName name="M3RM" localSheetId="2">#REF!</definedName>
    <definedName name="M3RM" localSheetId="3">#REF!</definedName>
    <definedName name="M3RM">#REF!</definedName>
    <definedName name="M3RY" localSheetId="2">#REF!</definedName>
    <definedName name="M3RY" localSheetId="3">#REF!</definedName>
    <definedName name="M3RY">#REF!</definedName>
    <definedName name="M3Y" localSheetId="2">#REF!</definedName>
    <definedName name="M3Y" localSheetId="3">#REF!</definedName>
    <definedName name="M3Y">#REF!</definedName>
    <definedName name="M3YN" localSheetId="2">#REF!</definedName>
    <definedName name="M3YN" localSheetId="3">#REF!</definedName>
    <definedName name="M3YN">#REF!</definedName>
    <definedName name="M3YND" localSheetId="2">#REF!</definedName>
    <definedName name="M3YND" localSheetId="3">#REF!</definedName>
    <definedName name="M3YND">#REF!</definedName>
    <definedName name="macro" localSheetId="2">#REF!</definedName>
    <definedName name="macro" localSheetId="3">#REF!</definedName>
    <definedName name="macro">#REF!</definedName>
    <definedName name="MACROS" localSheetId="2">#REF!</definedName>
    <definedName name="MACROS" localSheetId="3">#REF!</definedName>
    <definedName name="MACROS">#REF!</definedName>
    <definedName name="main_m" localSheetId="2">#REF!</definedName>
    <definedName name="main_m" localSheetId="3">#REF!</definedName>
    <definedName name="main_m">#REF!</definedName>
    <definedName name="MB" localSheetId="2">#REF!</definedName>
    <definedName name="MB" localSheetId="3">#REF!</definedName>
    <definedName name="MB">#REF!</definedName>
    <definedName name="MB_F">#REF!</definedName>
    <definedName name="MB_P" localSheetId="2">#REF!</definedName>
    <definedName name="MB_P" localSheetId="3">#REF!</definedName>
    <definedName name="MB_P">#REF!</definedName>
    <definedName name="MB_R">#REF!</definedName>
    <definedName name="MB_R1">#REF!</definedName>
    <definedName name="MBM" localSheetId="2">#REF!</definedName>
    <definedName name="MBM" localSheetId="3">#REF!</definedName>
    <definedName name="MBM">#REF!</definedName>
    <definedName name="MBR_f" localSheetId="2">#REF!</definedName>
    <definedName name="MBR_f" localSheetId="3">#REF!</definedName>
    <definedName name="MBR_f">#REF!</definedName>
    <definedName name="MBRM" localSheetId="2">#REF!</definedName>
    <definedName name="MBRM" localSheetId="3">#REF!</definedName>
    <definedName name="MBRM">#REF!</definedName>
    <definedName name="MBRY" localSheetId="2">#REF!</definedName>
    <definedName name="MBRY" localSheetId="3">#REF!</definedName>
    <definedName name="MBRY">#REF!</definedName>
    <definedName name="MBY" localSheetId="2">#REF!</definedName>
    <definedName name="MBY" localSheetId="3">#REF!</definedName>
    <definedName name="MBY">#REF!</definedName>
    <definedName name="MBYN" localSheetId="2">#REF!</definedName>
    <definedName name="MBYN" localSheetId="3">#REF!</definedName>
    <definedName name="MBYN">#REF!</definedName>
    <definedName name="MBYND" localSheetId="2">#REF!</definedName>
    <definedName name="MBYND" localSheetId="3">#REF!</definedName>
    <definedName name="MBYND">#REF!</definedName>
    <definedName name="ME" localSheetId="2">#REF!</definedName>
    <definedName name="ME" localSheetId="3">#REF!</definedName>
    <definedName name="ME">#REF!</definedName>
    <definedName name="ME_F" localSheetId="2">#REF!</definedName>
    <definedName name="ME_F" localSheetId="3">#REF!</definedName>
    <definedName name="ME_F">#REF!</definedName>
    <definedName name="Medium_term_BOP_scenario" localSheetId="2">#REF!</definedName>
    <definedName name="Medium_term_BOP_scenario" localSheetId="3">#REF!</definedName>
    <definedName name="Medium_term_BOP_scenario">#REF!</definedName>
    <definedName name="MEM" localSheetId="2">#REF!</definedName>
    <definedName name="MEM" localSheetId="3">#REF!</definedName>
    <definedName name="MEM">#REF!</definedName>
    <definedName name="MERM" localSheetId="2">#REF!</definedName>
    <definedName name="MERM" localSheetId="3">#REF!</definedName>
    <definedName name="MERM">#REF!</definedName>
    <definedName name="MERY" localSheetId="2">#REF!</definedName>
    <definedName name="MERY" localSheetId="3">#REF!</definedName>
    <definedName name="MERY">#REF!</definedName>
    <definedName name="MEY" localSheetId="2">#REF!</definedName>
    <definedName name="MEY" localSheetId="3">#REF!</definedName>
    <definedName name="MEY">#REF!</definedName>
    <definedName name="MEYN" localSheetId="2">#REF!</definedName>
    <definedName name="MEYN" localSheetId="3">#REF!</definedName>
    <definedName name="MEYN">#REF!</definedName>
    <definedName name="MEYND" localSheetId="2">#REF!</definedName>
    <definedName name="MEYND" localSheetId="3">#REF!</definedName>
    <definedName name="MEYND">#REF!</definedName>
    <definedName name="MH" localSheetId="2">#REF!</definedName>
    <definedName name="MH" localSheetId="3">#REF!</definedName>
    <definedName name="MH">#REF!</definedName>
    <definedName name="MH_F" localSheetId="2">#REF!</definedName>
    <definedName name="MH_F" localSheetId="3">#REF!</definedName>
    <definedName name="MH_F">#REF!</definedName>
    <definedName name="MHM" localSheetId="2">#REF!</definedName>
    <definedName name="MHM" localSheetId="3">#REF!</definedName>
    <definedName name="MHM">#REF!</definedName>
    <definedName name="MHRM" localSheetId="2">#REF!</definedName>
    <definedName name="MHRM" localSheetId="3">#REF!</definedName>
    <definedName name="MHRM">#REF!</definedName>
    <definedName name="MHRY" localSheetId="2">#REF!</definedName>
    <definedName name="MHRY" localSheetId="3">#REF!</definedName>
    <definedName name="MHRY">#REF!</definedName>
    <definedName name="MHY" localSheetId="2">#REF!</definedName>
    <definedName name="MHY" localSheetId="3">#REF!</definedName>
    <definedName name="MHY">#REF!</definedName>
    <definedName name="MHYN" localSheetId="2">#REF!</definedName>
    <definedName name="MHYN" localSheetId="3">#REF!</definedName>
    <definedName name="MHYN">#REF!</definedName>
    <definedName name="MHYND" localSheetId="2">#REF!</definedName>
    <definedName name="MHYND" localSheetId="3">#REF!</definedName>
    <definedName name="MHYND">#REF!</definedName>
    <definedName name="mn" hidden="1">{"MONA",#N/A,FALSE,"S"}</definedName>
    <definedName name="MNTZ_f" localSheetId="2">#REF!</definedName>
    <definedName name="MNTZ_f" localSheetId="3">#REF!</definedName>
    <definedName name="MNTZ_f">#REF!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2">#REF!</definedName>
    <definedName name="MONET" localSheetId="3">#REF!</definedName>
    <definedName name="MONET">#REF!</definedName>
    <definedName name="Monetary_Program_Parameters" localSheetId="2">#REF!</definedName>
    <definedName name="Monetary_Program_Parameters" localSheetId="3">#REF!</definedName>
    <definedName name="Monetary_Program_Parameters">#REF!</definedName>
    <definedName name="MONETM" localSheetId="2">#REF!</definedName>
    <definedName name="MONETM" localSheetId="3">#REF!</definedName>
    <definedName name="MONETM">#REF!</definedName>
    <definedName name="MONETMC" localSheetId="2">#REF!</definedName>
    <definedName name="MONETMC" localSheetId="3">#REF!</definedName>
    <definedName name="MONETMC">#REF!</definedName>
    <definedName name="MONETP" localSheetId="2">#REF!</definedName>
    <definedName name="MONETP" localSheetId="3">#REF!</definedName>
    <definedName name="MONETP">#REF!</definedName>
    <definedName name="moneyprogram" localSheetId="2">#REF!</definedName>
    <definedName name="moneyprogram" localSheetId="3">#REF!</definedName>
    <definedName name="moneyprogram">#REF!</definedName>
    <definedName name="monprogparameters" localSheetId="2">#REF!</definedName>
    <definedName name="monprogparameters" localSheetId="3">#REF!</definedName>
    <definedName name="monprogparameters">#REF!</definedName>
    <definedName name="monsurvey" localSheetId="2">#REF!</definedName>
    <definedName name="monsurvey" localSheetId="3">#REF!</definedName>
    <definedName name="monsurvey">#REF!</definedName>
    <definedName name="Month">#REF!</definedName>
    <definedName name="Month_" localSheetId="2">#REF!</definedName>
    <definedName name="Month_" localSheetId="3">#REF!</definedName>
    <definedName name="Month_">#REF!</definedName>
    <definedName name="MonthL">#REF!</definedName>
    <definedName name="mt_moneyprog" localSheetId="2">#REF!</definedName>
    <definedName name="mt_moneyprog" localSheetId="3">#REF!</definedName>
    <definedName name="mt_moneyprog">#REF!</definedName>
    <definedName name="NAMES" localSheetId="2">#REF!</definedName>
    <definedName name="NAMES" localSheetId="3">#REF!</definedName>
    <definedName name="NAMES">#REF!</definedName>
    <definedName name="NAMESA" localSheetId="2">#REF!</definedName>
    <definedName name="NAMESA" localSheetId="3">#REF!</definedName>
    <definedName name="NAMESA">#REF!</definedName>
    <definedName name="NAMESM" localSheetId="2">#REF!</definedName>
    <definedName name="NAMESM" localSheetId="3">#REF!</definedName>
    <definedName name="NAMESM">#REF!</definedName>
    <definedName name="NAMESQ" localSheetId="2">#REF!</definedName>
    <definedName name="NAMESQ" localSheetId="3">#REF!</definedName>
    <definedName name="NAMESQ">#REF!</definedName>
    <definedName name="NFA_assumptions" localSheetId="2">#REF!</definedName>
    <definedName name="NFA_assumptions" localSheetId="3">#REF!</definedName>
    <definedName name="NFA_assumptions">#REF!</definedName>
    <definedName name="Nomer" localSheetId="2">#REF!</definedName>
    <definedName name="Nomer" localSheetId="3">#REF!</definedName>
    <definedName name="Nomer">#REF!</definedName>
    <definedName name="Non_BRO" localSheetId="2">#REF!</definedName>
    <definedName name="Non_BRO" localSheetId="3">#REF!</definedName>
    <definedName name="Non_BRO">#REF!</definedName>
    <definedName name="Notes" localSheetId="2">#REF!</definedName>
    <definedName name="Notes" localSheetId="3">#REF!</definedName>
    <definedName name="Notes">#REF!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2">#REF!</definedName>
    <definedName name="p" localSheetId="3">#REF!</definedName>
    <definedName name="p">#REF!</definedName>
    <definedName name="PAYMENT_f" localSheetId="2">#REF!</definedName>
    <definedName name="PAYMENT_f" localSheetId="3">#REF!</definedName>
    <definedName name="PAYMENT_f">#REF!</definedName>
    <definedName name="PEND" localSheetId="2">#REF!</definedName>
    <definedName name="PEND" localSheetId="3">#REF!</definedName>
    <definedName name="PEND">#REF!</definedName>
    <definedName name="PENSION_f" localSheetId="2">#REF!</definedName>
    <definedName name="PENSION_f" localSheetId="3">#REF!</definedName>
    <definedName name="PENSION_f">#REF!</definedName>
    <definedName name="PMENU" localSheetId="2">#REF!</definedName>
    <definedName name="PMENU" localSheetId="3">#REF!</definedName>
    <definedName name="PMENU">#REF!</definedName>
    <definedName name="PRINT_AREA_MI">#N/A</definedName>
    <definedName name="PRIV">#REF!</definedName>
    <definedName name="PRIV_F" localSheetId="2">#REF!</definedName>
    <definedName name="PRIV_F" localSheetId="3">#REF!</definedName>
    <definedName name="PRIV_F">#REF!</definedName>
    <definedName name="PRIV_P" localSheetId="2">#REF!</definedName>
    <definedName name="PRIV_P" localSheetId="3">#REF!</definedName>
    <definedName name="PRIV_P">#REF!</definedName>
    <definedName name="PRIVG" localSheetId="2">#REF!</definedName>
    <definedName name="PRIVG" localSheetId="3">#REF!</definedName>
    <definedName name="PRIVG">#REF!</definedName>
    <definedName name="PRIVM" localSheetId="2">#REF!</definedName>
    <definedName name="PRIVM" localSheetId="3">#REF!</definedName>
    <definedName name="PRIVM">#REF!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2">#REF!</definedName>
    <definedName name="REAL" localSheetId="3">#REF!</definedName>
    <definedName name="REAL">#REF!</definedName>
    <definedName name="REF_f" localSheetId="2">#REF!</definedName>
    <definedName name="REF_f" localSheetId="3">#REF!</definedName>
    <definedName name="REF_f">#REF!</definedName>
    <definedName name="RevA" localSheetId="2">#REF!</definedName>
    <definedName name="RevA" localSheetId="3">#REF!</definedName>
    <definedName name="RevA">#REF!</definedName>
    <definedName name="RevB" localSheetId="2">#REF!</definedName>
    <definedName name="RevB" localSheetId="3">#REF!</definedName>
    <definedName name="RevB">#REF!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2">#REF!</definedName>
    <definedName name="RTab1.1" localSheetId="3">#REF!</definedName>
    <definedName name="RTab1.1">#REF!</definedName>
    <definedName name="RTab1.1a" localSheetId="2">#REF!</definedName>
    <definedName name="RTab1.1a" localSheetId="3">#REF!</definedName>
    <definedName name="RTab1.1a">#REF!</definedName>
    <definedName name="RTab1.2" localSheetId="2">#REF!</definedName>
    <definedName name="RTab1.2" localSheetId="3">#REF!</definedName>
    <definedName name="RTab1.2">#REF!</definedName>
    <definedName name="RTab1.2a" localSheetId="2">#REF!</definedName>
    <definedName name="RTab1.2a" localSheetId="3">#REF!</definedName>
    <definedName name="RTab1.2a">#REF!</definedName>
    <definedName name="RTab1.4" localSheetId="2">#REF!</definedName>
    <definedName name="RTab1.4" localSheetId="3">#REF!</definedName>
    <definedName name="RTab1.4">#REF!</definedName>
    <definedName name="RTab2.1" localSheetId="2">#REF!</definedName>
    <definedName name="RTab2.1" localSheetId="3">#REF!</definedName>
    <definedName name="RTab2.1">#REF!</definedName>
    <definedName name="RTab2.1a" localSheetId="2">#REF!</definedName>
    <definedName name="RTab2.1a" localSheetId="3">#REF!</definedName>
    <definedName name="RTab2.1a">#REF!</definedName>
    <definedName name="RTab2.2" localSheetId="2">#REF!</definedName>
    <definedName name="RTab2.2" localSheetId="3">#REF!</definedName>
    <definedName name="RTab2.2">#REF!</definedName>
    <definedName name="RTab2.3" localSheetId="2">#REF!</definedName>
    <definedName name="RTab2.3" localSheetId="3">#REF!</definedName>
    <definedName name="RTab2.3">#REF!</definedName>
    <definedName name="RTab3.3" localSheetId="2">#REF!</definedName>
    <definedName name="RTab3.3" localSheetId="3">#REF!</definedName>
    <definedName name="RTab3.3">#REF!</definedName>
    <definedName name="RTab4.1" localSheetId="2">#REF!</definedName>
    <definedName name="RTab4.1" localSheetId="3">#REF!</definedName>
    <definedName name="RTab4.1">#REF!</definedName>
    <definedName name="RTab4.1a" localSheetId="2">#REF!</definedName>
    <definedName name="RTab4.1a" localSheetId="3">#REF!</definedName>
    <definedName name="RTab4.1a">#REF!</definedName>
    <definedName name="RTab4.2" localSheetId="2">#REF!</definedName>
    <definedName name="RTab4.2" localSheetId="3">#REF!</definedName>
    <definedName name="RTab4.2">#REF!</definedName>
    <definedName name="RTab4.2a" localSheetId="2">#REF!</definedName>
    <definedName name="RTab4.2a" localSheetId="3">#REF!</definedName>
    <definedName name="RTab4.2a">#REF!</definedName>
    <definedName name="RTab4.3" localSheetId="2">#REF!</definedName>
    <definedName name="RTab4.3" localSheetId="3">#REF!</definedName>
    <definedName name="RTab4.3">#REF!</definedName>
    <definedName name="RTab4.3a" localSheetId="2">#REF!</definedName>
    <definedName name="RTab4.3a" localSheetId="3">#REF!</definedName>
    <definedName name="RTab4.3a">#REF!</definedName>
    <definedName name="RTab4.4" localSheetId="2">#REF!</definedName>
    <definedName name="RTab4.4" localSheetId="3">#REF!</definedName>
    <definedName name="RTab4.4">#REF!</definedName>
    <definedName name="RTab4.4a" localSheetId="2">#REF!</definedName>
    <definedName name="RTab4.4a" localSheetId="3">#REF!</definedName>
    <definedName name="RTab4.4a">#REF!</definedName>
    <definedName name="RTab5.1" localSheetId="2">#REF!</definedName>
    <definedName name="RTab5.1" localSheetId="3">#REF!</definedName>
    <definedName name="RTab5.1">#REF!</definedName>
    <definedName name="RTab5.1a" localSheetId="2">#REF!</definedName>
    <definedName name="RTab5.1a" localSheetId="3">#REF!</definedName>
    <definedName name="RTab5.1a">#REF!</definedName>
    <definedName name="RTab5.2" localSheetId="2">#REF!</definedName>
    <definedName name="RTab5.2" localSheetId="3">#REF!</definedName>
    <definedName name="RTab5.2">#REF!</definedName>
    <definedName name="RTab6.1" localSheetId="2">#REF!</definedName>
    <definedName name="RTab6.1" localSheetId="3">#REF!</definedName>
    <definedName name="RTab6.1">#REF!</definedName>
    <definedName name="RTab6.10B" localSheetId="2">#REF!</definedName>
    <definedName name="RTab6.10B" localSheetId="3">#REF!</definedName>
    <definedName name="RTab6.10B">#REF!</definedName>
    <definedName name="RTab6.10P" localSheetId="2">#REF!</definedName>
    <definedName name="RTab6.10P" localSheetId="3">#REF!</definedName>
    <definedName name="RTab6.10P">#REF!</definedName>
    <definedName name="RTab6.2" localSheetId="2">#REF!</definedName>
    <definedName name="RTab6.2" localSheetId="3">#REF!</definedName>
    <definedName name="RTab6.2">#REF!</definedName>
    <definedName name="RTab6.3" localSheetId="2">#REF!</definedName>
    <definedName name="RTab6.3" localSheetId="3">#REF!</definedName>
    <definedName name="RTab6.3">#REF!</definedName>
    <definedName name="RTab6.4" localSheetId="2">#REF!</definedName>
    <definedName name="RTab6.4" localSheetId="3">#REF!</definedName>
    <definedName name="RTab6.4">#REF!</definedName>
    <definedName name="RTab6.5" localSheetId="2">#REF!</definedName>
    <definedName name="RTab6.5" localSheetId="3">#REF!</definedName>
    <definedName name="RTab6.5">#REF!</definedName>
    <definedName name="RTab6.6" localSheetId="2">#REF!</definedName>
    <definedName name="RTab6.6" localSheetId="3">#REF!</definedName>
    <definedName name="RTab6.6">#REF!</definedName>
    <definedName name="RTab6.7" localSheetId="2">#REF!</definedName>
    <definedName name="RTab6.7" localSheetId="3">#REF!</definedName>
    <definedName name="RTab6.7">#REF!</definedName>
    <definedName name="RTab6.8" localSheetId="2">#REF!</definedName>
    <definedName name="RTab6.8" localSheetId="3">#REF!</definedName>
    <definedName name="RTab6.8">#REF!</definedName>
    <definedName name="RTab6.9" localSheetId="2">#REF!</definedName>
    <definedName name="RTab6.9" localSheetId="3">#REF!</definedName>
    <definedName name="RTab6.9">#REF!</definedName>
    <definedName name="S_CONS_f" localSheetId="2">#REF!</definedName>
    <definedName name="S_CONS_f" localSheetId="3">#REF!</definedName>
    <definedName name="S_CONS_f">#REF!</definedName>
    <definedName name="S_CURR_f" localSheetId="2">#REF!</definedName>
    <definedName name="S_CURR_f" localSheetId="3">#REF!</definedName>
    <definedName name="S_CURR_f">#REF!</definedName>
    <definedName name="S_MONEY_f" localSheetId="2">#REF!</definedName>
    <definedName name="S_MONEY_f" localSheetId="3">#REF!</definedName>
    <definedName name="S_MONEY_f">#REF!</definedName>
    <definedName name="S_SAVE_f" localSheetId="2">#REF!</definedName>
    <definedName name="S_SAVE_f" localSheetId="3">#REF!</definedName>
    <definedName name="S_SAVE_f">#REF!</definedName>
    <definedName name="sencount" hidden="1">2</definedName>
    <definedName name="SERVICES_f" localSheetId="2">#REF!</definedName>
    <definedName name="SERVICES_f" localSheetId="3">#REF!</definedName>
    <definedName name="SERVICES_f">#REF!</definedName>
    <definedName name="SOC" localSheetId="2">#REF!</definedName>
    <definedName name="SOC" localSheetId="3">#REF!</definedName>
    <definedName name="SOC">#REF!</definedName>
    <definedName name="SOCC" localSheetId="2">#REF!</definedName>
    <definedName name="SOCC" localSheetId="3">#REF!</definedName>
    <definedName name="SOCC">#REF!</definedName>
    <definedName name="SOCCP" localSheetId="2">#REF!</definedName>
    <definedName name="SOCCP" localSheetId="3">#REF!</definedName>
    <definedName name="SOCCP">#REF!</definedName>
    <definedName name="SOCIAL_f" localSheetId="2">#REF!</definedName>
    <definedName name="SOCIAL_f" localSheetId="3">#REF!</definedName>
    <definedName name="SOCIAL_f">#REF!</definedName>
    <definedName name="SOCM" localSheetId="2">#REF!</definedName>
    <definedName name="SOCM" localSheetId="3">#REF!</definedName>
    <definedName name="SOCM">#REF!</definedName>
    <definedName name="SOCRCY" localSheetId="2">#REF!</definedName>
    <definedName name="SOCRCY" localSheetId="3">#REF!</definedName>
    <definedName name="SOCRCY">#REF!</definedName>
    <definedName name="SOCRM" localSheetId="2">#REF!</definedName>
    <definedName name="SOCRM" localSheetId="3">#REF!</definedName>
    <definedName name="SOCRM">#REF!</definedName>
    <definedName name="SPD_f" localSheetId="2">#REF!</definedName>
    <definedName name="SPD_f" localSheetId="3">#REF!</definedName>
    <definedName name="SPD_f">#REF!</definedName>
    <definedName name="SUMMARY1" localSheetId="2">#REF!</definedName>
    <definedName name="SUMMARY1" localSheetId="3">#REF!</definedName>
    <definedName name="SUMMARY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#REF!</definedName>
    <definedName name="Tab1.1" localSheetId="2">#REF!</definedName>
    <definedName name="Tab1.1" localSheetId="3">#REF!</definedName>
    <definedName name="Tab1.1">#REF!</definedName>
    <definedName name="Tab1.1a" localSheetId="2">#REF!</definedName>
    <definedName name="Tab1.1a" localSheetId="3">#REF!</definedName>
    <definedName name="Tab1.1a">#REF!</definedName>
    <definedName name="Tab6.5" localSheetId="2">#REF!</definedName>
    <definedName name="Tab6.5" localSheetId="3">#REF!</definedName>
    <definedName name="Tab6.5">#REF!</definedName>
    <definedName name="Taballgastables" localSheetId="2">#REF!</definedName>
    <definedName name="Taballgastables" localSheetId="3">#REF!</definedName>
    <definedName name="Taballgastables">#REF!</definedName>
    <definedName name="TabAmort2004" localSheetId="2">#REF!</definedName>
    <definedName name="TabAmort2004" localSheetId="3">#REF!</definedName>
    <definedName name="TabAmort2004">#REF!</definedName>
    <definedName name="TabAssumptionsImports" localSheetId="2">#REF!</definedName>
    <definedName name="TabAssumptionsImports" localSheetId="3">#REF!</definedName>
    <definedName name="TabAssumptionsImports">#REF!</definedName>
    <definedName name="TabCapAccount" localSheetId="2">#REF!</definedName>
    <definedName name="TabCapAccount" localSheetId="3">#REF!</definedName>
    <definedName name="TabCapAccount">#REF!</definedName>
    <definedName name="Tabdebt_historic" localSheetId="2">#REF!</definedName>
    <definedName name="Tabdebt_historic" localSheetId="3">#REF!</definedName>
    <definedName name="Tabdebt_historic">#REF!</definedName>
    <definedName name="Tabdebtflow" localSheetId="2">#REF!</definedName>
    <definedName name="Tabdebtflow" localSheetId="3">#REF!</definedName>
    <definedName name="Tabdebtflow">#REF!</definedName>
    <definedName name="TabExports" localSheetId="2">#REF!</definedName>
    <definedName name="TabExports" localSheetId="3">#REF!</definedName>
    <definedName name="TabExports">#REF!</definedName>
    <definedName name="TabFcredit2007" localSheetId="2">#REF!</definedName>
    <definedName name="TabFcredit2007" localSheetId="3">#REF!</definedName>
    <definedName name="TabFcredit2007">#REF!</definedName>
    <definedName name="TabFcredit2010" localSheetId="2">#REF!</definedName>
    <definedName name="TabFcredit2010" localSheetId="3">#REF!</definedName>
    <definedName name="TabFcredit2010">#REF!</definedName>
    <definedName name="TabGas_arrears_to_Russia" localSheetId="2">#REF!</definedName>
    <definedName name="TabGas_arrears_to_Russia" localSheetId="3">#REF!</definedName>
    <definedName name="TabGas_arrears_to_Russia">#REF!</definedName>
    <definedName name="TabImportdetail" localSheetId="2">#REF!</definedName>
    <definedName name="TabImportdetail" localSheetId="3">#REF!</definedName>
    <definedName name="TabImportdetail">#REF!</definedName>
    <definedName name="TabImports" localSheetId="2">#REF!</definedName>
    <definedName name="TabImports" localSheetId="3">#REF!</definedName>
    <definedName name="TabImports">#REF!</definedName>
    <definedName name="Table" localSheetId="2">#REF!</definedName>
    <definedName name="Table" localSheetId="3">#REF!</definedName>
    <definedName name="Table">#REF!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#REF!</definedName>
    <definedName name="Table129" localSheetId="2">#REF!</definedName>
    <definedName name="Table129" localSheetId="3">#REF!</definedName>
    <definedName name="Table129">#REF!</definedName>
    <definedName name="table130" localSheetId="2">#REF!</definedName>
    <definedName name="table130" localSheetId="3">#REF!</definedName>
    <definedName name="table130">#REF!</definedName>
    <definedName name="Table135" localSheetId="2">#REF!,#REF!</definedName>
    <definedName name="Table135" localSheetId="3">#REF!,#REF!</definedName>
    <definedName name="Table135">#REF!,#REF!</definedName>
    <definedName name="Table16_2000" localSheetId="2">#REF!</definedName>
    <definedName name="Table16_2000" localSheetId="3">#REF!</definedName>
    <definedName name="Table16_2000">#REF!</definedName>
    <definedName name="Table17" localSheetId="2">#REF!</definedName>
    <definedName name="Table17" localSheetId="3">#REF!</definedName>
    <definedName name="Table17">#REF!</definedName>
    <definedName name="Table19" localSheetId="2">#REF!</definedName>
    <definedName name="Table19" localSheetId="3">#REF!</definedName>
    <definedName name="Table19">#REF!</definedName>
    <definedName name="Table20" localSheetId="2">#REF!</definedName>
    <definedName name="Table20" localSheetId="3">#REF!</definedName>
    <definedName name="Table20">#REF!</definedName>
    <definedName name="Table21" localSheetId="2">#REF!,#REF!</definedName>
    <definedName name="Table21" localSheetId="3">#REF!,#REF!</definedName>
    <definedName name="Table21">#REF!,#REF!</definedName>
    <definedName name="Table22" localSheetId="2">#REF!</definedName>
    <definedName name="Table22" localSheetId="3">#REF!</definedName>
    <definedName name="Table22">#REF!</definedName>
    <definedName name="Table23" localSheetId="2">#REF!</definedName>
    <definedName name="Table23" localSheetId="3">#REF!</definedName>
    <definedName name="Table23">#REF!</definedName>
    <definedName name="Table24" localSheetId="2">#REF!</definedName>
    <definedName name="Table24" localSheetId="3">#REF!</definedName>
    <definedName name="Table24">#REF!</definedName>
    <definedName name="Table25" localSheetId="2">#REF!</definedName>
    <definedName name="Table25" localSheetId="3">#REF!</definedName>
    <definedName name="Table25">#REF!</definedName>
    <definedName name="Table26" localSheetId="2">#REF!</definedName>
    <definedName name="Table26" localSheetId="3">#REF!</definedName>
    <definedName name="Table26">#REF!</definedName>
    <definedName name="Table27" localSheetId="2">#REF!</definedName>
    <definedName name="Table27" localSheetId="3">#REF!</definedName>
    <definedName name="Table27">#REF!</definedName>
    <definedName name="Table28" localSheetId="2">#REF!</definedName>
    <definedName name="Table28" localSheetId="3">#REF!</definedName>
    <definedName name="Table28">#REF!</definedName>
    <definedName name="Table29" localSheetId="2">#REF!</definedName>
    <definedName name="Table29" localSheetId="3">#REF!</definedName>
    <definedName name="Table29">#REF!</definedName>
    <definedName name="Table30" localSheetId="2">#REF!</definedName>
    <definedName name="Table30" localSheetId="3">#REF!</definedName>
    <definedName name="Table30">#REF!</definedName>
    <definedName name="Table31" localSheetId="2">#REF!</definedName>
    <definedName name="Table31" localSheetId="3">#REF!</definedName>
    <definedName name="Table31">#REF!</definedName>
    <definedName name="Table32" localSheetId="2">#REF!</definedName>
    <definedName name="Table32" localSheetId="3">#REF!</definedName>
    <definedName name="Table32">#REF!</definedName>
    <definedName name="Table33" localSheetId="2">#REF!</definedName>
    <definedName name="Table33" localSheetId="3">#REF!</definedName>
    <definedName name="Table33">#REF!</definedName>
    <definedName name="Table330" localSheetId="2">#REF!</definedName>
    <definedName name="Table330" localSheetId="3">#REF!</definedName>
    <definedName name="Table330">#REF!</definedName>
    <definedName name="Table336" localSheetId="2">#REF!</definedName>
    <definedName name="Table336" localSheetId="3">#REF!</definedName>
    <definedName name="Table336">#REF!</definedName>
    <definedName name="Table34" localSheetId="2">#REF!</definedName>
    <definedName name="Table34" localSheetId="3">#REF!</definedName>
    <definedName name="Table34">#REF!</definedName>
    <definedName name="Table35" localSheetId="2">#REF!</definedName>
    <definedName name="Table35" localSheetId="3">#REF!</definedName>
    <definedName name="Table35">#REF!</definedName>
    <definedName name="Table36" localSheetId="2">#REF!</definedName>
    <definedName name="Table36" localSheetId="3">#REF!</definedName>
    <definedName name="Table36">#REF!</definedName>
    <definedName name="Table37" localSheetId="2">#REF!</definedName>
    <definedName name="Table37" localSheetId="3">#REF!</definedName>
    <definedName name="Table37">#REF!</definedName>
    <definedName name="Table38" localSheetId="2">#REF!</definedName>
    <definedName name="Table38" localSheetId="3">#REF!</definedName>
    <definedName name="Table38">#REF!</definedName>
    <definedName name="Table39" localSheetId="2">#REF!</definedName>
    <definedName name="Table39" localSheetId="3">#REF!</definedName>
    <definedName name="Table39">#REF!</definedName>
    <definedName name="Table40" localSheetId="2">#REF!</definedName>
    <definedName name="Table40" localSheetId="3">#REF!</definedName>
    <definedName name="Table40">#REF!</definedName>
    <definedName name="Table41" localSheetId="2">#REF!</definedName>
    <definedName name="Table41" localSheetId="3">#REF!</definedName>
    <definedName name="Table41">#REF!</definedName>
    <definedName name="Table42" localSheetId="2">#REF!</definedName>
    <definedName name="Table42" localSheetId="3">#REF!</definedName>
    <definedName name="Table42">#REF!</definedName>
    <definedName name="Table43" localSheetId="2">#REF!</definedName>
    <definedName name="Table43" localSheetId="3">#REF!</definedName>
    <definedName name="Table43">#REF!</definedName>
    <definedName name="Table44" localSheetId="2">#REF!</definedName>
    <definedName name="Table44" localSheetId="3">#REF!</definedName>
    <definedName name="Table44">#REF!</definedName>
    <definedName name="TabMTBOP2006" localSheetId="2">#REF!</definedName>
    <definedName name="TabMTBOP2006" localSheetId="3">#REF!</definedName>
    <definedName name="TabMTBOP2006">#REF!</definedName>
    <definedName name="TabMTbop2010" localSheetId="2">#REF!</definedName>
    <definedName name="TabMTbop2010" localSheetId="3">#REF!</definedName>
    <definedName name="TabMTbop2010">#REF!</definedName>
    <definedName name="TabMTdebt" localSheetId="2">#REF!</definedName>
    <definedName name="TabMTdebt" localSheetId="3">#REF!</definedName>
    <definedName name="TabMTdebt">#REF!</definedName>
    <definedName name="TabNonfactorServices_and_Income" localSheetId="2">#REF!</definedName>
    <definedName name="TabNonfactorServices_and_Income" localSheetId="3">#REF!</definedName>
    <definedName name="TabNonfactorServices_and_Income">#REF!</definedName>
    <definedName name="TabOutMon" localSheetId="2">#REF!</definedName>
    <definedName name="TabOutMon" localSheetId="3">#REF!</definedName>
    <definedName name="TabOutMon">#REF!</definedName>
    <definedName name="TabsimplifiedBOP" localSheetId="2">#REF!</definedName>
    <definedName name="TabsimplifiedBOP" localSheetId="3">#REF!</definedName>
    <definedName name="TabsimplifiedBOP">#REF!</definedName>
    <definedName name="TAX_f" localSheetId="2">#REF!</definedName>
    <definedName name="TAX_f" localSheetId="3">#REF!</definedName>
    <definedName name="TAX_f">#REF!</definedName>
    <definedName name="TaxArrears" localSheetId="2">#REF!</definedName>
    <definedName name="TaxArrears" localSheetId="3">#REF!</definedName>
    <definedName name="TaxArrears">#REF!</definedName>
    <definedName name="TB" localSheetId="2">#REF!</definedName>
    <definedName name="TB" localSheetId="3">#REF!</definedName>
    <definedName name="TB">#REF!</definedName>
    <definedName name="TB_f" localSheetId="2">#REF!</definedName>
    <definedName name="TB_f" localSheetId="3">#REF!</definedName>
    <definedName name="TB_f">#REF!</definedName>
    <definedName name="Tbl_GFN">#REF!</definedName>
    <definedName name="TD_f" localSheetId="2">#REF!</definedName>
    <definedName name="TD_f" localSheetId="3">#REF!</definedName>
    <definedName name="TD_f">#REF!</definedName>
    <definedName name="TDNF" localSheetId="2">#REF!</definedName>
    <definedName name="TDNF" localSheetId="3">#REF!</definedName>
    <definedName name="TDNF">#REF!</definedName>
    <definedName name="TDNFM" localSheetId="2">#REF!</definedName>
    <definedName name="TDNFM" localSheetId="3">#REF!</definedName>
    <definedName name="TDNFM">#REF!</definedName>
    <definedName name="TDNFRM" localSheetId="2">#REF!</definedName>
    <definedName name="TDNFRM" localSheetId="3">#REF!</definedName>
    <definedName name="TDNFRM">#REF!</definedName>
    <definedName name="TDNFRY" localSheetId="2">#REF!</definedName>
    <definedName name="TDNFRY" localSheetId="3">#REF!</definedName>
    <definedName name="TDNFRY">#REF!</definedName>
    <definedName name="TDNFY" localSheetId="2">#REF!</definedName>
    <definedName name="TDNFY" localSheetId="3">#REF!</definedName>
    <definedName name="TDNFY">#REF!</definedName>
    <definedName name="TDNFYN" localSheetId="2">#REF!</definedName>
    <definedName name="TDNFYN" localSheetId="3">#REF!</definedName>
    <definedName name="TDNFYN">#REF!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2">#REF!</definedName>
    <definedName name="Trade_balance" localSheetId="3">#REF!</definedName>
    <definedName name="Trade_balance">#REF!</definedName>
    <definedName name="trade_figure" localSheetId="2">#REF!</definedName>
    <definedName name="trade_figure" localSheetId="3">#REF!</definedName>
    <definedName name="trade_figure">#REF!</definedName>
    <definedName name="tre">#REF!</definedName>
    <definedName name="TURN" localSheetId="2">#REF!</definedName>
    <definedName name="TURN" localSheetId="3">#REF!</definedName>
    <definedName name="TURN">#REF!</definedName>
    <definedName name="TURN_F" localSheetId="2">#REF!</definedName>
    <definedName name="TURN_F" localSheetId="3">#REF!</definedName>
    <definedName name="TURN_F">#REF!</definedName>
    <definedName name="TURNM" localSheetId="2">#REF!</definedName>
    <definedName name="TURNM" localSheetId="3">#REF!</definedName>
    <definedName name="TURNM">#REF!</definedName>
    <definedName name="TURNMY" localSheetId="2">#REF!</definedName>
    <definedName name="TURNMY" localSheetId="3">#REF!</definedName>
    <definedName name="TURNMY">#REF!</definedName>
    <definedName name="TURNR" localSheetId="2">#REF!</definedName>
    <definedName name="TURNR" localSheetId="3">#REF!</definedName>
    <definedName name="TURNR">#REF!</definedName>
    <definedName name="TURNR_F" localSheetId="2">#REF!</definedName>
    <definedName name="TURNR_F" localSheetId="3">#REF!</definedName>
    <definedName name="TURNR_F">#REF!</definedName>
    <definedName name="TURNRM" localSheetId="2">#REF!</definedName>
    <definedName name="TURNRM" localSheetId="3">#REF!</definedName>
    <definedName name="TURNRM">#REF!</definedName>
    <definedName name="TURNY" localSheetId="2">#REF!</definedName>
    <definedName name="TURNY" localSheetId="3">#REF!</definedName>
    <definedName name="TURNY">#REF!</definedName>
    <definedName name="UNEMP">#REF!</definedName>
    <definedName name="UNEMP_F" localSheetId="2">#REF!</definedName>
    <definedName name="UNEMP_F" localSheetId="3">#REF!</definedName>
    <definedName name="UNEMP_F">#REF!</definedName>
    <definedName name="UNEMP_P" localSheetId="2">#REF!</definedName>
    <definedName name="UNEMP_P" localSheetId="3">#REF!</definedName>
    <definedName name="UNEMP_P">#REF!</definedName>
    <definedName name="USAA" localSheetId="2">#REF!</definedName>
    <definedName name="USAA" localSheetId="3">#REF!</definedName>
    <definedName name="USAA">#REF!</definedName>
    <definedName name="USAAM" localSheetId="2">#REF!</definedName>
    <definedName name="USAAM" localSheetId="3">#REF!</definedName>
    <definedName name="USAAM">#REF!</definedName>
    <definedName name="USAAY" localSheetId="2">#REF!</definedName>
    <definedName name="USAAY" localSheetId="3">#REF!</definedName>
    <definedName name="USAAY">#REF!</definedName>
    <definedName name="USAE" localSheetId="2">#REF!</definedName>
    <definedName name="USAE" localSheetId="3">#REF!</definedName>
    <definedName name="USAE">#REF!</definedName>
    <definedName name="USAEM" localSheetId="2">#REF!</definedName>
    <definedName name="USAEM" localSheetId="3">#REF!</definedName>
    <definedName name="USAEM">#REF!</definedName>
    <definedName name="USAEY" localSheetId="2">#REF!</definedName>
    <definedName name="USAEY" localSheetId="3">#REF!</definedName>
    <definedName name="USAEY">#REF!</definedName>
    <definedName name="USAYA" localSheetId="2">#REF!</definedName>
    <definedName name="USAYA" localSheetId="3">#REF!</definedName>
    <definedName name="USAYA">#REF!</definedName>
    <definedName name="V">#REF!</definedName>
    <definedName name="Vaga" hidden="1">{#N/A,#N/A,FALSE,"т02бд"}</definedName>
    <definedName name="VM0" localSheetId="2">#REF!</definedName>
    <definedName name="VM0" localSheetId="3">#REF!</definedName>
    <definedName name="VM0">#REF!</definedName>
    <definedName name="VM0M" localSheetId="2">#REF!</definedName>
    <definedName name="VM0M" localSheetId="3">#REF!</definedName>
    <definedName name="VM0M">#REF!</definedName>
    <definedName name="VM0MC" localSheetId="2">#REF!</definedName>
    <definedName name="VM0MC" localSheetId="3">#REF!</definedName>
    <definedName name="VM0MC">#REF!</definedName>
    <definedName name="VM3M" localSheetId="2">#REF!</definedName>
    <definedName name="VM3M" localSheetId="3">#REF!</definedName>
    <definedName name="VM3M">#REF!</definedName>
    <definedName name="VM3MC" localSheetId="2">#REF!</definedName>
    <definedName name="VM3MC" localSheetId="3">#REF!</definedName>
    <definedName name="VM3MC">#REF!</definedName>
    <definedName name="VM3P" localSheetId="2">#REF!</definedName>
    <definedName name="VM3P" localSheetId="3">#REF!</definedName>
    <definedName name="VM3P">#REF!</definedName>
    <definedName name="vvvv" hidden="1">{#N/A,#N/A,FALSE,"т02бд"}</definedName>
    <definedName name="W">#REF!</definedName>
    <definedName name="W_F" localSheetId="2">#REF!</definedName>
    <definedName name="W_F" localSheetId="3">#REF!</definedName>
    <definedName name="W_F">#REF!</definedName>
    <definedName name="W_P" localSheetId="2">#REF!</definedName>
    <definedName name="W_P" localSheetId="3">#REF!</definedName>
    <definedName name="W_P">#REF!</definedName>
    <definedName name="WAG" localSheetId="2">#REF!</definedName>
    <definedName name="WAG" localSheetId="3">#REF!</definedName>
    <definedName name="WAG">#REF!</definedName>
    <definedName name="WAGC" localSheetId="2">#REF!</definedName>
    <definedName name="WAGC" localSheetId="3">#REF!</definedName>
    <definedName name="WAGC">#REF!</definedName>
    <definedName name="WAGCP" localSheetId="2">#REF!</definedName>
    <definedName name="WAGCP" localSheetId="3">#REF!</definedName>
    <definedName name="WAGCP">#REF!</definedName>
    <definedName name="Wage">#REF!</definedName>
    <definedName name="WAGE_f" localSheetId="2">#REF!</definedName>
    <definedName name="WAGE_f" localSheetId="3">#REF!</definedName>
    <definedName name="WAGE_f">#REF!</definedName>
    <definedName name="WAGE_P" localSheetId="2">#REF!</definedName>
    <definedName name="WAGE_P" localSheetId="3">#REF!</definedName>
    <definedName name="WAGE_P">#REF!</definedName>
    <definedName name="WAGEM" localSheetId="2">#REF!</definedName>
    <definedName name="WAGEM" localSheetId="3">#REF!</definedName>
    <definedName name="WAGEM">#REF!</definedName>
    <definedName name="WAGER">#REF!</definedName>
    <definedName name="WAGER_f" localSheetId="2">#REF!</definedName>
    <definedName name="WAGER_f" localSheetId="3">#REF!</definedName>
    <definedName name="WAGER_f">#REF!</definedName>
    <definedName name="WAGERM" localSheetId="2">#REF!</definedName>
    <definedName name="WAGERM" localSheetId="3">#REF!</definedName>
    <definedName name="WAGERM">#REF!</definedName>
    <definedName name="WAGERY" localSheetId="2">#REF!</definedName>
    <definedName name="WAGERY" localSheetId="3">#REF!</definedName>
    <definedName name="WAGERY">#REF!</definedName>
    <definedName name="WAGES">#REF!</definedName>
    <definedName name="WAGES_F" localSheetId="2">#REF!</definedName>
    <definedName name="WAGES_F" localSheetId="3">#REF!</definedName>
    <definedName name="WAGES_F">#REF!</definedName>
    <definedName name="WAGES_P" localSheetId="2">#REF!</definedName>
    <definedName name="WAGES_P" localSheetId="3">#REF!</definedName>
    <definedName name="WAGES_P">#REF!</definedName>
    <definedName name="WAGESK_f" localSheetId="2">#REF!</definedName>
    <definedName name="WAGESK_f" localSheetId="3">#REF!</definedName>
    <definedName name="WAGESK_f">#REF!</definedName>
    <definedName name="WAGESP_f" localSheetId="2">#REF!</definedName>
    <definedName name="WAGESP_f" localSheetId="3">#REF!</definedName>
    <definedName name="WAGESP_f">#REF!</definedName>
    <definedName name="WAGESR_f" localSheetId="2">#REF!</definedName>
    <definedName name="WAGESR_f" localSheetId="3">#REF!</definedName>
    <definedName name="WAGESR_f">#REF!</definedName>
    <definedName name="WAGESW_f" localSheetId="2">#REF!</definedName>
    <definedName name="WAGESW_f" localSheetId="3">#REF!</definedName>
    <definedName name="WAGESW_f">#REF!</definedName>
    <definedName name="WAGEYA" localSheetId="2">#REF!</definedName>
    <definedName name="WAGEYA" localSheetId="3">#REF!</definedName>
    <definedName name="WAGEYA">#REF!</definedName>
    <definedName name="WAGM" localSheetId="2">#REF!</definedName>
    <definedName name="WAGM" localSheetId="3">#REF!</definedName>
    <definedName name="WAGM">#REF!</definedName>
    <definedName name="WAGRCY" localSheetId="2">#REF!</definedName>
    <definedName name="WAGRCY" localSheetId="3">#REF!</definedName>
    <definedName name="WAGRCY">#REF!</definedName>
    <definedName name="WAGRM" localSheetId="2">#REF!</definedName>
    <definedName name="WAGRM" localSheetId="3">#REF!</definedName>
    <definedName name="WAGRM">#REF!</definedName>
    <definedName name="WPI" localSheetId="2">#REF!</definedName>
    <definedName name="WPI" localSheetId="3">#REF!</definedName>
    <definedName name="WPI">#REF!</definedName>
    <definedName name="WPI_F" localSheetId="2">#REF!</definedName>
    <definedName name="WPI_F" localSheetId="3">#REF!</definedName>
    <definedName name="WPI_F">#REF!</definedName>
    <definedName name="WPI_P" localSheetId="2">#REF!</definedName>
    <definedName name="WPI_P" localSheetId="3">#REF!</definedName>
    <definedName name="WPI_P">#REF!</definedName>
    <definedName name="WPIA_f" localSheetId="2">#REF!</definedName>
    <definedName name="WPIA_f" localSheetId="3">#REF!</definedName>
    <definedName name="WPIA_f">#REF!</definedName>
    <definedName name="WPIAVG">#REF!</definedName>
    <definedName name="WPIAVG_F" localSheetId="2">#REF!</definedName>
    <definedName name="WPIAVG_F" localSheetId="3">#REF!</definedName>
    <definedName name="WPIAVG_F">#REF!</definedName>
    <definedName name="WPIAVG_P" localSheetId="2">#REF!</definedName>
    <definedName name="WPIAVG_P" localSheetId="3">#REF!</definedName>
    <definedName name="WPIAVG_P">#REF!</definedName>
    <definedName name="WPICA" localSheetId="2">#REF!</definedName>
    <definedName name="WPICA" localSheetId="3">#REF!</definedName>
    <definedName name="WPICA">#REF!</definedName>
    <definedName name="WPImov_f" localSheetId="2">#REF!</definedName>
    <definedName name="WPImov_f" localSheetId="3">#REF!</definedName>
    <definedName name="WPImov_f">#REF!</definedName>
    <definedName name="WPIMY" localSheetId="2">#REF!</definedName>
    <definedName name="WPIMY" localSheetId="3">#REF!</definedName>
    <definedName name="WPIMY">#REF!</definedName>
    <definedName name="WPIMYA" localSheetId="2">#REF!</definedName>
    <definedName name="WPIMYA" localSheetId="3">#REF!</definedName>
    <definedName name="WPIMYA">#REF!</definedName>
    <definedName name="WPIY" localSheetId="2">#REF!</definedName>
    <definedName name="WPIY" localSheetId="3">#REF!</definedName>
    <definedName name="WPIY">#REF!</definedName>
    <definedName name="WR">#REF!</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2">#REF!</definedName>
    <definedName name="Year2" localSheetId="3">#REF!</definedName>
    <definedName name="Year2">#REF!</definedName>
    <definedName name="zDollarGDP">#REF!</definedName>
    <definedName name="zGDPgrowth" localSheetId="2">#REF!</definedName>
    <definedName name="zGDPgrowth" localSheetId="3">#REF!</definedName>
    <definedName name="zGDPgrowth">#REF!</definedName>
    <definedName name="zgxsd" hidden="1">{#N/A,#N/A,FALSE,"т02бд"}</definedName>
    <definedName name="zIGNFS" localSheetId="2">#REF!</definedName>
    <definedName name="zIGNFS" localSheetId="3">#REF!</definedName>
    <definedName name="zIGNFS">#REF!</definedName>
    <definedName name="zImports" localSheetId="2">#REF!</definedName>
    <definedName name="zImports" localSheetId="3">#REF!</definedName>
    <definedName name="zImports">#REF!</definedName>
    <definedName name="zLiborUS" localSheetId="2">#REF!</definedName>
    <definedName name="zLiborUS" localSheetId="3">#REF!</definedName>
    <definedName name="zLiborUS">#REF!</definedName>
    <definedName name="zReserves">#REF!</definedName>
    <definedName name="zRoWCPIchange" localSheetId="2">#REF!</definedName>
    <definedName name="zRoWCPIchange" localSheetId="3">#REF!</definedName>
    <definedName name="zRoWCPIchange">#REF!</definedName>
    <definedName name="zSDReRate">#REF!</definedName>
    <definedName name="zXGNFS" localSheetId="2">#REF!</definedName>
    <definedName name="zXGNFS" localSheetId="3">#REF!</definedName>
    <definedName name="zXGNFS">#REF!</definedName>
    <definedName name="zxz" hidden="1">{#N/A,#N/A,FALSE,"т02бд"}</definedName>
    <definedName name="_xlnm.Database" localSheetId="2">#REF!</definedName>
    <definedName name="_xlnm.Database" localSheetId="3">#REF!</definedName>
    <definedName name="_xlnm.Database">#REF!</definedName>
    <definedName name="вававав" hidden="1">{#N/A,#N/A,FALSE,"т02бд"}</definedName>
    <definedName name="д17.1">#REF!</definedName>
    <definedName name="еппп" hidden="1">{#N/A,#N/A,FALSE,"т02бд"}</definedName>
    <definedName name="_xlnm.Print_Titles" localSheetId="2">'6'!$A:$C</definedName>
    <definedName name="_xlnm.Print_Titles" localSheetId="3">'9'!$A:$C</definedName>
    <definedName name="збз1998" localSheetId="2">#REF!</definedName>
    <definedName name="збз1998" localSheetId="3">#REF!</definedName>
    <definedName name="збз1998">#REF!</definedName>
    <definedName name="ііі" hidden="1">{"MONA",#N/A,FALSE,"S"}</definedName>
    <definedName name="М2">#REF!</definedName>
    <definedName name="нy69" localSheetId="2">#REF!</definedName>
    <definedName name="нy69" localSheetId="3">#REF!</definedName>
    <definedName name="нy69">#REF!</definedName>
    <definedName name="нука69" localSheetId="2">#REF!</definedName>
    <definedName name="нука69" localSheetId="3">#REF!</definedName>
    <definedName name="нука69">#REF!</definedName>
    <definedName name="_xlnm.Print_Area" localSheetId="0">'0'!$C$3:$J$20</definedName>
    <definedName name="_xlnm.Print_Area" localSheetId="4">'10'!$A$1:$N$9</definedName>
    <definedName name="_xlnm.Print_Area" localSheetId="3">'9'!$A$1:$H$36</definedName>
    <definedName name="_xlnm.Print_Area">#N/A</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#REF!</definedName>
    <definedName name="т01" localSheetId="2">#REF!</definedName>
    <definedName name="т01" localSheetId="3">#REF!</definedName>
    <definedName name="т01">#REF!</definedName>
    <definedName name="т05" hidden="1">{#N/A,#N/A,FALSE,"т04"}</definedName>
    <definedName name="т06" localSheetId="2">#REF!</definedName>
    <definedName name="т06" localSheetId="3">#REF!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2">#REF!</definedName>
    <definedName name="т17.2" localSheetId="3">#REF!</definedName>
    <definedName name="т17.2">#REF!</definedName>
    <definedName name="т17.2.2001">#REF!</definedName>
    <definedName name="т17.3">#REF!</definedName>
    <definedName name="т17.3.2001">#REF!</definedName>
    <definedName name="т17.4" localSheetId="2">#REF!</definedName>
    <definedName name="т17.4" localSheetId="3">#REF!</definedName>
    <definedName name="т17.4">#REF!</definedName>
    <definedName name="т17.4.1999" localSheetId="2">#REF!</definedName>
    <definedName name="т17.4.1999" localSheetId="3">#REF!</definedName>
    <definedName name="т17.4.1999">#REF!</definedName>
    <definedName name="т17.4.2001" localSheetId="2">#REF!</definedName>
    <definedName name="т17.4.2001" localSheetId="3">#REF!</definedName>
    <definedName name="т17.4.2001">#REF!</definedName>
    <definedName name="т17.5" localSheetId="2">#REF!</definedName>
    <definedName name="т17.5" localSheetId="3">#REF!</definedName>
    <definedName name="т17.5">#REF!</definedName>
    <definedName name="т17.5.2001" localSheetId="2">#REF!</definedName>
    <definedName name="т17.5.2001" localSheetId="3">#REF!</definedName>
    <definedName name="т17.5.2001">#REF!</definedName>
    <definedName name="т17.7" localSheetId="2">#REF!</definedName>
    <definedName name="т17.7" localSheetId="3">#REF!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P19" i="10" l="1"/>
  <c r="A3" i="11" l="1"/>
  <c r="B3" i="2"/>
  <c r="A2" i="11" l="1"/>
  <c r="A6" i="11" l="1"/>
  <c r="C4" i="1" l="1"/>
  <c r="A36" i="10" l="1"/>
  <c r="A2" i="10" l="1"/>
  <c r="A29" i="7" l="1"/>
  <c r="A2" i="2"/>
  <c r="G6" i="11"/>
  <c r="H6" i="11"/>
  <c r="I6" i="11"/>
  <c r="J6" i="11"/>
  <c r="K6" i="11"/>
  <c r="L6" i="11"/>
  <c r="F6" i="11"/>
  <c r="G5" i="11"/>
  <c r="H5" i="11"/>
  <c r="I5" i="11"/>
  <c r="J5" i="11"/>
  <c r="K5" i="11"/>
  <c r="L5" i="11"/>
  <c r="F5" i="11"/>
  <c r="G4" i="11"/>
  <c r="H4" i="11"/>
  <c r="I4" i="11"/>
  <c r="J4" i="11"/>
  <c r="K4" i="11"/>
  <c r="L4" i="11"/>
  <c r="F4" i="11"/>
  <c r="G3" i="11"/>
  <c r="H3" i="11"/>
  <c r="I3" i="11"/>
  <c r="J3" i="11"/>
  <c r="K3" i="11"/>
  <c r="L3" i="11"/>
  <c r="F3" i="11"/>
  <c r="B3" i="10"/>
  <c r="A5" i="11"/>
  <c r="A4" i="11"/>
  <c r="B31" i="10"/>
  <c r="A1" i="11"/>
  <c r="J24" i="1" l="1"/>
  <c r="A35" i="2" l="1"/>
  <c r="A35" i="10" l="1"/>
  <c r="A8" i="11"/>
  <c r="B32" i="2"/>
  <c r="B10" i="10" l="1"/>
  <c r="B18" i="10"/>
  <c r="A28" i="7" l="1"/>
  <c r="B13" i="2" l="1"/>
  <c r="B14" i="2"/>
  <c r="B22" i="2" l="1"/>
  <c r="B19" i="10" l="1"/>
  <c r="A2" i="7"/>
  <c r="A16" i="7"/>
  <c r="B23" i="10" l="1"/>
  <c r="B33" i="2" l="1"/>
  <c r="B31" i="2"/>
  <c r="B30" i="2"/>
  <c r="B29" i="2"/>
  <c r="B28" i="2"/>
  <c r="B27" i="2"/>
  <c r="B26" i="2"/>
  <c r="B25" i="2"/>
  <c r="B24" i="2"/>
  <c r="B23" i="2"/>
  <c r="B21" i="2"/>
  <c r="B20" i="2"/>
  <c r="B19" i="2"/>
  <c r="B18" i="2"/>
  <c r="B17" i="2"/>
  <c r="B16" i="2"/>
  <c r="B15" i="2"/>
  <c r="B12" i="2"/>
  <c r="B11" i="2"/>
  <c r="B10" i="2"/>
  <c r="B9" i="2"/>
  <c r="B8" i="2"/>
  <c r="B7" i="2"/>
  <c r="B6" i="2"/>
  <c r="B5" i="2"/>
  <c r="B4" i="2"/>
  <c r="C2" i="7" l="1"/>
  <c r="C2" i="2" l="1"/>
  <c r="C30" i="10"/>
  <c r="C2" i="10"/>
  <c r="A30" i="10"/>
  <c r="B33" i="10" l="1"/>
  <c r="B32" i="10"/>
  <c r="B28" i="10"/>
  <c r="B27" i="10"/>
  <c r="B26" i="10"/>
  <c r="B25" i="10"/>
  <c r="B24" i="10"/>
  <c r="B22" i="10"/>
  <c r="B21" i="10"/>
  <c r="B20" i="10"/>
  <c r="B17" i="10"/>
  <c r="B16" i="10"/>
  <c r="B15" i="10"/>
  <c r="B14" i="10"/>
  <c r="B13" i="10"/>
  <c r="B12" i="10"/>
  <c r="B11" i="10"/>
  <c r="B9" i="10"/>
  <c r="B8" i="10"/>
  <c r="B7" i="10"/>
  <c r="B6" i="10"/>
  <c r="B5" i="10"/>
  <c r="B4" i="10"/>
  <c r="A31" i="10" l="1"/>
  <c r="A19" i="10"/>
  <c r="A3" i="10"/>
  <c r="J20" i="1"/>
  <c r="J18" i="1"/>
  <c r="J16" i="1"/>
  <c r="J14" i="1"/>
  <c r="J12" i="1"/>
  <c r="J10" i="1"/>
  <c r="J8" i="1"/>
  <c r="J6" i="1"/>
  <c r="J4" i="1"/>
  <c r="B26" i="7"/>
  <c r="B25" i="7"/>
  <c r="B24" i="7"/>
  <c r="B23" i="7"/>
  <c r="B22" i="7"/>
  <c r="B21" i="7"/>
  <c r="B20" i="7"/>
  <c r="B19" i="7"/>
  <c r="B18" i="7"/>
  <c r="B17" i="7"/>
  <c r="B16" i="7"/>
  <c r="B12" i="7"/>
  <c r="B11" i="7"/>
  <c r="B10" i="7"/>
  <c r="B9" i="7"/>
  <c r="B8" i="7"/>
  <c r="B7" i="7"/>
  <c r="B6" i="7"/>
  <c r="B5" i="7"/>
  <c r="B4" i="7"/>
  <c r="B3" i="7"/>
  <c r="A3" i="7"/>
  <c r="F16" i="1"/>
  <c r="F10" i="1"/>
  <c r="F4" i="1"/>
  <c r="A3" i="2"/>
  <c r="A1" i="10" l="1"/>
  <c r="A1" i="7"/>
  <c r="A1" i="2"/>
</calcChain>
</file>

<file path=xl/sharedStrings.xml><?xml version="1.0" encoding="utf-8"?>
<sst xmlns="http://schemas.openxmlformats.org/spreadsheetml/2006/main" count="5" uniqueCount="5">
  <si>
    <t>УКР</t>
  </si>
  <si>
    <t>ENG</t>
  </si>
  <si>
    <t>Офіційні трансферти</t>
  </si>
  <si>
    <t>Разом видатків
(без урахування міжбюджетних трансфертів)</t>
  </si>
  <si>
    <t>Усього видатків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</si>
</sst>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0000"/>
    <numFmt numFmtId="167" formatCode="#,##0.000000000"/>
  </numFmts>
  <fonts count="25"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b/>
      <sz val="24"/>
      <color theme="1"/>
      <name val="Times New Roman"/>
      <family val="1"/>
      <charset val="204"/>
    </font>
    <font>
      <i/>
      <sz val="12"/>
      <name val="Times New Roman"/>
      <family val="1"/>
      <charset val="204"/>
    </font>
    <font>
      <i/>
      <sz val="12"/>
      <color theme="1"/>
      <name val="Times New Roman"/>
      <family val="1"/>
      <charset val="204"/>
    </font>
    <font>
      <sz val="2"/>
      <color theme="0"/>
      <name val="Times New Roman"/>
      <family val="1"/>
      <charset val="204"/>
    </font>
    <font>
      <b/>
      <i/>
      <u/>
      <sz val="10"/>
      <color rgb="FFFF0000"/>
      <name val="Times New Roman"/>
      <family val="1"/>
      <charset val="204"/>
    </font>
    <font>
      <u/>
      <sz val="12"/>
      <color theme="10"/>
      <name val="Times New Roman"/>
      <family val="1"/>
      <charset val="204"/>
    </font>
    <font>
      <sz val="11"/>
      <color theme="0"/>
      <name val="Calibri"/>
      <family val="2"/>
      <charset val="204"/>
      <scheme val="minor"/>
    </font>
    <font>
      <b/>
      <i/>
      <u/>
      <sz val="13"/>
      <color rgb="FFFF0000"/>
      <name val="Times New Roman"/>
      <family val="1"/>
      <charset val="204"/>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right/>
      <top style="thin">
        <color indexed="64"/>
      </top>
      <bottom/>
      <diagonal/>
    </border>
    <border>
      <left/>
      <right style="thin">
        <color theme="1"/>
      </right>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35">
    <xf numFmtId="0" fontId="0" fillId="0" borderId="0" xfId="0"/>
    <xf numFmtId="0" fontId="4" fillId="0" borderId="0" xfId="0" applyFont="1" applyProtection="1">
      <protection hidden="1"/>
    </xf>
    <xf numFmtId="0" fontId="14" fillId="0" borderId="16" xfId="0" applyFont="1" applyBorder="1" applyAlignment="1" applyProtection="1">
      <alignment horizontal="center" vertical="center" wrapText="1"/>
      <protection hidden="1"/>
    </xf>
    <xf numFmtId="0" fontId="4" fillId="0" borderId="17" xfId="0" applyFont="1" applyBorder="1" applyProtection="1">
      <protection hidden="1"/>
    </xf>
    <xf numFmtId="0" fontId="22" fillId="0" borderId="16" xfId="3" applyFont="1" applyFill="1" applyBorder="1" applyAlignment="1" applyProtection="1">
      <alignment horizontal="center" vertical="center" wrapText="1"/>
      <protection hidden="1"/>
    </xf>
    <xf numFmtId="0" fontId="14" fillId="2" borderId="16" xfId="0" applyFont="1" applyFill="1" applyBorder="1" applyAlignment="1" applyProtection="1">
      <alignment horizontal="center" vertical="center" wrapText="1"/>
      <protection hidden="1"/>
    </xf>
    <xf numFmtId="0" fontId="7" fillId="0" borderId="0" xfId="0" applyFont="1" applyAlignment="1" applyProtection="1">
      <alignment vertical="top" wrapText="1"/>
      <protection hidden="1"/>
    </xf>
    <xf numFmtId="0" fontId="7" fillId="0" borderId="0" xfId="0" applyFont="1" applyAlignment="1" applyProtection="1">
      <alignment vertical="top"/>
      <protection hidden="1"/>
    </xf>
    <xf numFmtId="0" fontId="10" fillId="0" borderId="10" xfId="0" applyFont="1" applyBorder="1" applyAlignment="1" applyProtection="1">
      <alignment horizontal="center" vertical="center" wrapText="1"/>
      <protection hidden="1"/>
    </xf>
    <xf numFmtId="0" fontId="10" fillId="2" borderId="5" xfId="0" applyFont="1" applyFill="1" applyBorder="1" applyAlignment="1" applyProtection="1">
      <alignment horizontal="left" vertical="center" wrapText="1"/>
      <protection hidden="1"/>
    </xf>
    <xf numFmtId="0" fontId="6" fillId="2" borderId="7" xfId="0" applyFont="1" applyFill="1" applyBorder="1" applyAlignment="1" applyProtection="1">
      <alignment horizontal="center" vertical="center"/>
      <protection hidden="1"/>
    </xf>
    <xf numFmtId="165" fontId="6" fillId="2" borderId="6" xfId="0" applyNumberFormat="1" applyFont="1" applyFill="1" applyBorder="1" applyAlignment="1" applyProtection="1">
      <alignment horizontal="right" vertical="center"/>
      <protection hidden="1"/>
    </xf>
    <xf numFmtId="165" fontId="6" fillId="2" borderId="3" xfId="0" applyNumberFormat="1" applyFont="1" applyFill="1" applyBorder="1" applyAlignment="1" applyProtection="1">
      <alignment horizontal="right" vertical="center"/>
      <protection hidden="1"/>
    </xf>
    <xf numFmtId="0" fontId="10" fillId="3" borderId="1" xfId="0" applyFont="1" applyFill="1" applyBorder="1" applyAlignment="1" applyProtection="1">
      <alignment horizontal="left" vertical="center" wrapText="1"/>
      <protection hidden="1"/>
    </xf>
    <xf numFmtId="0" fontId="7" fillId="0" borderId="6" xfId="0" applyFont="1" applyBorder="1" applyAlignment="1" applyProtection="1">
      <alignment horizontal="center" vertical="center"/>
      <protection hidden="1"/>
    </xf>
    <xf numFmtId="165" fontId="6" fillId="0" borderId="6" xfId="0" applyNumberFormat="1" applyFont="1" applyBorder="1" applyAlignment="1" applyProtection="1">
      <alignment horizontal="right" vertical="center"/>
      <protection hidden="1"/>
    </xf>
    <xf numFmtId="165" fontId="6" fillId="0" borderId="3" xfId="0" applyNumberFormat="1"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protection hidden="1"/>
    </xf>
    <xf numFmtId="0" fontId="7" fillId="0" borderId="8" xfId="0" applyFont="1" applyBorder="1" applyAlignment="1" applyProtection="1">
      <alignment horizontal="center" vertical="center"/>
      <protection hidden="1"/>
    </xf>
    <xf numFmtId="165" fontId="7" fillId="0" borderId="8" xfId="0" applyNumberFormat="1" applyFont="1" applyBorder="1" applyAlignment="1" applyProtection="1">
      <alignment horizontal="right" vertical="center"/>
      <protection hidden="1"/>
    </xf>
    <xf numFmtId="165" fontId="7" fillId="0" borderId="0" xfId="0" applyNumberFormat="1" applyFont="1" applyAlignment="1" applyProtection="1">
      <alignment horizontal="right" vertical="center"/>
      <protection hidden="1"/>
    </xf>
    <xf numFmtId="0" fontId="18"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7" xfId="0" applyFont="1" applyBorder="1" applyAlignment="1" applyProtection="1">
      <alignment horizontal="center" vertical="center"/>
      <protection hidden="1"/>
    </xf>
    <xf numFmtId="165" fontId="6" fillId="0" borderId="7" xfId="0" applyNumberFormat="1" applyFont="1" applyBorder="1" applyAlignment="1" applyProtection="1">
      <alignment horizontal="right" vertical="center"/>
      <protection hidden="1"/>
    </xf>
    <xf numFmtId="165" fontId="6" fillId="0" borderId="4" xfId="0" applyNumberFormat="1" applyFont="1" applyBorder="1" applyAlignment="1" applyProtection="1">
      <alignment horizontal="right" vertical="center"/>
      <protection hidden="1"/>
    </xf>
    <xf numFmtId="0" fontId="4" fillId="0" borderId="0" xfId="0" applyFont="1" applyAlignment="1" applyProtection="1">
      <alignment vertical="top"/>
      <protection hidden="1"/>
    </xf>
    <xf numFmtId="0" fontId="14" fillId="3" borderId="2" xfId="0" applyFont="1" applyFill="1" applyBorder="1" applyAlignment="1" applyProtection="1">
      <alignment horizontal="left" vertical="center"/>
      <protection hidden="1"/>
    </xf>
    <xf numFmtId="166" fontId="4" fillId="0" borderId="2" xfId="0" applyNumberFormat="1" applyFont="1" applyBorder="1" applyAlignment="1" applyProtection="1">
      <alignment horizontal="center" vertical="center"/>
      <protection hidden="1"/>
    </xf>
    <xf numFmtId="165" fontId="4" fillId="0" borderId="0" xfId="0" applyNumberFormat="1" applyFont="1" applyAlignment="1" applyProtection="1">
      <alignment horizontal="right" vertical="center"/>
      <protection hidden="1"/>
    </xf>
    <xf numFmtId="0" fontId="12" fillId="2" borderId="5" xfId="0" applyFont="1" applyFill="1" applyBorder="1" applyAlignment="1" applyProtection="1">
      <alignment horizontal="left" vertical="center"/>
      <protection hidden="1"/>
    </xf>
    <xf numFmtId="166" fontId="11" fillId="2" borderId="5" xfId="0" applyNumberFormat="1" applyFont="1" applyFill="1" applyBorder="1" applyAlignment="1" applyProtection="1">
      <alignment horizontal="center" vertical="center"/>
      <protection hidden="1"/>
    </xf>
    <xf numFmtId="165" fontId="11" fillId="2" borderId="4" xfId="0" applyNumberFormat="1" applyFont="1" applyFill="1" applyBorder="1" applyAlignment="1" applyProtection="1">
      <alignment horizontal="right" vertical="center"/>
      <protection hidden="1"/>
    </xf>
    <xf numFmtId="0" fontId="14" fillId="4" borderId="2" xfId="0" applyFont="1" applyFill="1" applyBorder="1" applyAlignment="1" applyProtection="1">
      <alignment horizontal="left" vertical="center"/>
      <protection hidden="1"/>
    </xf>
    <xf numFmtId="0" fontId="19" fillId="4" borderId="2" xfId="0" applyFont="1" applyFill="1" applyBorder="1" applyAlignment="1" applyProtection="1">
      <alignment horizontal="left" vertical="center" indent="2"/>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165" fontId="11" fillId="0" borderId="0" xfId="0" applyNumberFormat="1" applyFont="1" applyAlignment="1" applyProtection="1">
      <alignment horizontal="right" vertical="center"/>
      <protection hidden="1"/>
    </xf>
    <xf numFmtId="0" fontId="7" fillId="0" borderId="0" xfId="0" applyFont="1" applyAlignment="1" applyProtection="1">
      <alignment horizontal="left" vertical="top"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7" fillId="0" borderId="2" xfId="0" applyFont="1" applyBorder="1" applyAlignment="1" applyProtection="1">
      <alignment horizontal="center" vertical="center"/>
      <protection hidden="1"/>
    </xf>
    <xf numFmtId="0" fontId="18" fillId="3" borderId="5" xfId="0" applyFont="1" applyFill="1" applyBorder="1" applyAlignment="1" applyProtection="1">
      <alignment horizontal="left" vertical="center" wrapText="1" indent="2"/>
      <protection hidden="1"/>
    </xf>
    <xf numFmtId="0" fontId="7" fillId="0" borderId="5" xfId="0" applyFont="1" applyBorder="1" applyAlignment="1" applyProtection="1">
      <alignment horizontal="center" vertical="center"/>
      <protection hidden="1"/>
    </xf>
    <xf numFmtId="165" fontId="7" fillId="0" borderId="7" xfId="0" applyNumberFormat="1" applyFont="1" applyBorder="1" applyAlignment="1" applyProtection="1">
      <alignment horizontal="right" vertical="center"/>
      <protection hidden="1"/>
    </xf>
    <xf numFmtId="165" fontId="7" fillId="0" borderId="4" xfId="0" applyNumberFormat="1" applyFont="1" applyBorder="1" applyAlignment="1" applyProtection="1">
      <alignment horizontal="right" vertical="center"/>
      <protection hidden="1"/>
    </xf>
    <xf numFmtId="0" fontId="7" fillId="2" borderId="5" xfId="0" applyFont="1" applyFill="1" applyBorder="1" applyAlignment="1" applyProtection="1">
      <alignment horizontal="center" vertical="center"/>
      <protection hidden="1"/>
    </xf>
    <xf numFmtId="165" fontId="6" fillId="2" borderId="7" xfId="0" applyNumberFormat="1" applyFont="1" applyFill="1" applyBorder="1" applyAlignment="1" applyProtection="1">
      <alignment horizontal="right" vertical="center"/>
      <protection hidden="1"/>
    </xf>
    <xf numFmtId="165" fontId="6" fillId="2" borderId="4" xfId="0" applyNumberFormat="1" applyFont="1" applyFill="1" applyBorder="1" applyAlignment="1" applyProtection="1">
      <alignment horizontal="right" vertical="center"/>
      <protection hidden="1"/>
    </xf>
    <xf numFmtId="0" fontId="9" fillId="4" borderId="2" xfId="0" applyFont="1" applyFill="1" applyBorder="1" applyAlignment="1" applyProtection="1">
      <alignment horizontal="left" vertical="center" wrapText="1" indent="1"/>
      <protection hidden="1"/>
    </xf>
    <xf numFmtId="0" fontId="18" fillId="4" borderId="2" xfId="0" applyFont="1" applyFill="1" applyBorder="1" applyAlignment="1" applyProtection="1">
      <alignment horizontal="left" vertical="center" wrapText="1" indent="2"/>
      <protection hidden="1"/>
    </xf>
    <xf numFmtId="0" fontId="18"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7" fillId="0" borderId="0" xfId="0" applyFont="1" applyAlignment="1" applyProtection="1">
      <alignment horizontal="left" vertical="center" wrapText="1"/>
      <protection hidden="1"/>
    </xf>
    <xf numFmtId="165" fontId="7" fillId="0" borderId="3" xfId="0" applyNumberFormat="1" applyFont="1" applyBorder="1" applyAlignment="1" applyProtection="1">
      <alignment horizontal="right" vertical="center"/>
      <protection hidden="1"/>
    </xf>
    <xf numFmtId="0" fontId="9" fillId="3" borderId="5" xfId="0" applyFont="1" applyFill="1" applyBorder="1" applyAlignment="1" applyProtection="1">
      <alignment horizontal="left" vertical="center" wrapText="1" indent="1"/>
      <protection hidden="1"/>
    </xf>
    <xf numFmtId="0" fontId="7" fillId="0" borderId="0" xfId="0" applyFont="1" applyProtection="1">
      <protection locked="0"/>
    </xf>
    <xf numFmtId="0" fontId="7" fillId="0" borderId="0" xfId="0" applyFont="1" applyAlignment="1" applyProtection="1">
      <alignment vertical="top"/>
      <protection locked="0"/>
    </xf>
    <xf numFmtId="0" fontId="6" fillId="0" borderId="0" xfId="0" applyFont="1" applyProtection="1">
      <protection locked="0"/>
    </xf>
    <xf numFmtId="0" fontId="7" fillId="0" borderId="0" xfId="0" applyFont="1" applyAlignment="1" applyProtection="1">
      <alignment wrapText="1"/>
      <protection locked="0"/>
    </xf>
    <xf numFmtId="0" fontId="4" fillId="0" borderId="0" xfId="0" applyFont="1" applyAlignment="1" applyProtection="1">
      <alignment vertical="top"/>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20" fillId="0" borderId="0" xfId="0" applyFont="1" applyProtection="1">
      <protection locked="0" hidden="1"/>
    </xf>
    <xf numFmtId="0" fontId="10" fillId="0" borderId="6"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4" fillId="0" borderId="0" xfId="0" applyFont="1" applyAlignment="1" applyProtection="1">
      <alignment vertical="center" wrapText="1"/>
      <protection hidden="1"/>
    </xf>
    <xf numFmtId="0" fontId="12" fillId="3" borderId="1" xfId="0" applyFont="1" applyFill="1" applyBorder="1" applyAlignment="1" applyProtection="1">
      <alignment horizontal="left" vertical="center"/>
      <protection hidden="1"/>
    </xf>
    <xf numFmtId="0" fontId="4" fillId="0" borderId="0" xfId="0" applyFont="1" applyAlignment="1" applyProtection="1">
      <alignment horizontal="left" vertical="top" indent="3"/>
      <protection locked="0"/>
    </xf>
    <xf numFmtId="0" fontId="21" fillId="0" borderId="0" xfId="3" applyFont="1" applyAlignment="1" applyProtection="1">
      <alignment horizontal="left" vertical="center" indent="3"/>
      <protection hidden="1"/>
    </xf>
    <xf numFmtId="0" fontId="0" fillId="0" borderId="0" xfId="0" applyAlignment="1" applyProtection="1">
      <alignment horizontal="left" indent="3"/>
      <protection locked="0"/>
    </xf>
    <xf numFmtId="0" fontId="0" fillId="0" borderId="0" xfId="0" applyProtection="1">
      <protection locked="0"/>
    </xf>
    <xf numFmtId="0" fontId="0" fillId="0" borderId="0" xfId="0" applyProtection="1">
      <protection hidden="1"/>
    </xf>
    <xf numFmtId="0" fontId="23" fillId="0" borderId="0" xfId="0" applyFont="1" applyProtection="1">
      <protection locked="0"/>
    </xf>
    <xf numFmtId="167" fontId="23" fillId="0" borderId="0" xfId="0" applyNumberFormat="1" applyFont="1" applyProtection="1">
      <protection locked="0"/>
    </xf>
    <xf numFmtId="165" fontId="23" fillId="0" borderId="0" xfId="0" applyNumberFormat="1" applyFont="1" applyProtection="1">
      <protection locked="0"/>
    </xf>
    <xf numFmtId="0" fontId="23" fillId="0" borderId="0" xfId="0" applyFont="1" applyAlignment="1" applyProtection="1">
      <alignment horizontal="right"/>
      <protection locked="0"/>
    </xf>
    <xf numFmtId="0" fontId="20" fillId="0" borderId="0" xfId="0" applyFont="1" applyProtection="1">
      <protection hidden="1"/>
    </xf>
    <xf numFmtId="165" fontId="7" fillId="5" borderId="6" xfId="0" applyNumberFormat="1" applyFont="1" applyFill="1" applyBorder="1" applyAlignment="1" applyProtection="1">
      <alignment horizontal="right" vertical="center"/>
      <protection hidden="1"/>
    </xf>
    <xf numFmtId="165" fontId="7" fillId="5" borderId="3" xfId="0" applyNumberFormat="1" applyFont="1" applyFill="1" applyBorder="1" applyAlignment="1" applyProtection="1">
      <alignment horizontal="right" vertical="center"/>
      <protection hidden="1"/>
    </xf>
    <xf numFmtId="165" fontId="7" fillId="5" borderId="10" xfId="0" applyNumberFormat="1" applyFont="1" applyFill="1" applyBorder="1" applyAlignment="1" applyProtection="1">
      <alignment horizontal="right" vertical="center"/>
      <protection hidden="1"/>
    </xf>
    <xf numFmtId="165" fontId="7" fillId="5" borderId="7" xfId="0" applyNumberFormat="1" applyFont="1" applyFill="1" applyBorder="1" applyAlignment="1" applyProtection="1">
      <alignment horizontal="right" vertical="center"/>
      <protection hidden="1"/>
    </xf>
    <xf numFmtId="165" fontId="7" fillId="5" borderId="4" xfId="0" applyNumberFormat="1" applyFont="1" applyFill="1" applyBorder="1" applyAlignment="1" applyProtection="1">
      <alignment horizontal="right" vertical="center"/>
      <protection hidden="1"/>
    </xf>
    <xf numFmtId="165" fontId="7" fillId="5" borderId="9" xfId="0" applyNumberFormat="1" applyFont="1" applyFill="1" applyBorder="1" applyAlignment="1" applyProtection="1">
      <alignment horizontal="right" vertical="center"/>
      <protection hidden="1"/>
    </xf>
    <xf numFmtId="0" fontId="6" fillId="5" borderId="18" xfId="0" applyFont="1" applyFill="1" applyBorder="1" applyAlignment="1" applyProtection="1">
      <alignment horizontal="right" vertical="center"/>
      <protection hidden="1"/>
    </xf>
    <xf numFmtId="0" fontId="6" fillId="5" borderId="12" xfId="0" applyFont="1" applyFill="1" applyBorder="1" applyAlignment="1" applyProtection="1">
      <alignment horizontal="right" vertical="center"/>
      <protection hidden="1"/>
    </xf>
    <xf numFmtId="0" fontId="8" fillId="0" borderId="1" xfId="0" applyFont="1" applyBorder="1" applyAlignment="1" applyProtection="1">
      <alignment vertical="center" wrapText="1"/>
      <protection hidden="1"/>
    </xf>
    <xf numFmtId="0" fontId="5" fillId="0" borderId="0" xfId="3" applyProtection="1">
      <protection locked="0"/>
    </xf>
    <xf numFmtId="0" fontId="14" fillId="3" borderId="2" xfId="0" applyFont="1" applyFill="1" applyBorder="1" applyAlignment="1" applyProtection="1">
      <alignment horizontal="left" vertical="center" indent="1"/>
      <protection hidden="1"/>
    </xf>
    <xf numFmtId="165" fontId="7" fillId="0" borderId="0" xfId="0" applyNumberFormat="1" applyFont="1" applyAlignment="1">
      <alignment horizontal="right" vertical="center"/>
    </xf>
    <xf numFmtId="165" fontId="4" fillId="0" borderId="8" xfId="0" applyNumberFormat="1" applyFont="1" applyBorder="1" applyAlignment="1">
      <alignment horizontal="right" vertical="center"/>
    </xf>
    <xf numFmtId="165" fontId="4" fillId="0" borderId="0" xfId="0" applyNumberFormat="1" applyFont="1" applyAlignment="1">
      <alignment horizontal="right" vertical="center"/>
    </xf>
    <xf numFmtId="0" fontId="10" fillId="2" borderId="5" xfId="0" applyFont="1" applyFill="1" applyBorder="1" applyAlignment="1" applyProtection="1">
      <alignment horizontal="left" vertical="center"/>
      <protection hidden="1"/>
    </xf>
    <xf numFmtId="166" fontId="6" fillId="2" borderId="5" xfId="0" applyNumberFormat="1" applyFont="1" applyFill="1" applyBorder="1" applyAlignment="1" applyProtection="1">
      <alignment horizontal="center" vertical="center"/>
      <protection hidden="1"/>
    </xf>
    <xf numFmtId="165" fontId="6" fillId="2" borderId="9" xfId="0" applyNumberFormat="1" applyFont="1" applyFill="1" applyBorder="1" applyAlignment="1">
      <alignment horizontal="right" vertical="center"/>
    </xf>
    <xf numFmtId="165" fontId="6" fillId="0" borderId="4" xfId="0" applyNumberFormat="1" applyFont="1" applyBorder="1" applyAlignment="1">
      <alignment horizontal="right" vertical="center"/>
    </xf>
    <xf numFmtId="165" fontId="6" fillId="0" borderId="9"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11" fillId="0" borderId="4" xfId="0" applyNumberFormat="1" applyFont="1" applyBorder="1" applyAlignment="1">
      <alignment horizontal="right" vertical="center"/>
    </xf>
    <xf numFmtId="165" fontId="11" fillId="0" borderId="9" xfId="0" applyNumberFormat="1" applyFont="1" applyBorder="1" applyAlignment="1">
      <alignment horizontal="right" vertical="center"/>
    </xf>
    <xf numFmtId="165" fontId="11" fillId="0" borderId="4" xfId="0" applyNumberFormat="1" applyFont="1" applyBorder="1" applyAlignment="1" applyProtection="1">
      <alignment horizontal="right" vertical="center"/>
      <protection hidden="1"/>
    </xf>
    <xf numFmtId="165" fontId="11" fillId="0" borderId="19" xfId="0" applyNumberFormat="1" applyFont="1" applyBorder="1" applyAlignment="1">
      <alignment horizontal="right" vertical="center"/>
    </xf>
    <xf numFmtId="0" fontId="12" fillId="2" borderId="5" xfId="0" applyFont="1" applyFill="1" applyBorder="1" applyAlignment="1" applyProtection="1">
      <alignment horizontal="left" vertical="center" wrapText="1"/>
      <protection hidden="1"/>
    </xf>
    <xf numFmtId="0" fontId="24" fillId="0" borderId="0" xfId="3" applyFont="1" applyAlignment="1" applyProtection="1">
      <alignment horizontal="center" vertical="top"/>
      <protection hidden="1"/>
    </xf>
    <xf numFmtId="165" fontId="7" fillId="0" borderId="0" xfId="0" applyNumberFormat="1" applyFont="1" applyProtection="1">
      <protection locked="0"/>
    </xf>
    <xf numFmtId="165" fontId="0" fillId="0" borderId="0" xfId="0" applyNumberFormat="1" applyProtection="1">
      <protection locked="0"/>
    </xf>
    <xf numFmtId="0" fontId="17" fillId="2" borderId="13" xfId="0" applyFont="1" applyFill="1" applyBorder="1" applyAlignment="1" applyProtection="1">
      <alignment horizontal="center" vertical="center" wrapText="1"/>
      <protection hidden="1"/>
    </xf>
    <xf numFmtId="0" fontId="17" fillId="2" borderId="14"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3" fillId="2" borderId="13" xfId="0" applyFont="1" applyFill="1" applyBorder="1" applyAlignment="1" applyProtection="1">
      <alignment horizontal="center" vertical="center" wrapText="1"/>
      <protection hidden="1"/>
    </xf>
    <xf numFmtId="0" fontId="13" fillId="2" borderId="14" xfId="0" applyFont="1" applyFill="1" applyBorder="1" applyAlignment="1" applyProtection="1">
      <alignment horizontal="center" vertical="center" wrapText="1"/>
      <protection hidden="1"/>
    </xf>
    <xf numFmtId="0" fontId="13" fillId="2" borderId="15" xfId="0" applyFont="1" applyFill="1" applyBorder="1" applyAlignment="1" applyProtection="1">
      <alignment horizontal="center" vertical="center" wrapText="1"/>
      <protection hidden="1"/>
    </xf>
    <xf numFmtId="0" fontId="13" fillId="2" borderId="13" xfId="0" applyFont="1" applyFill="1" applyBorder="1" applyAlignment="1" applyProtection="1">
      <alignment vertical="center" wrapText="1"/>
      <protection hidden="1"/>
    </xf>
    <xf numFmtId="0" fontId="13" fillId="2" borderId="14" xfId="0" applyFont="1" applyFill="1" applyBorder="1" applyAlignment="1" applyProtection="1">
      <alignment vertical="center" wrapText="1"/>
      <protection hidden="1"/>
    </xf>
    <xf numFmtId="0" fontId="13" fillId="2" borderId="15" xfId="0" applyFont="1" applyFill="1" applyBorder="1" applyAlignment="1" applyProtection="1">
      <alignment vertical="center" wrapText="1"/>
      <protection hidden="1"/>
    </xf>
    <xf numFmtId="0" fontId="15" fillId="3" borderId="12" xfId="0" applyFont="1" applyFill="1" applyBorder="1" applyAlignment="1" applyProtection="1">
      <alignment horizontal="center" vertical="center" textRotation="90" wrapText="1"/>
      <protection hidden="1"/>
    </xf>
    <xf numFmtId="0" fontId="15" fillId="3" borderId="11" xfId="0" applyFont="1" applyFill="1" applyBorder="1" applyAlignment="1" applyProtection="1">
      <alignment horizontal="center" vertical="center" textRotation="90" wrapText="1"/>
      <protection hidden="1"/>
    </xf>
    <xf numFmtId="0" fontId="15" fillId="3" borderId="9"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8" fillId="0" borderId="10"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6" fillId="4" borderId="10" xfId="0" applyFont="1" applyFill="1" applyBorder="1" applyAlignment="1" applyProtection="1">
      <alignment horizontal="center" vertical="center" textRotation="90" wrapText="1"/>
      <protection hidden="1"/>
    </xf>
    <xf numFmtId="0" fontId="2"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16" fillId="3" borderId="12" xfId="0" applyFont="1" applyFill="1" applyBorder="1" applyAlignment="1" applyProtection="1">
      <alignment horizontal="center" vertical="center" textRotation="90" wrapText="1"/>
      <protection hidden="1"/>
    </xf>
    <xf numFmtId="0" fontId="16" fillId="3" borderId="11" xfId="0" applyFont="1" applyFill="1" applyBorder="1" applyAlignment="1" applyProtection="1">
      <alignment horizontal="center" vertical="center" textRotation="90" wrapText="1"/>
      <protection hidden="1"/>
    </xf>
    <xf numFmtId="0" fontId="16" fillId="3" borderId="9" xfId="0" applyFont="1" applyFill="1" applyBorder="1" applyAlignment="1" applyProtection="1">
      <alignment horizontal="center" vertical="center" textRotation="90" wrapText="1"/>
      <protection hidden="1"/>
    </xf>
    <xf numFmtId="0" fontId="2" fillId="0" borderId="0" xfId="0" applyFont="1" applyAlignment="1" applyProtection="1">
      <alignment horizontal="left"/>
      <protection hidden="1"/>
    </xf>
    <xf numFmtId="0" fontId="15" fillId="4" borderId="10" xfId="0" applyFont="1" applyFill="1" applyBorder="1" applyAlignment="1" applyProtection="1">
      <alignment horizontal="center" vertical="center" textRotation="90" wrapText="1"/>
      <protection hidden="1"/>
    </xf>
    <xf numFmtId="0" fontId="8" fillId="3" borderId="12" xfId="0" applyFont="1" applyFill="1" applyBorder="1" applyAlignment="1" applyProtection="1">
      <alignment horizontal="center" vertical="center" textRotation="90" wrapText="1"/>
      <protection hidden="1"/>
    </xf>
    <xf numFmtId="0" fontId="8" fillId="3" borderId="11"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5B2B"/>
      <color rgb="FF007236"/>
      <color rgb="FFEBF1DE"/>
      <color rgb="FFC4D79B"/>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15240</xdr:rowOff>
        </xdr:from>
        <xdr:to>
          <xdr:col>1</xdr:col>
          <xdr:colOff>15240</xdr:colOff>
          <xdr:row>2</xdr:row>
          <xdr:rowOff>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0</xdr:colOff>
      <xdr:row>3</xdr:row>
      <xdr:rowOff>115388</xdr:rowOff>
    </xdr:from>
    <xdr:to>
      <xdr:col>8</xdr:col>
      <xdr:colOff>9688</xdr:colOff>
      <xdr:row>23</xdr:row>
      <xdr:rowOff>155666</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10000" y="648788"/>
          <a:ext cx="5625628" cy="4040778"/>
          <a:chOff x="3881438" y="1730268"/>
          <a:chExt cx="5748500" cy="3979913"/>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86156" y="1730268"/>
            <a:ext cx="1243782" cy="3204992"/>
            <a:chOff x="6983187" y="1935327"/>
            <a:chExt cx="1256102" cy="3461895"/>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6985000" y="1935327"/>
              <a:ext cx="1246351" cy="876929"/>
              <a:chOff x="6985000" y="1935327"/>
              <a:chExt cx="1247939" cy="878517"/>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8" name="Групувати 17">
              <a:extLst>
                <a:ext uri="{FF2B5EF4-FFF2-40B4-BE49-F238E27FC236}">
                  <a16:creationId xmlns:a16="http://schemas.microsoft.com/office/drawing/2014/main" id="{00000000-0008-0000-0000-000012000000}"/>
                </a:ext>
              </a:extLst>
            </xdr:cNvPr>
            <xdr:cNvGrpSpPr/>
          </xdr:nvGrpSpPr>
          <xdr:grpSpPr>
            <a:xfrm>
              <a:off x="6992938" y="3228181"/>
              <a:ext cx="1246351" cy="876929"/>
              <a:chOff x="6985000" y="1935327"/>
              <a:chExt cx="1247939" cy="878517"/>
            </a:xfrm>
          </xdr:grpSpPr>
          <xdr:cxnSp macro="">
            <xdr:nvCxnSpPr>
              <xdr:cNvPr id="31" name="Пряма зі стрілкою 30">
                <a:extLst>
                  <a:ext uri="{FF2B5EF4-FFF2-40B4-BE49-F238E27FC236}">
                    <a16:creationId xmlns:a16="http://schemas.microsoft.com/office/drawing/2014/main" id="{00000000-0008-0000-0000-00001F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4" name="Групувати 33">
              <a:extLst>
                <a:ext uri="{FF2B5EF4-FFF2-40B4-BE49-F238E27FC236}">
                  <a16:creationId xmlns:a16="http://schemas.microsoft.com/office/drawing/2014/main" id="{00000000-0008-0000-0000-000022000000}"/>
                </a:ext>
              </a:extLst>
            </xdr:cNvPr>
            <xdr:cNvGrpSpPr/>
          </xdr:nvGrpSpPr>
          <xdr:grpSpPr>
            <a:xfrm>
              <a:off x="6983187" y="4520292"/>
              <a:ext cx="1246350" cy="876930"/>
              <a:chOff x="6985000" y="1935327"/>
              <a:chExt cx="1247939" cy="878517"/>
            </a:xfrm>
          </xdr:grpSpPr>
          <xdr:cxnSp macro="">
            <xdr:nvCxnSpPr>
              <xdr:cNvPr id="35" name="Пряма зі стрілкою 34">
                <a:extLst>
                  <a:ext uri="{FF2B5EF4-FFF2-40B4-BE49-F238E27FC236}">
                    <a16:creationId xmlns:a16="http://schemas.microsoft.com/office/drawing/2014/main" id="{00000000-0008-0000-0000-000023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Пряма зі стрілкою 35">
                <a:extLst>
                  <a:ext uri="{FF2B5EF4-FFF2-40B4-BE49-F238E27FC236}">
                    <a16:creationId xmlns:a16="http://schemas.microsoft.com/office/drawing/2014/main" id="{00000000-0008-0000-0000-000024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Пряма зі стрілкою 36">
                <a:extLst>
                  <a:ext uri="{FF2B5EF4-FFF2-40B4-BE49-F238E27FC236}">
                    <a16:creationId xmlns:a16="http://schemas.microsoft.com/office/drawing/2014/main" id="{00000000-0008-0000-0000-000025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6" name="Групувати 5">
            <a:extLst>
              <a:ext uri="{FF2B5EF4-FFF2-40B4-BE49-F238E27FC236}">
                <a16:creationId xmlns:a16="http://schemas.microsoft.com/office/drawing/2014/main" id="{00000000-0008-0000-0000-000006000000}"/>
              </a:ext>
            </a:extLst>
          </xdr:cNvPr>
          <xdr:cNvGrpSpPr/>
        </xdr:nvGrpSpPr>
        <xdr:grpSpPr>
          <a:xfrm>
            <a:off x="3881438" y="2118990"/>
            <a:ext cx="1249604" cy="3591191"/>
            <a:chOff x="3881438" y="2118990"/>
            <a:chExt cx="1249604" cy="3591191"/>
          </a:xfrm>
        </xdr:grpSpPr>
        <xdr:cxnSp macro="">
          <xdr:nvCxnSpPr>
            <xdr:cNvPr id="7" name="Прямая со стрелкой 6">
              <a:extLst>
                <a:ext uri="{FF2B5EF4-FFF2-40B4-BE49-F238E27FC236}">
                  <a16:creationId xmlns:a16="http://schemas.microsoft.com/office/drawing/2014/main" id="{00000000-0008-0000-0000-000007000000}"/>
                </a:ext>
              </a:extLst>
            </xdr:cNvPr>
            <xdr:cNvCxnSpPr/>
          </xdr:nvCxnSpPr>
          <xdr:spPr>
            <a:xfrm>
              <a:off x="3881438" y="2124751"/>
              <a:ext cx="124960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472161" y="2118990"/>
              <a:ext cx="0" cy="3591191"/>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28" name="Прямая со стрелкой 27">
              <a:extLst>
                <a:ext uri="{FF2B5EF4-FFF2-40B4-BE49-F238E27FC236}">
                  <a16:creationId xmlns:a16="http://schemas.microsoft.com/office/drawing/2014/main" id="{00000000-0008-0000-0000-00001C000000}"/>
                </a:ext>
              </a:extLst>
            </xdr:cNvPr>
            <xdr:cNvCxnSpPr/>
          </xdr:nvCxnSpPr>
          <xdr:spPr>
            <a:xfrm flipV="1">
              <a:off x="4468744" y="3331951"/>
              <a:ext cx="65947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я со стрелкой 28">
              <a:extLst>
                <a:ext uri="{FF2B5EF4-FFF2-40B4-BE49-F238E27FC236}">
                  <a16:creationId xmlns:a16="http://schemas.microsoft.com/office/drawing/2014/main" id="{00000000-0008-0000-0000-00001D000000}"/>
                </a:ext>
              </a:extLst>
            </xdr:cNvPr>
            <xdr:cNvCxnSpPr/>
          </xdr:nvCxnSpPr>
          <xdr:spPr>
            <a:xfrm flipV="1">
              <a:off x="4467867" y="4503786"/>
              <a:ext cx="65947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8965</xdr:colOff>
      <xdr:row>23</xdr:row>
      <xdr:rowOff>107578</xdr:rowOff>
    </xdr:from>
    <xdr:to>
      <xdr:col>8</xdr:col>
      <xdr:colOff>2420</xdr:colOff>
      <xdr:row>23</xdr:row>
      <xdr:rowOff>109257</xdr:rowOff>
    </xdr:to>
    <xdr:cxnSp macro="">
      <xdr:nvCxnSpPr>
        <xdr:cNvPr id="27" name="Пряма зі стрілкою 36">
          <a:extLst>
            <a:ext uri="{FF2B5EF4-FFF2-40B4-BE49-F238E27FC236}">
              <a16:creationId xmlns:a16="http://schemas.microsoft.com/office/drawing/2014/main" id="{00000000-0008-0000-0000-00001B000000}"/>
            </a:ext>
          </a:extLst>
        </xdr:cNvPr>
        <xdr:cNvCxnSpPr/>
      </xdr:nvCxnSpPr>
      <xdr:spPr>
        <a:xfrm>
          <a:off x="8229600" y="4634754"/>
          <a:ext cx="1212655" cy="167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574431</xdr:colOff>
      <xdr:row>23</xdr:row>
      <xdr:rowOff>152400</xdr:rowOff>
    </xdr:from>
    <xdr:to>
      <xdr:col>5</xdr:col>
      <xdr:colOff>3230</xdr:colOff>
      <xdr:row>23</xdr:row>
      <xdr:rowOff>152400</xdr:rowOff>
    </xdr:to>
    <xdr:cxnSp macro="">
      <xdr:nvCxnSpPr>
        <xdr:cNvPr id="30" name="Прямая со стрелкой 29">
          <a:extLst>
            <a:ext uri="{FF2B5EF4-FFF2-40B4-BE49-F238E27FC236}">
              <a16:creationId xmlns:a16="http://schemas.microsoft.com/office/drawing/2014/main" id="{00000000-0008-0000-0000-00001E000000}"/>
            </a:ext>
          </a:extLst>
        </xdr:cNvPr>
        <xdr:cNvCxnSpPr/>
      </xdr:nvCxnSpPr>
      <xdr:spPr>
        <a:xfrm flipV="1">
          <a:off x="4384431" y="4689231"/>
          <a:ext cx="647999"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7"/>
  <sheetViews>
    <sheetView showGridLines="0" tabSelected="1" zoomScaleNormal="100" workbookViewId="0">
      <selection activeCell="N7" sqref="N7"/>
    </sheetView>
  </sheetViews>
  <sheetFormatPr defaultColWidth="8.77734375" defaultRowHeight="13.8" x14ac:dyDescent="0.25"/>
  <cols>
    <col min="1" max="1" width="8.5546875" style="1" customWidth="1"/>
    <col min="2" max="2" width="8.77734375" style="1" customWidth="1"/>
    <col min="3" max="3" width="38.21875" style="1" bestFit="1" customWidth="1"/>
    <col min="4" max="5" width="8.77734375" style="1"/>
    <col min="6" max="6" width="46.77734375" style="1" bestFit="1" customWidth="1"/>
    <col min="7" max="8" width="8.77734375" style="1"/>
    <col min="9" max="9" width="3.5546875" style="1" bestFit="1" customWidth="1"/>
    <col min="10" max="10" width="9.77734375" style="1" bestFit="1" customWidth="1"/>
    <col min="11" max="16384" width="8.77734375" style="1"/>
  </cols>
  <sheetData>
    <row r="1" spans="1:10" x14ac:dyDescent="0.25">
      <c r="A1" s="66">
        <v>1</v>
      </c>
    </row>
    <row r="2" spans="1:10" x14ac:dyDescent="0.25">
      <c r="A2" s="80" t="s">
        <v>0</v>
      </c>
    </row>
    <row r="3" spans="1:10" ht="14.55" customHeight="1" thickBot="1" x14ac:dyDescent="0.3">
      <c r="A3" s="80" t="s">
        <v>1</v>
      </c>
    </row>
    <row r="4" spans="1:10" ht="16.8" thickTop="1" thickBot="1" x14ac:dyDescent="0.3">
      <c r="C4" s="109" t="str">
        <f>IF($A$1=1,"ЗВЕДЕНИЙ БЮДЖЕТ УКРАЇНИ","CONSOLIDATED BUDGET OF UKRAINE")</f>
        <v>ЗВЕДЕНИЙ БЮДЖЕТ УКРАЇНИ</v>
      </c>
      <c r="F4" s="112" t="str">
        <f>IF($A$1=1,"Доходи","Revenue")</f>
        <v>Доходи</v>
      </c>
      <c r="I4" s="2">
        <v>1</v>
      </c>
      <c r="J4" s="2" t="str">
        <f>IF($A$1=1,"Місяць","Month")</f>
        <v>Місяць</v>
      </c>
    </row>
    <row r="5" spans="1:10" ht="15" thickTop="1" thickBot="1" x14ac:dyDescent="0.3">
      <c r="C5" s="110"/>
      <c r="F5" s="113"/>
      <c r="J5" s="3"/>
    </row>
    <row r="6" spans="1:10" ht="16.8" thickTop="1" thickBot="1" x14ac:dyDescent="0.3">
      <c r="C6" s="110"/>
      <c r="F6" s="113"/>
      <c r="I6" s="2">
        <v>2</v>
      </c>
      <c r="J6" s="2" t="str">
        <f>IF($A$1=1,"Квартал","Quarter")</f>
        <v>Квартал</v>
      </c>
    </row>
    <row r="7" spans="1:10" ht="15" thickTop="1" thickBot="1" x14ac:dyDescent="0.3">
      <c r="C7" s="110"/>
      <c r="F7" s="113"/>
    </row>
    <row r="8" spans="1:10" ht="16.8" thickTop="1" thickBot="1" x14ac:dyDescent="0.3">
      <c r="C8" s="110"/>
      <c r="F8" s="114"/>
      <c r="I8" s="4">
        <v>3</v>
      </c>
      <c r="J8" s="5" t="str">
        <f>IF($A$1=1,"Рік","Year")</f>
        <v>Рік</v>
      </c>
    </row>
    <row r="9" spans="1:10" ht="15" thickTop="1" thickBot="1" x14ac:dyDescent="0.3">
      <c r="C9" s="111"/>
    </row>
    <row r="10" spans="1:10" ht="16.8" thickTop="1" thickBot="1" x14ac:dyDescent="0.3">
      <c r="F10" s="112" t="str">
        <f>IF($A$1=1,"Видатки","Expenditure")</f>
        <v>Видатки</v>
      </c>
      <c r="I10" s="2">
        <v>4</v>
      </c>
      <c r="J10" s="2" t="str">
        <f>IF($A$1=1,"Місяць","Month")</f>
        <v>Місяць</v>
      </c>
    </row>
    <row r="11" spans="1:10" ht="15" thickTop="1" thickBot="1" x14ac:dyDescent="0.3">
      <c r="F11" s="113"/>
      <c r="J11" s="3"/>
    </row>
    <row r="12" spans="1:10" ht="16.8" thickTop="1" thickBot="1" x14ac:dyDescent="0.3">
      <c r="F12" s="113"/>
      <c r="I12" s="2">
        <v>5</v>
      </c>
      <c r="J12" s="2" t="str">
        <f>IF($A$1=1,"Квартал","Quarter")</f>
        <v>Квартал</v>
      </c>
    </row>
    <row r="13" spans="1:10" ht="15" thickTop="1" thickBot="1" x14ac:dyDescent="0.3">
      <c r="F13" s="113"/>
    </row>
    <row r="14" spans="1:10" ht="16.8" thickTop="1" thickBot="1" x14ac:dyDescent="0.3">
      <c r="F14" s="114"/>
      <c r="I14" s="4">
        <v>6</v>
      </c>
      <c r="J14" s="5" t="str">
        <f>IF($A$1=1,"Рік","Year")</f>
        <v>Рік</v>
      </c>
    </row>
    <row r="15" spans="1:10" ht="15" thickTop="1" thickBot="1" x14ac:dyDescent="0.3"/>
    <row r="16" spans="1:10" ht="16.8" thickTop="1" thickBot="1" x14ac:dyDescent="0.3">
      <c r="F16" s="112" t="str">
        <f>IF($A$1=1,"Фінансування, Кредитування","Financing, Lending")</f>
        <v>Фінансування, Кредитування</v>
      </c>
      <c r="I16" s="2">
        <v>7</v>
      </c>
      <c r="J16" s="2" t="str">
        <f>IF($A$1=1,"Місяць","Month")</f>
        <v>Місяць</v>
      </c>
    </row>
    <row r="17" spans="6:10" ht="15" thickTop="1" thickBot="1" x14ac:dyDescent="0.3">
      <c r="F17" s="113"/>
      <c r="J17" s="3"/>
    </row>
    <row r="18" spans="6:10" ht="16.8" thickTop="1" thickBot="1" x14ac:dyDescent="0.3">
      <c r="F18" s="113"/>
      <c r="I18" s="2">
        <v>8</v>
      </c>
      <c r="J18" s="2" t="str">
        <f>IF($A$1=1,"Квартал","Quarter")</f>
        <v>Квартал</v>
      </c>
    </row>
    <row r="19" spans="6:10" ht="15" thickTop="1" thickBot="1" x14ac:dyDescent="0.3">
      <c r="F19" s="113"/>
    </row>
    <row r="20" spans="6:10" ht="16.8" thickTop="1" thickBot="1" x14ac:dyDescent="0.3">
      <c r="F20" s="114"/>
      <c r="I20" s="4">
        <v>9</v>
      </c>
      <c r="J20" s="5" t="str">
        <f>IF($A$1=1,"Рік","Year")</f>
        <v>Рік</v>
      </c>
    </row>
    <row r="21" spans="6:10" ht="15" thickTop="1" thickBot="1" x14ac:dyDescent="0.3"/>
    <row r="22" spans="6:10" ht="14.4" thickTop="1" x14ac:dyDescent="0.25">
      <c r="F22" s="115" t="str">
        <f>IF($A$1=1,"АРХІВ річних показників Зведеного бюджету
за період 2007-2024 роки","ARCHIVE Annual indicators of budget
2007-2024")</f>
        <v>АРХІВ річних показників Зведеного бюджету
за період 2007-2024 роки</v>
      </c>
    </row>
    <row r="23" spans="6:10" ht="14.4" thickBot="1" x14ac:dyDescent="0.3">
      <c r="F23" s="116"/>
    </row>
    <row r="24" spans="6:10" ht="16.8" thickTop="1" thickBot="1" x14ac:dyDescent="0.3">
      <c r="F24" s="116"/>
      <c r="I24" s="4">
        <v>10</v>
      </c>
      <c r="J24" s="5" t="str">
        <f>IF($A$1=1,"Рік","Year")</f>
        <v>Рік</v>
      </c>
    </row>
    <row r="25" spans="6:10" ht="14.4" thickTop="1" x14ac:dyDescent="0.25">
      <c r="F25" s="116"/>
    </row>
    <row r="26" spans="6:10" ht="14.4" thickBot="1" x14ac:dyDescent="0.3">
      <c r="F26" s="117"/>
    </row>
    <row r="27" spans="6:10" ht="14.4" thickTop="1" x14ac:dyDescent="0.25"/>
  </sheetData>
  <mergeCells count="5">
    <mergeCell ref="C4:C9"/>
    <mergeCell ref="F4:F8"/>
    <mergeCell ref="F10:F14"/>
    <mergeCell ref="F16:F20"/>
    <mergeCell ref="F22:F26"/>
  </mergeCells>
  <hyperlinks>
    <hyperlink ref="I8" location="'3'!A1" display="'3'!A1"/>
    <hyperlink ref="I14" location="'6'!A1" display="'6'!A1"/>
    <hyperlink ref="I20" location="'9'!A1" display="'9'!A1"/>
    <hyperlink ref="I24" location="'10'!A1" display="'10'!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15240</xdr:rowOff>
                  </from>
                  <to>
                    <xdr:col>1</xdr:col>
                    <xdr:colOff>15240</xdr:colOff>
                    <xdr:row>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D79B"/>
    <pageSetUpPr fitToPage="1"/>
  </sheetPr>
  <dimension ref="A1:Q36"/>
  <sheetViews>
    <sheetView showGridLines="0" topLeftCell="B1" zoomScale="55" zoomScaleNormal="55" workbookViewId="0">
      <selection activeCell="R15" sqref="R15"/>
    </sheetView>
  </sheetViews>
  <sheetFormatPr defaultColWidth="8.77734375" defaultRowHeight="13.8" x14ac:dyDescent="0.25"/>
  <cols>
    <col min="1" max="1" width="15.5546875" style="58" customWidth="1"/>
    <col min="2" max="2" width="70.5546875" style="61" customWidth="1"/>
    <col min="3" max="3" width="16.5546875" style="61" customWidth="1"/>
    <col min="4" max="5" width="15.77734375" style="61" customWidth="1"/>
    <col min="6" max="17" width="15.77734375" style="58" customWidth="1"/>
    <col min="18" max="16384" width="8.77734375" style="58"/>
  </cols>
  <sheetData>
    <row r="1" spans="1:17" s="59" customFormat="1" ht="20.100000000000001" customHeight="1" x14ac:dyDescent="0.3">
      <c r="A1" s="106" t="str">
        <f>IF('0'!$A$1=1,"до змісту","to title")</f>
        <v>до змісту</v>
      </c>
      <c r="B1" s="6"/>
      <c r="C1" s="6"/>
      <c r="D1" s="6"/>
      <c r="E1" s="6"/>
      <c r="F1" s="7"/>
      <c r="G1" s="7"/>
      <c r="H1" s="7"/>
    </row>
    <row r="2" spans="1:17" ht="45" customHeight="1" x14ac:dyDescent="0.25">
      <c r="A2" s="121" t="str">
        <f>IF('0'!$A$1=1,"Доходи Зведеного бюджету *
(млн. гривень)","Consolidated budget revenue *
(UAH million)")</f>
        <v>Доходи Зведеного бюджету *
(млн. гривень)</v>
      </c>
      <c r="B2" s="122"/>
      <c r="C2" s="8" t="str">
        <f>IF('0'!$A$1=1,"код бюджетної
класифікації","budget classification
code")</f>
        <v>код бюджетної
класифікації</v>
      </c>
      <c r="D2" s="67">
        <v>2011</v>
      </c>
      <c r="E2" s="68">
        <v>2012</v>
      </c>
      <c r="F2" s="68">
        <v>2013</v>
      </c>
      <c r="G2" s="68">
        <v>2014</v>
      </c>
      <c r="H2" s="68">
        <v>2015</v>
      </c>
      <c r="I2" s="68">
        <v>2016</v>
      </c>
      <c r="J2" s="68">
        <v>2017</v>
      </c>
      <c r="K2" s="68">
        <v>2018</v>
      </c>
      <c r="L2" s="68">
        <v>2019</v>
      </c>
      <c r="M2" s="68">
        <v>2020</v>
      </c>
      <c r="N2" s="68">
        <v>2021</v>
      </c>
      <c r="O2" s="68">
        <v>2022</v>
      </c>
      <c r="P2" s="68">
        <v>2023</v>
      </c>
      <c r="Q2" s="68">
        <v>2024</v>
      </c>
    </row>
    <row r="3" spans="1:17" ht="45" customHeight="1" x14ac:dyDescent="0.25">
      <c r="A3" s="118" t="str">
        <f>IF('0'!$A$1=1,"ЗА КЛАСИФІКАЦІЄЮ ДОХОДІВ БЮДЖЕТУ","CLASSIFICATION OF BUDGET REVENUE")</f>
        <v>ЗА КЛАСИФІКАЦІЄЮ ДОХОДІВ БЮДЖЕТУ</v>
      </c>
      <c r="B3" s="9" t="str">
        <f>IF('0'!$A$1=1,"Разом доходів (без урахування міжбюджетних трансфертів)","Revenue(less interbudget transfers)")</f>
        <v>Разом доходів (без урахування міжбюджетних трансфертів)</v>
      </c>
      <c r="C3" s="10"/>
      <c r="D3" s="11">
        <v>398553.57520621002</v>
      </c>
      <c r="E3" s="12">
        <v>445525.27207413001</v>
      </c>
      <c r="F3" s="12">
        <v>442788.68929069018</v>
      </c>
      <c r="G3" s="12">
        <v>456067.32354627992</v>
      </c>
      <c r="H3" s="12">
        <v>652030.99437355995</v>
      </c>
      <c r="I3" s="12">
        <v>782859.48495201999</v>
      </c>
      <c r="J3" s="12">
        <v>1016969.5081317301</v>
      </c>
      <c r="K3" s="12">
        <v>1184290.7653197898</v>
      </c>
      <c r="L3" s="12">
        <v>1289849.1696763798</v>
      </c>
      <c r="M3" s="12">
        <v>1376673.76367571</v>
      </c>
      <c r="N3" s="12">
        <v>1662333.5939344899</v>
      </c>
      <c r="O3" s="12">
        <v>2196634.6301959599</v>
      </c>
      <c r="P3" s="12">
        <v>3104819.5477313702</v>
      </c>
      <c r="Q3" s="12">
        <v>3588589.8616442401</v>
      </c>
    </row>
    <row r="4" spans="1:17" ht="35.1" customHeight="1" x14ac:dyDescent="0.25">
      <c r="A4" s="119"/>
      <c r="B4" s="13" t="str">
        <f>IF('0'!$A$1=1,"Податкові надходження","Tax revenue")</f>
        <v>Податкові надходження</v>
      </c>
      <c r="C4" s="14">
        <v>10000000</v>
      </c>
      <c r="D4" s="15">
        <v>334691.90349235997</v>
      </c>
      <c r="E4" s="16">
        <v>360567.21736399003</v>
      </c>
      <c r="F4" s="16">
        <v>353968.12170215003</v>
      </c>
      <c r="G4" s="16">
        <v>367511.93112836999</v>
      </c>
      <c r="H4" s="16">
        <v>507635.89967880998</v>
      </c>
      <c r="I4" s="16">
        <v>650781.67856819986</v>
      </c>
      <c r="J4" s="16">
        <v>828158.81388598995</v>
      </c>
      <c r="K4" s="16">
        <v>986348.52378714993</v>
      </c>
      <c r="L4" s="16">
        <v>1070321.8408551698</v>
      </c>
      <c r="M4" s="16">
        <v>1136687.1863116398</v>
      </c>
      <c r="N4" s="16">
        <v>1453804.07564182</v>
      </c>
      <c r="O4" s="16">
        <v>1343225.0386912599</v>
      </c>
      <c r="P4" s="16">
        <v>1638085.0020898799</v>
      </c>
      <c r="Q4" s="16">
        <v>2088283.7650198401</v>
      </c>
    </row>
    <row r="5" spans="1:17" ht="35.1" customHeight="1" x14ac:dyDescent="0.25">
      <c r="A5" s="119"/>
      <c r="B5" s="17"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5" s="18">
        <v>11000000</v>
      </c>
      <c r="D5" s="19">
        <v>115321.49899570998</v>
      </c>
      <c r="E5" s="20">
        <v>123885.40692552</v>
      </c>
      <c r="F5" s="20">
        <v>127144.91876743003</v>
      </c>
      <c r="G5" s="20">
        <v>115404.43102159</v>
      </c>
      <c r="H5" s="20">
        <v>139036.34262928</v>
      </c>
      <c r="I5" s="20">
        <v>199005.01804006001</v>
      </c>
      <c r="J5" s="20">
        <v>259082.93445269999</v>
      </c>
      <c r="K5" s="20">
        <v>336082.95195214002</v>
      </c>
      <c r="L5" s="20">
        <v>392775.23319265008</v>
      </c>
      <c r="M5" s="20">
        <v>413579.03427314002</v>
      </c>
      <c r="N5" s="20">
        <v>513629.96189412999</v>
      </c>
      <c r="O5" s="20">
        <v>551234.39411315008</v>
      </c>
      <c r="P5" s="20">
        <v>655633.40750292002</v>
      </c>
      <c r="Q5" s="20">
        <v>882676.79171956994</v>
      </c>
    </row>
    <row r="6" spans="1:17" ht="18" customHeight="1" x14ac:dyDescent="0.25">
      <c r="A6" s="119"/>
      <c r="B6" s="21" t="str">
        <f>IF('0'!$A$1=1,"Податок та збір на доходи фізичних осіб","Personal income tax")</f>
        <v>Податок та збір на доходи фізичних осіб</v>
      </c>
      <c r="C6" s="18">
        <v>11010000</v>
      </c>
      <c r="D6" s="19">
        <v>60224.521945279979</v>
      </c>
      <c r="E6" s="20">
        <v>68092.38836467998</v>
      </c>
      <c r="F6" s="20">
        <v>72151.072383040024</v>
      </c>
      <c r="G6" s="20">
        <v>75202.945342389998</v>
      </c>
      <c r="H6" s="20">
        <v>99983.173983159984</v>
      </c>
      <c r="I6" s="20">
        <v>138781.78655011998</v>
      </c>
      <c r="J6" s="20">
        <v>185686.13159310995</v>
      </c>
      <c r="K6" s="20">
        <v>229900.60443173</v>
      </c>
      <c r="L6" s="20">
        <v>275458.45822631998</v>
      </c>
      <c r="M6" s="20">
        <v>295107.27454079996</v>
      </c>
      <c r="N6" s="20">
        <v>349785.47663642</v>
      </c>
      <c r="O6" s="20">
        <v>420672.61543581</v>
      </c>
      <c r="P6" s="20">
        <v>496342.98997690005</v>
      </c>
      <c r="Q6" s="20">
        <v>583625.66622088</v>
      </c>
    </row>
    <row r="7" spans="1:17" ht="18" customHeight="1" x14ac:dyDescent="0.25">
      <c r="A7" s="119"/>
      <c r="B7" s="21" t="str">
        <f>IF('0'!$A$1=1,"Податок на прибуток підприємств, з них:","Corporate profit tax, inc.:")</f>
        <v>Податок на прибуток підприємств, з них:</v>
      </c>
      <c r="C7" s="18">
        <v>11020000</v>
      </c>
      <c r="D7" s="19">
        <v>55096.977050429996</v>
      </c>
      <c r="E7" s="20">
        <v>55793.018560839999</v>
      </c>
      <c r="F7" s="20">
        <v>54993.846384390003</v>
      </c>
      <c r="G7" s="20">
        <v>40201.485679199999</v>
      </c>
      <c r="H7" s="20">
        <v>39053.168646120008</v>
      </c>
      <c r="I7" s="20">
        <v>60223.231489940001</v>
      </c>
      <c r="J7" s="20">
        <v>73396.802859589996</v>
      </c>
      <c r="K7" s="20">
        <v>106182.34752041001</v>
      </c>
      <c r="L7" s="20">
        <v>117316.77496633002</v>
      </c>
      <c r="M7" s="20">
        <v>118471.75973234</v>
      </c>
      <c r="N7" s="20">
        <v>163844.48525770998</v>
      </c>
      <c r="O7" s="20">
        <v>130561.77867734</v>
      </c>
      <c r="P7" s="20">
        <v>159290.40878201998</v>
      </c>
      <c r="Q7" s="20">
        <v>299051.12891959003</v>
      </c>
    </row>
    <row r="8" spans="1:17" ht="31.2" customHeight="1" x14ac:dyDescent="0.25">
      <c r="A8" s="119"/>
      <c r="B8" s="17"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8" s="18">
        <v>13000000</v>
      </c>
      <c r="D8" s="19">
        <v>14826.4100213</v>
      </c>
      <c r="E8" s="20">
        <v>17537.352224759998</v>
      </c>
      <c r="F8" s="20">
        <v>28862.96446635</v>
      </c>
      <c r="G8" s="20">
        <v>33596.691837979997</v>
      </c>
      <c r="H8" s="20">
        <v>41958.190058330001</v>
      </c>
      <c r="I8" s="20">
        <v>46608.39827433999</v>
      </c>
      <c r="J8" s="20">
        <v>51132.329000950005</v>
      </c>
      <c r="K8" s="20">
        <v>50086.888794219994</v>
      </c>
      <c r="L8" s="20">
        <v>52024.860444250007</v>
      </c>
      <c r="M8" s="20">
        <v>57112.606264059999</v>
      </c>
      <c r="N8" s="20">
        <v>89318.53994480001</v>
      </c>
      <c r="O8" s="20">
        <v>94105.988745280003</v>
      </c>
      <c r="P8" s="20">
        <v>66309.960451599996</v>
      </c>
      <c r="Q8" s="20">
        <v>58955.86563701</v>
      </c>
    </row>
    <row r="9" spans="1:17" ht="18" customHeight="1" x14ac:dyDescent="0.25">
      <c r="A9" s="119"/>
      <c r="B9" s="21" t="str">
        <f>IF('0'!$A$1=1,"Рентна плата за користування надрами","Rent on subsoil use")</f>
        <v>Рентна плата за користування надрами</v>
      </c>
      <c r="C9" s="18">
        <v>13030000</v>
      </c>
      <c r="D9" s="19">
        <v>2683.9501842600002</v>
      </c>
      <c r="E9" s="20">
        <v>3271.59817054</v>
      </c>
      <c r="F9" s="20">
        <v>14225.339818069999</v>
      </c>
      <c r="G9" s="20">
        <v>19620.441326</v>
      </c>
      <c r="H9" s="20">
        <v>38008.279886700002</v>
      </c>
      <c r="I9" s="20">
        <v>40780.812593560004</v>
      </c>
      <c r="J9" s="20">
        <v>44978.652601770009</v>
      </c>
      <c r="K9" s="20">
        <v>43045.343600050001</v>
      </c>
      <c r="L9" s="20">
        <v>44938.894173569999</v>
      </c>
      <c r="M9" s="20">
        <v>50115.113937319999</v>
      </c>
      <c r="N9" s="20">
        <v>82231.469411350001</v>
      </c>
      <c r="O9" s="20">
        <v>88090.437028050001</v>
      </c>
      <c r="P9" s="20">
        <v>60265.536707809995</v>
      </c>
      <c r="Q9" s="20">
        <v>52412.079220239997</v>
      </c>
    </row>
    <row r="10" spans="1:17" ht="25.05" customHeight="1" x14ac:dyDescent="0.25">
      <c r="A10" s="119"/>
      <c r="B10" s="17" t="str">
        <f>IF('0'!$A$1=1,"Внутрішні податки на товари та послуги, з них:","Domestic taxes on goods and services, inc.:")</f>
        <v>Внутрішні податки на товари та послуги, з них:</v>
      </c>
      <c r="C10" s="18">
        <v>14000000</v>
      </c>
      <c r="D10" s="19">
        <v>164012.93150939001</v>
      </c>
      <c r="E10" s="20">
        <v>177255.57234814001</v>
      </c>
      <c r="F10" s="20">
        <v>164937.49468939001</v>
      </c>
      <c r="G10" s="20">
        <v>184123.83374632002</v>
      </c>
      <c r="H10" s="20">
        <v>249247.61161429004</v>
      </c>
      <c r="I10" s="20">
        <v>337256.69161144004</v>
      </c>
      <c r="J10" s="20">
        <v>435430.03009525005</v>
      </c>
      <c r="K10" s="20">
        <v>507157.99617621</v>
      </c>
      <c r="L10" s="20">
        <v>515766.57953379001</v>
      </c>
      <c r="M10" s="20">
        <v>554450.38675315003</v>
      </c>
      <c r="N10" s="20">
        <v>716789.49305078003</v>
      </c>
      <c r="O10" s="20">
        <v>582435.30983003008</v>
      </c>
      <c r="P10" s="20">
        <v>770543.22804005002</v>
      </c>
      <c r="Q10" s="20">
        <v>972699.94818494993</v>
      </c>
    </row>
    <row r="11" spans="1:17" ht="50.1" customHeight="1" x14ac:dyDescent="0.25">
      <c r="A11" s="119"/>
      <c r="B11" s="21"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1" s="18">
        <v>14020000</v>
      </c>
      <c r="D11" s="19">
        <v>26097.121272500004</v>
      </c>
      <c r="E11" s="20">
        <v>28660.975288990001</v>
      </c>
      <c r="F11" s="20">
        <v>27721.345705950003</v>
      </c>
      <c r="G11" s="20">
        <v>28244.189993779994</v>
      </c>
      <c r="H11" s="20">
        <v>38783.764324440002</v>
      </c>
      <c r="I11" s="20">
        <v>55116.254665389999</v>
      </c>
      <c r="J11" s="20">
        <v>67774.169347119998</v>
      </c>
      <c r="K11" s="20">
        <v>72695.502085929998</v>
      </c>
      <c r="L11" s="20">
        <v>71343.472955590012</v>
      </c>
      <c r="M11" s="20">
        <v>82314.860317760002</v>
      </c>
      <c r="N11" s="20">
        <v>85044.329850679991</v>
      </c>
      <c r="O11" s="20">
        <v>61130.820057190002</v>
      </c>
      <c r="P11" s="20">
        <v>94328.26081502001</v>
      </c>
      <c r="Q11" s="20">
        <v>106878.98165144</v>
      </c>
    </row>
    <row r="12" spans="1:17" ht="35.1" customHeight="1" x14ac:dyDescent="0.25">
      <c r="A12" s="119"/>
      <c r="B12" s="21"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2" s="18">
        <v>14030000</v>
      </c>
      <c r="D12" s="19">
        <v>7822.0569907400004</v>
      </c>
      <c r="E12" s="20">
        <v>9767.7729882900003</v>
      </c>
      <c r="F12" s="20">
        <v>8946.8410684599985</v>
      </c>
      <c r="G12" s="20">
        <v>16855.384897740001</v>
      </c>
      <c r="H12" s="20">
        <v>24326.833154670006</v>
      </c>
      <c r="I12" s="20">
        <v>35006.220517020003</v>
      </c>
      <c r="J12" s="20">
        <v>47674.448818670004</v>
      </c>
      <c r="K12" s="20">
        <v>54062.346512999997</v>
      </c>
      <c r="L12" s="20">
        <v>59409.810003049992</v>
      </c>
      <c r="M12" s="20">
        <v>64366.543656000002</v>
      </c>
      <c r="N12" s="20">
        <v>87019.731053669995</v>
      </c>
      <c r="O12" s="20">
        <v>44084.402854280001</v>
      </c>
      <c r="P12" s="20">
        <v>81388.062555929995</v>
      </c>
      <c r="Q12" s="20">
        <v>115494.00373355999</v>
      </c>
    </row>
    <row r="13" spans="1:17" ht="35.1" customHeight="1" x14ac:dyDescent="0.25">
      <c r="A13" s="119"/>
      <c r="B13" s="21" t="str">
        <f>IF('0'!$A$1=1,"Податок на додану вартість з вироблених в Україні товарів (робіт, послуг) з урахуванням бюджетного відшкодування","VAT on domestically produced goods and services (taking into account budget reimbursement)")</f>
        <v>Податок на додану вартість з вироблених в Україні товарів (робіт, послуг) з урахуванням бюджетного відшкодування</v>
      </c>
      <c r="C13" s="18">
        <v>14060000</v>
      </c>
      <c r="D13" s="19">
        <v>34068.793578679994</v>
      </c>
      <c r="E13" s="20">
        <v>37222.577769909993</v>
      </c>
      <c r="F13" s="20">
        <v>31725.569202519997</v>
      </c>
      <c r="G13" s="20">
        <v>31736.988525110002</v>
      </c>
      <c r="H13" s="20">
        <v>39688.037333720007</v>
      </c>
      <c r="I13" s="20">
        <v>54052.747130050011</v>
      </c>
      <c r="J13" s="20">
        <v>63450.367970709995</v>
      </c>
      <c r="K13" s="20">
        <v>79130.864126730026</v>
      </c>
      <c r="L13" s="20">
        <v>88929.805257710002</v>
      </c>
      <c r="M13" s="20">
        <v>126486.59882014</v>
      </c>
      <c r="N13" s="20">
        <v>155774.7514942</v>
      </c>
      <c r="O13" s="20">
        <v>213947.95985863</v>
      </c>
      <c r="P13" s="20">
        <v>214639.28722525001</v>
      </c>
      <c r="Q13" s="20">
        <v>268327.89687013003</v>
      </c>
    </row>
    <row r="14" spans="1:17" ht="35.1" customHeight="1" x14ac:dyDescent="0.25">
      <c r="A14" s="119"/>
      <c r="B14" s="21"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4" s="18">
        <v>14070000</v>
      </c>
      <c r="D14" s="19">
        <v>96024.959667470001</v>
      </c>
      <c r="E14" s="20">
        <v>101604.24630094999</v>
      </c>
      <c r="F14" s="20">
        <v>96543.738712460006</v>
      </c>
      <c r="G14" s="20">
        <v>107287.27032969</v>
      </c>
      <c r="H14" s="20">
        <v>138764.34787642001</v>
      </c>
      <c r="I14" s="20">
        <v>181453.28280925</v>
      </c>
      <c r="J14" s="20">
        <v>250530.22649456002</v>
      </c>
      <c r="K14" s="20">
        <v>295377.32238049002</v>
      </c>
      <c r="L14" s="20">
        <v>289760.41608359001</v>
      </c>
      <c r="M14" s="20">
        <v>274113.50500531</v>
      </c>
      <c r="N14" s="20">
        <v>380714.38638059003</v>
      </c>
      <c r="O14" s="20">
        <v>253052.96082867001</v>
      </c>
      <c r="P14" s="20">
        <v>366158.03491690004</v>
      </c>
      <c r="Q14" s="20">
        <v>466127.51870869001</v>
      </c>
    </row>
    <row r="15" spans="1:17" ht="25.05" customHeight="1" x14ac:dyDescent="0.25">
      <c r="A15" s="119"/>
      <c r="B15" s="17" t="str">
        <f>IF('0'!$A$1=1,"Місцеві податки і збори, з них:","Local taxes and fees, inc.:")</f>
        <v>Місцеві податки і збори, з них:</v>
      </c>
      <c r="C15" s="18">
        <v>18000000</v>
      </c>
      <c r="D15" s="19">
        <v>2504.11945827</v>
      </c>
      <c r="E15" s="20">
        <v>5455.0297592899997</v>
      </c>
      <c r="F15" s="20">
        <v>7316.204594580001</v>
      </c>
      <c r="G15" s="20">
        <v>8055.1533753199992</v>
      </c>
      <c r="H15" s="20">
        <v>27041.185457520001</v>
      </c>
      <c r="I15" s="20">
        <v>42261.496693369998</v>
      </c>
      <c r="J15" s="20">
        <v>53281.975812820005</v>
      </c>
      <c r="K15" s="20">
        <v>61026.448450579985</v>
      </c>
      <c r="L15" s="20">
        <v>73575.310119550006</v>
      </c>
      <c r="M15" s="20">
        <v>75686.182774970002</v>
      </c>
      <c r="N15" s="20">
        <v>89896.581091519998</v>
      </c>
      <c r="O15" s="20">
        <v>84305.08269144001</v>
      </c>
      <c r="P15" s="20">
        <v>100008.76516086</v>
      </c>
      <c r="Q15" s="20">
        <v>119871.84382899001</v>
      </c>
    </row>
    <row r="16" spans="1:17" ht="18" customHeight="1" x14ac:dyDescent="0.25">
      <c r="A16" s="119"/>
      <c r="B16" s="21" t="str">
        <f>IF('0'!$A$1=1,"Єдиний податок","Single tax")</f>
        <v>Єдиний податок</v>
      </c>
      <c r="C16" s="18">
        <v>18050000</v>
      </c>
      <c r="D16" s="19">
        <v>1987.9064910499999</v>
      </c>
      <c r="E16" s="20">
        <v>4815.63928106</v>
      </c>
      <c r="F16" s="20">
        <v>6640.5217987000015</v>
      </c>
      <c r="G16" s="20">
        <v>7413.2500200899995</v>
      </c>
      <c r="H16" s="20">
        <v>10975.0942872</v>
      </c>
      <c r="I16" s="20">
        <v>17167.102074580001</v>
      </c>
      <c r="J16" s="20">
        <v>24083.432270289999</v>
      </c>
      <c r="K16" s="20">
        <v>29564.24711896</v>
      </c>
      <c r="L16" s="20">
        <v>35270.213419550004</v>
      </c>
      <c r="M16" s="20">
        <v>38030.9766122</v>
      </c>
      <c r="N16" s="20">
        <v>46282.390867800001</v>
      </c>
      <c r="O16" s="20">
        <v>47226.061300139998</v>
      </c>
      <c r="P16" s="20">
        <v>55805.359091419996</v>
      </c>
      <c r="Q16" s="20">
        <v>69129.044858259993</v>
      </c>
    </row>
    <row r="17" spans="1:17" ht="25.05" customHeight="1" x14ac:dyDescent="0.25">
      <c r="A17" s="119"/>
      <c r="B17" s="17" t="str">
        <f>IF('0'!$A$1=1,"Інші податки та збори, з них:","Other tax and fees, inc.:")</f>
        <v>Інші податки та збори, з них:</v>
      </c>
      <c r="C17" s="18">
        <v>19000000</v>
      </c>
      <c r="D17" s="19">
        <v>4387.9637721200006</v>
      </c>
      <c r="E17" s="20">
        <v>4905.9752356700001</v>
      </c>
      <c r="F17" s="20">
        <v>6089.1803441899992</v>
      </c>
      <c r="G17" s="20">
        <v>7336.2113339000007</v>
      </c>
      <c r="H17" s="20">
        <v>2804.3732496099997</v>
      </c>
      <c r="I17" s="20">
        <v>4998.6850116100004</v>
      </c>
      <c r="J17" s="20">
        <v>4700.5915995200012</v>
      </c>
      <c r="K17" s="20">
        <v>4923.4253515400005</v>
      </c>
      <c r="L17" s="20">
        <v>6093.8534379299999</v>
      </c>
      <c r="M17" s="20">
        <v>5397.1396006099994</v>
      </c>
      <c r="N17" s="20">
        <v>5991.4413477099997</v>
      </c>
      <c r="O17" s="20">
        <v>4898.0456557700008</v>
      </c>
      <c r="P17" s="20">
        <v>5029.8766169999999</v>
      </c>
      <c r="Q17" s="20">
        <v>5799.5033030600007</v>
      </c>
    </row>
    <row r="18" spans="1:17" ht="18" customHeight="1" x14ac:dyDescent="0.25">
      <c r="A18" s="119"/>
      <c r="B18" s="21" t="str">
        <f>IF('0'!$A$1=1,"Екологічний податок","Environmental tax")</f>
        <v>Екологічний податок</v>
      </c>
      <c r="C18" s="18">
        <v>19010000</v>
      </c>
      <c r="D18" s="19">
        <v>2275.8861367</v>
      </c>
      <c r="E18" s="20">
        <v>2816.0082779499994</v>
      </c>
      <c r="F18" s="20">
        <v>3899.4869963800002</v>
      </c>
      <c r="G18" s="20">
        <v>4830.9087070700007</v>
      </c>
      <c r="H18" s="20">
        <v>2691.0401413</v>
      </c>
      <c r="I18" s="20">
        <v>4987.4352458600006</v>
      </c>
      <c r="J18" s="20">
        <v>4698.4384610299994</v>
      </c>
      <c r="K18" s="20">
        <v>4921.50361152</v>
      </c>
      <c r="L18" s="20">
        <v>6092.5744536499988</v>
      </c>
      <c r="M18" s="20">
        <v>5397.6192333500003</v>
      </c>
      <c r="N18" s="20">
        <v>5989.26056694</v>
      </c>
      <c r="O18" s="20">
        <v>4897.65815329</v>
      </c>
      <c r="P18" s="20">
        <v>4966.0980477100002</v>
      </c>
      <c r="Q18" s="20">
        <v>5386.6075393400006</v>
      </c>
    </row>
    <row r="19" spans="1:17" ht="18" customHeight="1" x14ac:dyDescent="0.25">
      <c r="A19" s="119"/>
      <c r="B19" s="21"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19" s="18">
        <v>19060000</v>
      </c>
      <c r="D19" s="19">
        <v>784.89386435000006</v>
      </c>
      <c r="E19" s="20">
        <v>1075.0363072399998</v>
      </c>
      <c r="F19" s="20">
        <v>1102.9933125800001</v>
      </c>
      <c r="G19" s="20">
        <v>1038.29105579</v>
      </c>
      <c r="H19" s="20">
        <v>104.21127636</v>
      </c>
      <c r="I19" s="20">
        <v>-0.84357238999999995</v>
      </c>
      <c r="J19" s="20">
        <v>-0.54870273999999997</v>
      </c>
      <c r="K19" s="20">
        <v>0.32020234999999997</v>
      </c>
      <c r="L19" s="20">
        <v>6.0177720000000004E-2</v>
      </c>
      <c r="M19" s="20">
        <v>7.8556000000000008E-3</v>
      </c>
      <c r="N19" s="20">
        <v>2.9201660000000001E-2</v>
      </c>
      <c r="O19" s="20">
        <v>1.298121E-2</v>
      </c>
      <c r="P19" s="20">
        <v>9.7774799999999999E-3</v>
      </c>
      <c r="Q19" s="20">
        <v>2.937263E-2</v>
      </c>
    </row>
    <row r="20" spans="1:17" ht="35.1" customHeight="1" x14ac:dyDescent="0.25">
      <c r="A20" s="119"/>
      <c r="B20" s="22" t="str">
        <f>IF('0'!$A$1=1,"Неподаткові надходження","Nontax revenue")</f>
        <v>Неподаткові надходження</v>
      </c>
      <c r="C20" s="23">
        <v>20000000</v>
      </c>
      <c r="D20" s="24">
        <v>60003.652027109994</v>
      </c>
      <c r="E20" s="25">
        <v>80923.315474099989</v>
      </c>
      <c r="F20" s="25">
        <v>84981.018896669993</v>
      </c>
      <c r="G20" s="25">
        <v>80612.76265799001</v>
      </c>
      <c r="H20" s="25">
        <v>140154.43873319999</v>
      </c>
      <c r="I20" s="25">
        <v>125502.87822859001</v>
      </c>
      <c r="J20" s="25">
        <v>154552.06706089</v>
      </c>
      <c r="K20" s="25">
        <v>192716.61545243001</v>
      </c>
      <c r="L20" s="25">
        <v>212858.54847186999</v>
      </c>
      <c r="M20" s="25">
        <v>234421.63982239002</v>
      </c>
      <c r="N20" s="25">
        <v>202591.83154735999</v>
      </c>
      <c r="O20" s="25">
        <v>368730.17937244999</v>
      </c>
      <c r="P20" s="25">
        <v>1028082.68083297</v>
      </c>
      <c r="Q20" s="25">
        <v>1018802.55011571</v>
      </c>
    </row>
    <row r="21" spans="1:17" ht="25.05" customHeight="1" x14ac:dyDescent="0.25">
      <c r="A21" s="119"/>
      <c r="B21" s="17"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1" s="18">
        <v>21000000</v>
      </c>
      <c r="D21" s="19">
        <v>17661.991810210002</v>
      </c>
      <c r="E21" s="20">
        <v>32808.638602509993</v>
      </c>
      <c r="F21" s="20">
        <v>33744.150096270001</v>
      </c>
      <c r="G21" s="20">
        <v>28806.804530950005</v>
      </c>
      <c r="H21" s="20">
        <v>71562.985909049996</v>
      </c>
      <c r="I21" s="20">
        <v>53364.48668211</v>
      </c>
      <c r="J21" s="20">
        <v>73894.638058599987</v>
      </c>
      <c r="K21" s="20">
        <v>89030.609496960009</v>
      </c>
      <c r="L21" s="20">
        <v>116045.59681289001</v>
      </c>
      <c r="M21" s="20">
        <v>120734.86133203999</v>
      </c>
      <c r="N21" s="20">
        <v>57700.334019360002</v>
      </c>
      <c r="O21" s="20">
        <v>88484.458200089997</v>
      </c>
      <c r="P21" s="20">
        <v>125690.03419696001</v>
      </c>
      <c r="Q21" s="20">
        <v>127622.43911726</v>
      </c>
    </row>
    <row r="22" spans="1:17" ht="79.95" customHeight="1" x14ac:dyDescent="0.25">
      <c r="A22" s="119"/>
      <c r="B22" s="21"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2" s="18">
        <v>21010000</v>
      </c>
      <c r="D22" s="19">
        <v>2688.1228657699999</v>
      </c>
      <c r="E22" s="20">
        <v>6483.5416359399997</v>
      </c>
      <c r="F22" s="20">
        <v>2489.2281442399994</v>
      </c>
      <c r="G22" s="20">
        <v>3432.5735454800001</v>
      </c>
      <c r="H22" s="20">
        <v>7321.5937346700002</v>
      </c>
      <c r="I22" s="20">
        <v>11956.002985990001</v>
      </c>
      <c r="J22" s="20">
        <v>24789.759218729996</v>
      </c>
      <c r="K22" s="20">
        <v>39854.75448245</v>
      </c>
      <c r="L22" s="20">
        <v>46421.420083360004</v>
      </c>
      <c r="M22" s="20">
        <v>70859.494763110008</v>
      </c>
      <c r="N22" s="20">
        <v>28722.712293339999</v>
      </c>
      <c r="O22" s="20">
        <v>47113.9470095</v>
      </c>
      <c r="P22" s="20">
        <v>35295.265037279998</v>
      </c>
      <c r="Q22" s="20">
        <v>71267.816336720003</v>
      </c>
    </row>
    <row r="23" spans="1:17" ht="35.1" customHeight="1" x14ac:dyDescent="0.25">
      <c r="A23" s="119"/>
      <c r="B23" s="21"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3" s="18">
        <v>21020000</v>
      </c>
      <c r="D23" s="19">
        <v>11898.252999999999</v>
      </c>
      <c r="E23" s="20">
        <v>23600</v>
      </c>
      <c r="F23" s="20">
        <v>28308.159800000001</v>
      </c>
      <c r="G23" s="20">
        <v>22807.3344</v>
      </c>
      <c r="H23" s="20">
        <v>61803.593517699999</v>
      </c>
      <c r="I23" s="20">
        <v>38163.777327709999</v>
      </c>
      <c r="J23" s="20">
        <v>44378.828945499998</v>
      </c>
      <c r="K23" s="20">
        <v>44614.318840779997</v>
      </c>
      <c r="L23" s="20">
        <v>64898.456239040002</v>
      </c>
      <c r="M23" s="20">
        <v>42722.482932980005</v>
      </c>
      <c r="N23" s="20">
        <v>24433.996610549999</v>
      </c>
      <c r="O23" s="20">
        <v>18785.918746479998</v>
      </c>
      <c r="P23" s="20">
        <v>71868.362753119989</v>
      </c>
      <c r="Q23" s="20">
        <v>38642.736495879995</v>
      </c>
    </row>
    <row r="24" spans="1:17" ht="35.1" customHeight="1" x14ac:dyDescent="0.25">
      <c r="A24" s="119"/>
      <c r="B24" s="17"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4" s="18">
        <v>22000000</v>
      </c>
      <c r="D24" s="19">
        <v>4459.0533104400001</v>
      </c>
      <c r="E24" s="20">
        <v>7174.0469551399992</v>
      </c>
      <c r="F24" s="20">
        <v>7088.7556814099999</v>
      </c>
      <c r="G24" s="20">
        <v>6888.9321404999992</v>
      </c>
      <c r="H24" s="20">
        <v>17854.458033859999</v>
      </c>
      <c r="I24" s="20">
        <v>11387.006484659998</v>
      </c>
      <c r="J24" s="20">
        <v>14418.382034019998</v>
      </c>
      <c r="K24" s="20">
        <v>23002.443123910005</v>
      </c>
      <c r="L24" s="20">
        <v>15019.816286700001</v>
      </c>
      <c r="M24" s="20">
        <v>13889.1475885</v>
      </c>
      <c r="N24" s="20">
        <v>17778.93574194</v>
      </c>
      <c r="O24" s="20">
        <v>12437.412683549999</v>
      </c>
      <c r="P24" s="20">
        <v>19555.863093889999</v>
      </c>
      <c r="Q24" s="20">
        <v>23018.788994619998</v>
      </c>
    </row>
    <row r="25" spans="1:17" ht="18" customHeight="1" x14ac:dyDescent="0.25">
      <c r="A25" s="119"/>
      <c r="B25" s="21" t="str">
        <f>IF('0'!$A$1=1,"Плата за надання адміністративних послуг","Fees for administrative services")</f>
        <v>Плата за надання адміністративних послуг</v>
      </c>
      <c r="C25" s="18">
        <v>22010000</v>
      </c>
      <c r="D25" s="19">
        <v>1049.7528337700001</v>
      </c>
      <c r="E25" s="20">
        <v>3109.1310163799999</v>
      </c>
      <c r="F25" s="20">
        <v>2417.2486342499997</v>
      </c>
      <c r="G25" s="20">
        <v>2379.6723129699999</v>
      </c>
      <c r="H25" s="20">
        <v>12158.65750566</v>
      </c>
      <c r="I25" s="20">
        <v>3445.1303105899992</v>
      </c>
      <c r="J25" s="20">
        <v>6276.8682876399998</v>
      </c>
      <c r="K25" s="20">
        <v>13628.977183080002</v>
      </c>
      <c r="L25" s="20">
        <v>5681.7840959599989</v>
      </c>
      <c r="M25" s="20">
        <v>5810.8698540100004</v>
      </c>
      <c r="N25" s="20">
        <v>8071.5170713400003</v>
      </c>
      <c r="O25" s="20">
        <v>4885.1074705399997</v>
      </c>
      <c r="P25" s="20">
        <v>7707.04166205</v>
      </c>
      <c r="Q25" s="20">
        <v>10061.78452003</v>
      </c>
    </row>
    <row r="26" spans="1:17" ht="35.1" customHeight="1" x14ac:dyDescent="0.25">
      <c r="A26" s="119"/>
      <c r="B26" s="21"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26" s="18">
        <v>22080000</v>
      </c>
      <c r="D26" s="19">
        <v>1589.1060646000003</v>
      </c>
      <c r="E26" s="20">
        <v>1777.38621483</v>
      </c>
      <c r="F26" s="20">
        <v>2011.3308470899999</v>
      </c>
      <c r="G26" s="20">
        <v>1715.9669226700003</v>
      </c>
      <c r="H26" s="20">
        <v>2015.5776001200002</v>
      </c>
      <c r="I26" s="20">
        <v>1888.3663314100002</v>
      </c>
      <c r="J26" s="20">
        <v>1960.5215203600001</v>
      </c>
      <c r="K26" s="20">
        <v>2488.6546969699998</v>
      </c>
      <c r="L26" s="20">
        <v>2701.82809679</v>
      </c>
      <c r="M26" s="20">
        <v>2330.4791733699999</v>
      </c>
      <c r="N26" s="20">
        <v>2691.47024182</v>
      </c>
      <c r="O26" s="20">
        <v>1461.6591176300001</v>
      </c>
      <c r="P26" s="20">
        <v>1940.52250678</v>
      </c>
      <c r="Q26" s="20">
        <v>2045.44416492</v>
      </c>
    </row>
    <row r="27" spans="1:17" ht="18" customHeight="1" x14ac:dyDescent="0.25">
      <c r="A27" s="119"/>
      <c r="B27" s="21" t="str">
        <f>IF('0'!$A$1=1,"Державне мито","State duty")</f>
        <v>Державне мито</v>
      </c>
      <c r="C27" s="18">
        <v>22090000</v>
      </c>
      <c r="D27" s="19">
        <v>715.95304595000005</v>
      </c>
      <c r="E27" s="20">
        <v>332.38847605000007</v>
      </c>
      <c r="F27" s="20">
        <v>680.57745393999994</v>
      </c>
      <c r="G27" s="20">
        <v>743.73204410000005</v>
      </c>
      <c r="H27" s="20">
        <v>442.52932923999992</v>
      </c>
      <c r="I27" s="20">
        <v>387.57078783999992</v>
      </c>
      <c r="J27" s="20">
        <v>116.53707611999999</v>
      </c>
      <c r="K27" s="20">
        <v>130.07916674999998</v>
      </c>
      <c r="L27" s="20">
        <v>143.31218217</v>
      </c>
      <c r="M27" s="20">
        <v>134.18353227</v>
      </c>
      <c r="N27" s="20">
        <v>167.08021460000001</v>
      </c>
      <c r="O27" s="20">
        <v>88.122734569999992</v>
      </c>
      <c r="P27" s="20">
        <v>132.21695187</v>
      </c>
      <c r="Q27" s="20">
        <v>151.86291608000002</v>
      </c>
    </row>
    <row r="28" spans="1:17" ht="25.05" customHeight="1" x14ac:dyDescent="0.25">
      <c r="A28" s="119"/>
      <c r="B28" s="17" t="str">
        <f>IF('0'!$A$1=1,"Інші неподаткові надходження, з них:","Other nontax revenue, inc.:")</f>
        <v>Інші неподаткові надходження, з них:</v>
      </c>
      <c r="C28" s="18">
        <v>24000000</v>
      </c>
      <c r="D28" s="19">
        <v>6360.045465799999</v>
      </c>
      <c r="E28" s="20">
        <v>6745.8597608299997</v>
      </c>
      <c r="F28" s="20">
        <v>6245.1354263599997</v>
      </c>
      <c r="G28" s="20">
        <v>13244.981021189999</v>
      </c>
      <c r="H28" s="20">
        <v>9044.3434248699996</v>
      </c>
      <c r="I28" s="20">
        <v>11801.693085259998</v>
      </c>
      <c r="J28" s="20">
        <v>13580.292533890002</v>
      </c>
      <c r="K28" s="20">
        <v>14798.786073519997</v>
      </c>
      <c r="L28" s="20">
        <v>18116.915617749997</v>
      </c>
      <c r="M28" s="20">
        <v>17596.128495099998</v>
      </c>
      <c r="N28" s="20">
        <v>19806.51761286</v>
      </c>
      <c r="O28" s="20">
        <v>17341.256119009999</v>
      </c>
      <c r="P28" s="20">
        <v>42987.988671169995</v>
      </c>
      <c r="Q28" s="20">
        <v>56965.880007010004</v>
      </c>
    </row>
    <row r="29" spans="1:17" ht="35.1" customHeight="1" x14ac:dyDescent="0.25">
      <c r="A29" s="119"/>
      <c r="B29" s="21"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29" s="18">
        <v>24140000</v>
      </c>
      <c r="D29" s="19">
        <v>3658.5947204399995</v>
      </c>
      <c r="E29" s="20">
        <v>3796.29886769</v>
      </c>
      <c r="F29" s="20">
        <v>3605.4699883499998</v>
      </c>
      <c r="G29" s="20">
        <v>9631.6440028000015</v>
      </c>
      <c r="H29" s="20">
        <v>3912.82916583</v>
      </c>
      <c r="I29" s="20">
        <v>5358.5419586400003</v>
      </c>
      <c r="J29" s="20">
        <v>6183.2659894399994</v>
      </c>
      <c r="K29" s="20">
        <v>7161.1030909199999</v>
      </c>
      <c r="L29" s="20">
        <v>9231.6604407400009</v>
      </c>
      <c r="M29" s="20">
        <v>9535.6083571899999</v>
      </c>
      <c r="N29" s="20">
        <v>12414.020246799999</v>
      </c>
      <c r="O29" s="20">
        <v>8585.0156039800004</v>
      </c>
      <c r="P29" s="20">
        <v>12338.735973030001</v>
      </c>
      <c r="Q29" s="20">
        <v>13593.16621942</v>
      </c>
    </row>
    <row r="30" spans="1:17" ht="25.05" customHeight="1" x14ac:dyDescent="0.25">
      <c r="A30" s="119"/>
      <c r="B30" s="17" t="str">
        <f>IF('0'!$A$1=1,"Власні надходження бюджетних установ","Own revenues of budgetary institutions")</f>
        <v>Власні надходження бюджетних установ</v>
      </c>
      <c r="C30" s="18">
        <v>25000000</v>
      </c>
      <c r="D30" s="19">
        <v>31522.561440659996</v>
      </c>
      <c r="E30" s="20">
        <v>34194.770155620005</v>
      </c>
      <c r="F30" s="20">
        <v>37902.977692629996</v>
      </c>
      <c r="G30" s="20">
        <v>31672.044965349996</v>
      </c>
      <c r="H30" s="20">
        <v>41692.651365419995</v>
      </c>
      <c r="I30" s="20">
        <v>48949.691976560003</v>
      </c>
      <c r="J30" s="20">
        <v>52658.754434380004</v>
      </c>
      <c r="K30" s="20">
        <v>65884.77675804001</v>
      </c>
      <c r="L30" s="20">
        <v>63676.219754530001</v>
      </c>
      <c r="M30" s="20">
        <v>82201.502406750005</v>
      </c>
      <c r="N30" s="20">
        <v>107306.0441732</v>
      </c>
      <c r="O30" s="20">
        <v>250467.05236979999</v>
      </c>
      <c r="P30" s="20">
        <v>839848.79487094993</v>
      </c>
      <c r="Q30" s="20">
        <v>811195.44199681992</v>
      </c>
    </row>
    <row r="31" spans="1:17" ht="35.1" customHeight="1" x14ac:dyDescent="0.25">
      <c r="A31" s="119"/>
      <c r="B31" s="22" t="str">
        <f>IF('0'!$A$1=1,"Доходи від операцій з капіталом","Income from capital transactions")</f>
        <v>Доходи від операцій з капіталом</v>
      </c>
      <c r="C31" s="23">
        <v>30000000</v>
      </c>
      <c r="D31" s="24">
        <v>2347.5318107600001</v>
      </c>
      <c r="E31" s="25">
        <v>2985.76495114</v>
      </c>
      <c r="F31" s="25">
        <v>1636.9639144499997</v>
      </c>
      <c r="G31" s="25">
        <v>2015.7881294600002</v>
      </c>
      <c r="H31" s="25">
        <v>1799.5399736199997</v>
      </c>
      <c r="I31" s="25">
        <v>1593.9512155300004</v>
      </c>
      <c r="J31" s="25">
        <v>2160.45659389</v>
      </c>
      <c r="K31" s="25">
        <v>2800.9909589799995</v>
      </c>
      <c r="L31" s="25">
        <v>3111.85878594</v>
      </c>
      <c r="M31" s="25">
        <v>3552.4630059299998</v>
      </c>
      <c r="N31" s="25">
        <v>3790.8908815300001</v>
      </c>
      <c r="O31" s="25">
        <v>2886.9715640200002</v>
      </c>
      <c r="P31" s="25">
        <v>3722.2093565700002</v>
      </c>
      <c r="Q31" s="25">
        <v>5038.8354707799999</v>
      </c>
    </row>
    <row r="32" spans="1:17" s="60" customFormat="1" ht="35.1" customHeight="1" x14ac:dyDescent="0.25">
      <c r="A32" s="119"/>
      <c r="B32" s="22"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2" s="14">
        <v>42000000</v>
      </c>
      <c r="D32" s="15">
        <v>481.35156761999997</v>
      </c>
      <c r="E32" s="16">
        <v>222.86395453</v>
      </c>
      <c r="F32" s="16">
        <v>1529.2751301500002</v>
      </c>
      <c r="G32" s="16">
        <v>5382.954781890001</v>
      </c>
      <c r="H32" s="16">
        <v>1882.1742661400001</v>
      </c>
      <c r="I32" s="16">
        <v>4198.2030201100006</v>
      </c>
      <c r="J32" s="16">
        <v>1631.1674804099998</v>
      </c>
      <c r="K32" s="16">
        <v>1559.02747843</v>
      </c>
      <c r="L32" s="16">
        <v>1184.1690753099999</v>
      </c>
      <c r="M32" s="16">
        <v>1176.0496607699999</v>
      </c>
      <c r="N32" s="16">
        <v>1365.9723134100002</v>
      </c>
      <c r="O32" s="16">
        <v>481313.98201892996</v>
      </c>
      <c r="P32" s="16">
        <v>434145.80057485</v>
      </c>
      <c r="Q32" s="16">
        <v>475372.57344628999</v>
      </c>
    </row>
    <row r="33" spans="1:17" ht="35.1" customHeight="1" x14ac:dyDescent="0.25">
      <c r="A33" s="120"/>
      <c r="B33" s="22" t="str">
        <f>IF('0'!$A$1=1,"Цільові фонди","Targeted  funds")</f>
        <v>Цільові фонди</v>
      </c>
      <c r="C33" s="14">
        <v>50000000</v>
      </c>
      <c r="D33" s="15">
        <v>1029.1363083599999</v>
      </c>
      <c r="E33" s="16">
        <v>826.11033037000004</v>
      </c>
      <c r="F33" s="16">
        <v>673.30964727000003</v>
      </c>
      <c r="G33" s="16">
        <v>543.8868485700001</v>
      </c>
      <c r="H33" s="16">
        <v>558.94172178999986</v>
      </c>
      <c r="I33" s="16">
        <v>782.77391959000011</v>
      </c>
      <c r="J33" s="16">
        <v>30467.003110549998</v>
      </c>
      <c r="K33" s="16">
        <v>865.60764280000001</v>
      </c>
      <c r="L33" s="16">
        <v>2372.7524880899996</v>
      </c>
      <c r="M33" s="16">
        <v>836.42487498000003</v>
      </c>
      <c r="N33" s="16">
        <v>780.82355037000002</v>
      </c>
      <c r="O33" s="16">
        <v>478.45854930000002</v>
      </c>
      <c r="P33" s="16">
        <v>783.85487710000007</v>
      </c>
      <c r="Q33" s="16">
        <v>1092.13759162</v>
      </c>
    </row>
    <row r="35" spans="1:17" x14ac:dyDescent="0.25">
      <c r="A35" s="123" t="str">
        <f>IF('0'!$A$1=1,"* Дані наведено згідно із річними звітами Казначейства про виконання бюджету.","* Data according to the annual reports of Treasury.")</f>
        <v>* Дані наведено згідно із річними звітами Казначейства про виконання бюджету.</v>
      </c>
      <c r="B35" s="123"/>
      <c r="C35" s="123"/>
      <c r="P35" s="107"/>
      <c r="Q35" s="107"/>
    </row>
    <row r="36" spans="1:17" x14ac:dyDescent="0.25">
      <c r="A36" s="123"/>
      <c r="B36" s="123"/>
      <c r="C36" s="123"/>
    </row>
  </sheetData>
  <sheetProtection password="CF7A" sheet="1" formatCells="0"/>
  <mergeCells count="3">
    <mergeCell ref="A3:A33"/>
    <mergeCell ref="A2:B2"/>
    <mergeCell ref="A35:C36"/>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F1DE"/>
  </sheetPr>
  <dimension ref="A1:FC29"/>
  <sheetViews>
    <sheetView showGridLines="0" zoomScale="60" zoomScaleNormal="60" workbookViewId="0">
      <selection activeCell="Q16" sqref="Q16:Q25"/>
    </sheetView>
  </sheetViews>
  <sheetFormatPr defaultColWidth="8.77734375" defaultRowHeight="13.8" x14ac:dyDescent="0.25"/>
  <cols>
    <col min="1" max="1" width="15.5546875" style="64" customWidth="1"/>
    <col min="2" max="2" width="50.5546875" style="63" customWidth="1"/>
    <col min="3" max="3" width="16.5546875" style="63" customWidth="1"/>
    <col min="4" max="17" width="15.77734375" style="63" customWidth="1"/>
    <col min="18" max="16384" width="8.77734375" style="63"/>
  </cols>
  <sheetData>
    <row r="1" spans="1:159" s="62" customFormat="1" ht="20.100000000000001" customHeight="1" x14ac:dyDescent="0.3">
      <c r="A1" s="106" t="str">
        <f>IF('0'!$A$1=1,"до змісту","to title")</f>
        <v>до змісту</v>
      </c>
      <c r="B1" s="26"/>
      <c r="C1" s="26"/>
      <c r="D1" s="26"/>
      <c r="E1" s="26"/>
      <c r="F1" s="26"/>
      <c r="G1" s="26"/>
      <c r="H1" s="26"/>
    </row>
    <row r="2" spans="1:159" ht="45" customHeight="1" x14ac:dyDescent="0.25">
      <c r="A2" s="121" t="str">
        <f>IF('0'!$A$1=1,"Видатки Зведеного бюджету *
(млн. гривень)","Consolidated budget expenditure *
(UAH million)")</f>
        <v>Видатки Зведеного бюджету *
(млн. гривень)</v>
      </c>
      <c r="B2" s="122"/>
      <c r="C2" s="8" t="str">
        <f>IF('0'!$A$1=1,"код бюджетної
класифікації","budget classification
code")</f>
        <v>код бюджетної
класифікації</v>
      </c>
      <c r="D2" s="67">
        <v>2011</v>
      </c>
      <c r="E2" s="68">
        <v>2012</v>
      </c>
      <c r="F2" s="68">
        <v>2013</v>
      </c>
      <c r="G2" s="68">
        <v>2014</v>
      </c>
      <c r="H2" s="68">
        <v>2015</v>
      </c>
      <c r="I2" s="68">
        <v>2016</v>
      </c>
      <c r="J2" s="68">
        <v>2017</v>
      </c>
      <c r="K2" s="68">
        <v>2018</v>
      </c>
      <c r="L2" s="68">
        <v>2019</v>
      </c>
      <c r="M2" s="68">
        <v>2020</v>
      </c>
      <c r="N2" s="68">
        <v>2021</v>
      </c>
      <c r="O2" s="68">
        <v>2022</v>
      </c>
      <c r="P2" s="68">
        <v>2023</v>
      </c>
      <c r="Q2" s="68">
        <v>2024</v>
      </c>
    </row>
    <row r="3" spans="1:159" ht="30" customHeight="1" x14ac:dyDescent="0.25">
      <c r="A3" s="127" t="str">
        <f>IF('0'!$A$1=1,"ЗА ФУНКЦІОНАЛЬНОЮ КЛАСИФІКАЦІЄЮ ВИДАТКІВ","FUNCTIONAL CLASSIFICATION
OF EXPENDITURE")</f>
        <v>ЗА ФУНКЦІОНАЛЬНОЮ КЛАСИФІКАЦІЄЮ ВИДАТКІВ</v>
      </c>
      <c r="B3" s="27" t="str">
        <f>IF('0'!$A$1=1,"Загальнодержавні функції","State administration")</f>
        <v>Загальнодержавні функції</v>
      </c>
      <c r="C3" s="28">
        <v>100</v>
      </c>
      <c r="D3" s="29">
        <v>49874.748230970006</v>
      </c>
      <c r="E3" s="29">
        <v>54590.206431569997</v>
      </c>
      <c r="F3" s="29">
        <v>61702.22556775</v>
      </c>
      <c r="G3" s="29">
        <v>76845.869046000007</v>
      </c>
      <c r="H3" s="29">
        <v>117642.3958387</v>
      </c>
      <c r="I3" s="29">
        <v>134256.93422580001</v>
      </c>
      <c r="J3" s="29">
        <v>166295.10122306997</v>
      </c>
      <c r="K3" s="29">
        <v>191549.99998136997</v>
      </c>
      <c r="L3" s="29">
        <v>203109.2369929</v>
      </c>
      <c r="M3" s="29">
        <v>204819.55600954001</v>
      </c>
      <c r="N3" s="29">
        <v>264655.51803326997</v>
      </c>
      <c r="O3" s="29">
        <v>248475.94486985001</v>
      </c>
      <c r="P3" s="29">
        <v>349119.17647338001</v>
      </c>
      <c r="Q3" s="29">
        <v>436722.99565609999</v>
      </c>
    </row>
    <row r="4" spans="1:159" ht="30" customHeight="1" x14ac:dyDescent="0.25">
      <c r="A4" s="128"/>
      <c r="B4" s="27" t="str">
        <f>IF('0'!$A$1=1,"Оборона","Defence")</f>
        <v>Оборона</v>
      </c>
      <c r="C4" s="28">
        <v>200</v>
      </c>
      <c r="D4" s="29">
        <v>13242.154871099998</v>
      </c>
      <c r="E4" s="29">
        <v>14486.944448820002</v>
      </c>
      <c r="F4" s="29">
        <v>14844.361566079999</v>
      </c>
      <c r="G4" s="29">
        <v>27365.46399792</v>
      </c>
      <c r="H4" s="29">
        <v>52015.770720510009</v>
      </c>
      <c r="I4" s="29">
        <v>59359.144468820014</v>
      </c>
      <c r="J4" s="29">
        <v>74360.390665629995</v>
      </c>
      <c r="K4" s="29">
        <v>97024.057403199986</v>
      </c>
      <c r="L4" s="29">
        <v>106627.81806327001</v>
      </c>
      <c r="M4" s="29">
        <v>120374.14319452</v>
      </c>
      <c r="N4" s="29">
        <v>128819.3355767</v>
      </c>
      <c r="O4" s="29">
        <v>1143163.5756928502</v>
      </c>
      <c r="P4" s="29">
        <v>2097621.9102165401</v>
      </c>
      <c r="Q4" s="29">
        <v>2305242.6937957699</v>
      </c>
    </row>
    <row r="5" spans="1:159" ht="30" customHeight="1" x14ac:dyDescent="0.25">
      <c r="A5" s="128"/>
      <c r="B5" s="27" t="str">
        <f>IF('0'!$A$1=1,"Громадський порядок, безпека та судова влада","Public order, security and judiciary")</f>
        <v>Громадський порядок, безпека та судова влада</v>
      </c>
      <c r="C5" s="28">
        <v>300</v>
      </c>
      <c r="D5" s="29">
        <v>32637.742811870001</v>
      </c>
      <c r="E5" s="29">
        <v>36681.170816090002</v>
      </c>
      <c r="F5" s="29">
        <v>39409.249484199994</v>
      </c>
      <c r="G5" s="29">
        <v>44864.567287569997</v>
      </c>
      <c r="H5" s="29">
        <v>54962.974656150007</v>
      </c>
      <c r="I5" s="29">
        <v>72056.637342489994</v>
      </c>
      <c r="J5" s="29">
        <v>88485.286653669988</v>
      </c>
      <c r="K5" s="29">
        <v>118025.531235</v>
      </c>
      <c r="L5" s="29">
        <v>143694.37196696</v>
      </c>
      <c r="M5" s="29">
        <v>159509.57179881001</v>
      </c>
      <c r="N5" s="29">
        <v>181306.08161575001</v>
      </c>
      <c r="O5" s="29">
        <v>454457.00208159996</v>
      </c>
      <c r="P5" s="29">
        <v>591579.73975806008</v>
      </c>
      <c r="Q5" s="29">
        <v>712729.44892286998</v>
      </c>
    </row>
    <row r="6" spans="1:159" ht="30" customHeight="1" x14ac:dyDescent="0.25">
      <c r="A6" s="128"/>
      <c r="B6" s="27" t="str">
        <f>IF('0'!$A$1=1,"Економічна діяльність","Economic activity")</f>
        <v>Економічна діяльність</v>
      </c>
      <c r="C6" s="28">
        <v>400</v>
      </c>
      <c r="D6" s="29">
        <v>57124.088568390005</v>
      </c>
      <c r="E6" s="29">
        <v>62377.434369550007</v>
      </c>
      <c r="F6" s="29">
        <v>50757.829192559991</v>
      </c>
      <c r="G6" s="29">
        <v>43637.572596490005</v>
      </c>
      <c r="H6" s="29">
        <v>56257.343368500005</v>
      </c>
      <c r="I6" s="29">
        <v>66191.265923710002</v>
      </c>
      <c r="J6" s="29">
        <v>102883.35056292999</v>
      </c>
      <c r="K6" s="29">
        <v>140761.40621119001</v>
      </c>
      <c r="L6" s="29">
        <v>154217.95609809001</v>
      </c>
      <c r="M6" s="29">
        <v>262916.63883355999</v>
      </c>
      <c r="N6" s="29">
        <v>327865.05205826001</v>
      </c>
      <c r="O6" s="29">
        <v>156484.30797061999</v>
      </c>
      <c r="P6" s="29">
        <v>247579.27499716001</v>
      </c>
      <c r="Q6" s="29">
        <v>259870.02365650001</v>
      </c>
    </row>
    <row r="7" spans="1:159" ht="30" customHeight="1" x14ac:dyDescent="0.25">
      <c r="A7" s="128"/>
      <c r="B7" s="27" t="str">
        <f>IF('0'!$A$1=1,"Охорона навколишнього природного середовища","Environmental protection")</f>
        <v>Охорона навколишнього природного середовища</v>
      </c>
      <c r="C7" s="28">
        <v>500</v>
      </c>
      <c r="D7" s="29">
        <v>3890.6983621200002</v>
      </c>
      <c r="E7" s="29">
        <v>5297.9293193499998</v>
      </c>
      <c r="F7" s="29">
        <v>5594.1854648199997</v>
      </c>
      <c r="G7" s="29">
        <v>3481.74955641</v>
      </c>
      <c r="H7" s="29">
        <v>5529.6955940200005</v>
      </c>
      <c r="I7" s="29">
        <v>6255.4168794500001</v>
      </c>
      <c r="J7" s="29">
        <v>7349.2615704299997</v>
      </c>
      <c r="K7" s="29">
        <v>8242.0669879300003</v>
      </c>
      <c r="L7" s="29">
        <v>9731.1212803500002</v>
      </c>
      <c r="M7" s="29">
        <v>9056.6321380600002</v>
      </c>
      <c r="N7" s="29">
        <v>12803.439113259999</v>
      </c>
      <c r="O7" s="29">
        <v>5226.7345689799995</v>
      </c>
      <c r="P7" s="29">
        <v>6395.9982431300004</v>
      </c>
      <c r="Q7" s="29">
        <v>10384.102368799999</v>
      </c>
    </row>
    <row r="8" spans="1:159" ht="30" customHeight="1" x14ac:dyDescent="0.25">
      <c r="A8" s="128"/>
      <c r="B8" s="27" t="str">
        <f>IF('0'!$A$1=1,"Житлово-комунальне господарство","Housing and communal services")</f>
        <v>Житлово-комунальне господарство</v>
      </c>
      <c r="C8" s="28">
        <v>600</v>
      </c>
      <c r="D8" s="29">
        <v>8679.3491777599993</v>
      </c>
      <c r="E8" s="29">
        <v>20059.570931529997</v>
      </c>
      <c r="F8" s="29">
        <v>7704.6950388699997</v>
      </c>
      <c r="G8" s="29">
        <v>17808.514098469997</v>
      </c>
      <c r="H8" s="29">
        <v>15700.42967195</v>
      </c>
      <c r="I8" s="29">
        <v>17547.524486019996</v>
      </c>
      <c r="J8" s="29">
        <v>27187.467954389998</v>
      </c>
      <c r="K8" s="29">
        <v>30345.478374200007</v>
      </c>
      <c r="L8" s="29">
        <v>34489.978990589996</v>
      </c>
      <c r="M8" s="29">
        <v>32214.49160266</v>
      </c>
      <c r="N8" s="29">
        <v>63393.542987050001</v>
      </c>
      <c r="O8" s="29">
        <v>41160.089181060001</v>
      </c>
      <c r="P8" s="29">
        <v>70400.526424520009</v>
      </c>
      <c r="Q8" s="29">
        <v>66178.883959790008</v>
      </c>
    </row>
    <row r="9" spans="1:159" ht="30" customHeight="1" x14ac:dyDescent="0.25">
      <c r="A9" s="128"/>
      <c r="B9" s="27" t="str">
        <f>IF('0'!$A$1=1,"Охорона здоров'я","Healthcare")</f>
        <v>Охорона здоров'я</v>
      </c>
      <c r="C9" s="28">
        <v>700</v>
      </c>
      <c r="D9" s="29">
        <v>48961.62199978999</v>
      </c>
      <c r="E9" s="29">
        <v>58453.930655540003</v>
      </c>
      <c r="F9" s="29">
        <v>61568.770900610005</v>
      </c>
      <c r="G9" s="29">
        <v>57150.071128659991</v>
      </c>
      <c r="H9" s="29">
        <v>71001.121121910008</v>
      </c>
      <c r="I9" s="29">
        <v>75503.434715680007</v>
      </c>
      <c r="J9" s="29">
        <v>102392.42937626</v>
      </c>
      <c r="K9" s="29">
        <v>115851.95785497999</v>
      </c>
      <c r="L9" s="29">
        <v>128384.56886962001</v>
      </c>
      <c r="M9" s="29">
        <v>175789.66254367999</v>
      </c>
      <c r="N9" s="29">
        <v>210882.69361312001</v>
      </c>
      <c r="O9" s="29">
        <v>215275.80105335001</v>
      </c>
      <c r="P9" s="29">
        <v>217419.37543714998</v>
      </c>
      <c r="Q9" s="29">
        <v>238652.67222886998</v>
      </c>
    </row>
    <row r="10" spans="1:159" ht="30" customHeight="1" x14ac:dyDescent="0.25">
      <c r="A10" s="128"/>
      <c r="B10" s="27" t="str">
        <f>IF('0'!$A$1=1,"Духовний та фізичний розвиток","Spiritual and physical development")</f>
        <v>Духовний та фізичний розвиток</v>
      </c>
      <c r="C10" s="28">
        <v>800</v>
      </c>
      <c r="D10" s="29">
        <v>10754.86307451</v>
      </c>
      <c r="E10" s="29">
        <v>13639.627545130001</v>
      </c>
      <c r="F10" s="29">
        <v>13661.184070439998</v>
      </c>
      <c r="G10" s="29">
        <v>13857.672813170002</v>
      </c>
      <c r="H10" s="29">
        <v>16228.340182650001</v>
      </c>
      <c r="I10" s="29">
        <v>16897.848530269999</v>
      </c>
      <c r="J10" s="29">
        <v>24342.307903320001</v>
      </c>
      <c r="K10" s="29">
        <v>28993.072686599997</v>
      </c>
      <c r="L10" s="29">
        <v>31550.140252740002</v>
      </c>
      <c r="M10" s="29">
        <v>31710.87248324</v>
      </c>
      <c r="N10" s="29">
        <v>46852.181873250003</v>
      </c>
      <c r="O10" s="29">
        <v>33678.848361049997</v>
      </c>
      <c r="P10" s="29">
        <v>38473.003722529997</v>
      </c>
      <c r="Q10" s="29">
        <v>45535.235849879995</v>
      </c>
    </row>
    <row r="11" spans="1:159" ht="30" customHeight="1" x14ac:dyDescent="0.25">
      <c r="A11" s="128"/>
      <c r="B11" s="27" t="str">
        <f>IF('0'!$A$1=1,"Освіта","Education")</f>
        <v>Освіта</v>
      </c>
      <c r="C11" s="28">
        <v>900</v>
      </c>
      <c r="D11" s="29">
        <v>86253.554789919988</v>
      </c>
      <c r="E11" s="29">
        <v>101560.94715246001</v>
      </c>
      <c r="F11" s="29">
        <v>105538.70162811001</v>
      </c>
      <c r="G11" s="29">
        <v>100109.53396687002</v>
      </c>
      <c r="H11" s="29">
        <v>114193.49216260998</v>
      </c>
      <c r="I11" s="29">
        <v>129437.70584165998</v>
      </c>
      <c r="J11" s="29">
        <v>177915.76252117002</v>
      </c>
      <c r="K11" s="29">
        <v>210032.32186762997</v>
      </c>
      <c r="L11" s="29">
        <v>238758.70580082</v>
      </c>
      <c r="M11" s="29">
        <v>252283.73763869001</v>
      </c>
      <c r="N11" s="29">
        <v>331190.87749747996</v>
      </c>
      <c r="O11" s="29">
        <v>290761.03073059005</v>
      </c>
      <c r="P11" s="29">
        <v>308643.81019376003</v>
      </c>
      <c r="Q11" s="29">
        <v>348436.40556851</v>
      </c>
    </row>
    <row r="12" spans="1:159" ht="30" customHeight="1" x14ac:dyDescent="0.25">
      <c r="A12" s="128"/>
      <c r="B12" s="27" t="str">
        <f>IF('0'!$A$1=1,"Соціальний захист та соціальне забезпечення","Social protection and social security")</f>
        <v>Соціальний захист та соціальне забезпечення</v>
      </c>
      <c r="C12" s="28">
        <v>1000</v>
      </c>
      <c r="D12" s="29">
        <v>105434.76056333999</v>
      </c>
      <c r="E12" s="29">
        <v>125306.89985151999</v>
      </c>
      <c r="F12" s="29">
        <v>145062.60670795999</v>
      </c>
      <c r="G12" s="29">
        <v>138004.6833457</v>
      </c>
      <c r="H12" s="29">
        <v>176339.83711856001</v>
      </c>
      <c r="I12" s="29">
        <v>258326.13773426999</v>
      </c>
      <c r="J12" s="29">
        <v>285761.72672552004</v>
      </c>
      <c r="K12" s="29">
        <v>309363.63007929997</v>
      </c>
      <c r="L12" s="29">
        <v>321786.73937884002</v>
      </c>
      <c r="M12" s="29">
        <v>346720.54722265003</v>
      </c>
      <c r="N12" s="29">
        <v>370266.38055043999</v>
      </c>
      <c r="O12" s="29">
        <v>455188.05431676999</v>
      </c>
      <c r="P12" s="29">
        <v>514131.79919702001</v>
      </c>
      <c r="Q12" s="29">
        <v>521928.27003452001</v>
      </c>
    </row>
    <row r="13" spans="1:159" ht="35.1" customHeight="1" x14ac:dyDescent="0.25">
      <c r="A13" s="128"/>
      <c r="B13" s="105" t="s">
        <v>3</v>
      </c>
      <c r="C13" s="31"/>
      <c r="D13" s="32">
        <v>416853.58244977001</v>
      </c>
      <c r="E13" s="32">
        <v>492454.66152155999</v>
      </c>
      <c r="F13" s="32">
        <v>505843.80962140003</v>
      </c>
      <c r="G13" s="32">
        <v>523125.69783726003</v>
      </c>
      <c r="H13" s="32">
        <v>679871.40043556003</v>
      </c>
      <c r="I13" s="32">
        <v>835832.05014816986</v>
      </c>
      <c r="J13" s="32">
        <v>1056973.08515639</v>
      </c>
      <c r="K13" s="32">
        <v>1250189.5226814002</v>
      </c>
      <c r="L13" s="32">
        <v>1372350.63769418</v>
      </c>
      <c r="M13" s="32">
        <v>1595395.8534654099</v>
      </c>
      <c r="N13" s="32">
        <v>1845367.3787643798</v>
      </c>
      <c r="O13" s="32">
        <v>3043871.3888267204</v>
      </c>
      <c r="P13" s="32">
        <v>4441364.6146632498</v>
      </c>
      <c r="Q13" s="32">
        <v>4945680.7320416104</v>
      </c>
    </row>
    <row r="14" spans="1:159" s="58" customFormat="1" ht="30" customHeight="1" x14ac:dyDescent="0.25">
      <c r="A14" s="128"/>
      <c r="B14" s="91" t="s">
        <v>2</v>
      </c>
      <c r="C14" s="28">
        <v>180</v>
      </c>
      <c r="D14" s="92">
        <v>0</v>
      </c>
      <c r="E14" s="92">
        <v>0</v>
      </c>
      <c r="F14" s="92">
        <v>0</v>
      </c>
      <c r="G14" s="92">
        <v>0</v>
      </c>
      <c r="H14" s="92">
        <v>0</v>
      </c>
      <c r="I14" s="92">
        <v>0</v>
      </c>
      <c r="J14" s="92">
        <v>0</v>
      </c>
      <c r="K14" s="92">
        <v>0</v>
      </c>
      <c r="L14" s="92">
        <v>0</v>
      </c>
      <c r="M14" s="92">
        <v>0</v>
      </c>
      <c r="N14" s="92">
        <v>0</v>
      </c>
      <c r="O14" s="92">
        <v>0</v>
      </c>
      <c r="P14" s="92">
        <v>0</v>
      </c>
      <c r="Q14" s="92">
        <v>0</v>
      </c>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3"/>
      <c r="EG14" s="92"/>
      <c r="EH14" s="92"/>
      <c r="EI14" s="92"/>
      <c r="EJ14" s="92"/>
      <c r="EK14" s="92"/>
      <c r="EL14" s="94"/>
      <c r="EM14" s="94"/>
      <c r="EN14" s="94"/>
      <c r="EO14" s="94"/>
      <c r="EP14" s="94"/>
      <c r="EQ14" s="94"/>
      <c r="ER14" s="93"/>
      <c r="ES14" s="92"/>
      <c r="ET14" s="92"/>
      <c r="EU14" s="92"/>
      <c r="EV14" s="92"/>
      <c r="EW14" s="92"/>
      <c r="EX14" s="94"/>
      <c r="EY14" s="94"/>
      <c r="EZ14" s="94"/>
      <c r="FA14" s="94"/>
      <c r="FB14" s="94"/>
      <c r="FC14" s="94"/>
    </row>
    <row r="15" spans="1:159" s="58" customFormat="1" ht="35.1" customHeight="1" x14ac:dyDescent="0.25">
      <c r="A15" s="129"/>
      <c r="B15" s="95" t="s">
        <v>4</v>
      </c>
      <c r="C15" s="96"/>
      <c r="D15" s="32">
        <v>416853.58244977001</v>
      </c>
      <c r="E15" s="32">
        <v>492454.66152155999</v>
      </c>
      <c r="F15" s="32">
        <v>505843.80962140003</v>
      </c>
      <c r="G15" s="32">
        <v>523125.69783726003</v>
      </c>
      <c r="H15" s="32">
        <v>679871.40043556003</v>
      </c>
      <c r="I15" s="32">
        <v>835832.05014816986</v>
      </c>
      <c r="J15" s="32">
        <v>1056973.08515639</v>
      </c>
      <c r="K15" s="32">
        <v>1250189.5226814002</v>
      </c>
      <c r="L15" s="32">
        <v>1372350.63769418</v>
      </c>
      <c r="M15" s="32">
        <v>1595395.8534654099</v>
      </c>
      <c r="N15" s="32">
        <v>1845367.3787643798</v>
      </c>
      <c r="O15" s="97">
        <v>3043871.3888267204</v>
      </c>
      <c r="P15" s="97">
        <v>4441364.6146632498</v>
      </c>
      <c r="Q15" s="32">
        <v>4945680.7320416104</v>
      </c>
      <c r="R15" s="98"/>
      <c r="S15" s="98"/>
      <c r="T15" s="98"/>
      <c r="U15" s="98"/>
      <c r="V15" s="98"/>
      <c r="W15" s="98"/>
      <c r="X15" s="98"/>
      <c r="Y15" s="98"/>
      <c r="Z15" s="98"/>
      <c r="AA15" s="99"/>
      <c r="AB15" s="98"/>
      <c r="AC15" s="98"/>
      <c r="AD15" s="98"/>
      <c r="AE15" s="98"/>
      <c r="AF15" s="98"/>
      <c r="AG15" s="98"/>
      <c r="AH15" s="98"/>
      <c r="AI15" s="98"/>
      <c r="AJ15" s="98"/>
      <c r="AK15" s="98"/>
      <c r="AL15" s="98"/>
      <c r="AM15" s="99"/>
      <c r="AN15" s="98"/>
      <c r="AO15" s="98"/>
      <c r="AP15" s="98"/>
      <c r="AQ15" s="98"/>
      <c r="AR15" s="98"/>
      <c r="AS15" s="98"/>
      <c r="AT15" s="98"/>
      <c r="AU15" s="98"/>
      <c r="AV15" s="98"/>
      <c r="AW15" s="98"/>
      <c r="AX15" s="98"/>
      <c r="AY15" s="99"/>
      <c r="AZ15" s="98"/>
      <c r="BA15" s="98"/>
      <c r="BB15" s="98"/>
      <c r="BC15" s="98"/>
      <c r="BD15" s="98"/>
      <c r="BE15" s="98"/>
      <c r="BF15" s="98"/>
      <c r="BG15" s="98"/>
      <c r="BH15" s="98"/>
      <c r="BI15" s="98"/>
      <c r="BJ15" s="98"/>
      <c r="BK15" s="98"/>
      <c r="BL15" s="100"/>
      <c r="BM15" s="98"/>
      <c r="BN15" s="101"/>
      <c r="BO15" s="101"/>
      <c r="BP15" s="101"/>
      <c r="BQ15" s="101"/>
      <c r="BR15" s="101"/>
      <c r="BS15" s="101"/>
      <c r="BT15" s="101"/>
      <c r="BU15" s="101"/>
      <c r="BV15" s="101"/>
      <c r="BW15" s="101"/>
      <c r="BX15" s="100"/>
      <c r="BY15" s="101"/>
      <c r="BZ15" s="101"/>
      <c r="CA15" s="101"/>
      <c r="CB15" s="101"/>
      <c r="CC15" s="101"/>
      <c r="CD15" s="101"/>
      <c r="CE15" s="101"/>
      <c r="CF15" s="101"/>
      <c r="CG15" s="101"/>
      <c r="CH15" s="101"/>
      <c r="CI15" s="101"/>
      <c r="CJ15" s="100"/>
      <c r="CK15" s="101"/>
      <c r="CL15" s="101"/>
      <c r="CM15" s="101"/>
      <c r="CN15" s="101"/>
      <c r="CO15" s="101"/>
      <c r="CP15" s="101"/>
      <c r="CQ15" s="101"/>
      <c r="CR15" s="101"/>
      <c r="CS15" s="101"/>
      <c r="CT15" s="101"/>
      <c r="CU15" s="102"/>
      <c r="CV15" s="98"/>
      <c r="CW15" s="101"/>
      <c r="CX15" s="101"/>
      <c r="CY15" s="101"/>
      <c r="CZ15" s="101"/>
      <c r="DA15" s="101"/>
      <c r="DB15" s="101"/>
      <c r="DC15" s="103"/>
      <c r="DD15" s="101"/>
      <c r="DE15" s="101"/>
      <c r="DF15" s="101"/>
      <c r="DG15" s="102"/>
      <c r="DH15" s="98"/>
      <c r="DI15" s="101"/>
      <c r="DJ15" s="101"/>
      <c r="DK15" s="101"/>
      <c r="DL15" s="101"/>
      <c r="DM15" s="101"/>
      <c r="DN15" s="101"/>
      <c r="DO15" s="103"/>
      <c r="DP15" s="101"/>
      <c r="DQ15" s="101"/>
      <c r="DR15" s="101"/>
      <c r="DS15" s="104"/>
      <c r="DT15" s="98"/>
      <c r="DU15" s="101"/>
      <c r="DV15" s="101"/>
      <c r="DW15" s="101"/>
      <c r="DX15" s="101"/>
      <c r="DY15" s="101"/>
      <c r="DZ15" s="101"/>
      <c r="EA15" s="103"/>
      <c r="EB15" s="101"/>
      <c r="EC15" s="101"/>
      <c r="ED15" s="101"/>
      <c r="EE15" s="101"/>
      <c r="EF15" s="100"/>
      <c r="EG15" s="101"/>
      <c r="EH15" s="101"/>
      <c r="EI15" s="101"/>
      <c r="EJ15" s="101"/>
      <c r="EK15" s="101"/>
      <c r="EL15" s="101"/>
      <c r="EM15" s="103"/>
      <c r="EN15" s="101"/>
      <c r="EO15" s="101"/>
      <c r="EP15" s="101"/>
      <c r="EQ15" s="101"/>
      <c r="ER15" s="100"/>
      <c r="ES15" s="101"/>
      <c r="ET15" s="101"/>
      <c r="EU15" s="101"/>
      <c r="EV15" s="101"/>
      <c r="EW15" s="101"/>
      <c r="EX15" s="101"/>
      <c r="EY15" s="103"/>
      <c r="EZ15" s="101"/>
      <c r="FA15" s="101"/>
      <c r="FB15" s="101"/>
      <c r="FC15" s="101"/>
    </row>
    <row r="16" spans="1:159" ht="30" customHeight="1" x14ac:dyDescent="0.25">
      <c r="A16" s="124" t="str">
        <f>IF('0'!$A$1=1,"ЗА ЕКОНОМІЧНОЮ КЛАСИФІКАЦІЄЮ ВИДАТКІВ **","ECONOMIC CLASSIFICATION
OF EXPENDITURE **")</f>
        <v>ЗА ЕКОНОМІЧНОЮ КЛАСИФІКАЦІЄЮ ВИДАТКІВ **</v>
      </c>
      <c r="B16" s="33" t="str">
        <f>IF('0'!$A$1=1,"Поточні видатки","Current expenditure")</f>
        <v>Поточні видатки</v>
      </c>
      <c r="C16" s="28">
        <v>2000</v>
      </c>
      <c r="D16" s="29">
        <v>374906.71745557</v>
      </c>
      <c r="E16" s="29">
        <v>451709.41432794998</v>
      </c>
      <c r="F16" s="29">
        <v>476463.60723644006</v>
      </c>
      <c r="G16" s="29">
        <v>502926.03543212998</v>
      </c>
      <c r="H16" s="29">
        <v>633118.82990890997</v>
      </c>
      <c r="I16" s="29">
        <v>762702.45084991003</v>
      </c>
      <c r="J16" s="29">
        <v>957083.12682541995</v>
      </c>
      <c r="K16" s="29">
        <v>1106010.29208135</v>
      </c>
      <c r="L16" s="29">
        <v>1216377.3686999099</v>
      </c>
      <c r="M16" s="29">
        <v>1426269.49672047</v>
      </c>
      <c r="N16" s="29">
        <v>1638167.92313277</v>
      </c>
      <c r="O16" s="29">
        <v>2913665.4237853102</v>
      </c>
      <c r="P16" s="29">
        <v>4129080.78581277</v>
      </c>
      <c r="Q16" s="29">
        <v>4534840.2100241398</v>
      </c>
    </row>
    <row r="17" spans="1:17" ht="30" customHeight="1" x14ac:dyDescent="0.25">
      <c r="A17" s="124"/>
      <c r="B17" s="34" t="str">
        <f>IF('0'!$A$1=1,"Оплата праці і нарахування на заробітну плату","Labor remuneration and accrued payments")</f>
        <v>Оплата праці і нарахування на заробітну плату</v>
      </c>
      <c r="C17" s="28">
        <v>2100</v>
      </c>
      <c r="D17" s="20">
        <v>135076.58591614</v>
      </c>
      <c r="E17" s="20">
        <v>157484.56104841002</v>
      </c>
      <c r="F17" s="29">
        <v>167676.48800790004</v>
      </c>
      <c r="G17" s="29">
        <v>162453.22063210001</v>
      </c>
      <c r="H17" s="29">
        <v>185565.72532535001</v>
      </c>
      <c r="I17" s="29">
        <v>221664.11032090001</v>
      </c>
      <c r="J17" s="29">
        <v>263710.03728662001</v>
      </c>
      <c r="K17" s="29">
        <v>326119.01759663998</v>
      </c>
      <c r="L17" s="29">
        <v>389342.98671095003</v>
      </c>
      <c r="M17" s="29">
        <v>447221.54843155999</v>
      </c>
      <c r="N17" s="29">
        <v>516124.89903392998</v>
      </c>
      <c r="O17" s="29">
        <v>1239943.1974878202</v>
      </c>
      <c r="P17" s="29">
        <v>1479156.0560447099</v>
      </c>
      <c r="Q17" s="29">
        <v>1583642.22076208</v>
      </c>
    </row>
    <row r="18" spans="1:17" ht="30" customHeight="1" x14ac:dyDescent="0.25">
      <c r="A18" s="124"/>
      <c r="B18" s="34" t="str">
        <f>IF('0'!$A$1=1,"Використання товарів і послуг","Goods and services usage")</f>
        <v>Використання товарів і послуг</v>
      </c>
      <c r="C18" s="28">
        <v>2200</v>
      </c>
      <c r="D18" s="20">
        <v>86489.879860230008</v>
      </c>
      <c r="E18" s="20">
        <v>99767.149363770019</v>
      </c>
      <c r="F18" s="29">
        <v>99110.817325730008</v>
      </c>
      <c r="G18" s="29">
        <v>107949.71779960999</v>
      </c>
      <c r="H18" s="29">
        <v>142694.66915478001</v>
      </c>
      <c r="I18" s="29">
        <v>157659.62316365002</v>
      </c>
      <c r="J18" s="29">
        <v>247934.10724606999</v>
      </c>
      <c r="K18" s="29">
        <v>302463.99636833998</v>
      </c>
      <c r="L18" s="29">
        <v>302205.25675577996</v>
      </c>
      <c r="M18" s="29">
        <v>382543.85077785997</v>
      </c>
      <c r="N18" s="29">
        <v>474226.93432434002</v>
      </c>
      <c r="O18" s="29">
        <v>845447.72181155009</v>
      </c>
      <c r="P18" s="29">
        <v>1664638.6970520602</v>
      </c>
      <c r="Q18" s="29">
        <v>1485374.4227332901</v>
      </c>
    </row>
    <row r="19" spans="1:17" ht="30" customHeight="1" x14ac:dyDescent="0.25">
      <c r="A19" s="124"/>
      <c r="B19" s="34" t="str">
        <f>IF('0'!$A$1=1,"Обслуговування боргових зобов'язань","Debt servicing")</f>
        <v>Обслуговування боргових зобов'язань</v>
      </c>
      <c r="C19" s="28">
        <v>2400</v>
      </c>
      <c r="D19" s="20">
        <v>25631.495441029998</v>
      </c>
      <c r="E19" s="20">
        <v>27000.105893559994</v>
      </c>
      <c r="F19" s="29">
        <v>35904.198689320008</v>
      </c>
      <c r="G19" s="29">
        <v>52483.508752219997</v>
      </c>
      <c r="H19" s="29">
        <v>88484.033715790021</v>
      </c>
      <c r="I19" s="29">
        <v>97687.384645000013</v>
      </c>
      <c r="J19" s="29">
        <v>111592.86944846001</v>
      </c>
      <c r="K19" s="29">
        <v>116936.88691173999</v>
      </c>
      <c r="L19" s="29">
        <v>120777.64853379001</v>
      </c>
      <c r="M19" s="29">
        <v>122196.98955548</v>
      </c>
      <c r="N19" s="29">
        <v>155031.43958517999</v>
      </c>
      <c r="O19" s="29">
        <v>162115.15385418999</v>
      </c>
      <c r="P19" s="29">
        <v>253935.19477167999</v>
      </c>
      <c r="Q19" s="29">
        <v>305011.23262130999</v>
      </c>
    </row>
    <row r="20" spans="1:17" ht="30" customHeight="1" x14ac:dyDescent="0.25">
      <c r="A20" s="124"/>
      <c r="B20" s="34" t="str">
        <f>IF('0'!$A$1=1,"Поточні трансферти","Current transfers")</f>
        <v>Поточні трансферти</v>
      </c>
      <c r="C20" s="28">
        <v>2600</v>
      </c>
      <c r="D20" s="20">
        <v>24988.144079730002</v>
      </c>
      <c r="E20" s="20">
        <v>43776.957112250006</v>
      </c>
      <c r="F20" s="29">
        <v>29712.621362739992</v>
      </c>
      <c r="G20" s="29">
        <v>37248.788473599998</v>
      </c>
      <c r="H20" s="29">
        <v>27217.186674760003</v>
      </c>
      <c r="I20" s="29">
        <v>25353.084263060002</v>
      </c>
      <c r="J20" s="29">
        <v>46730.340470039999</v>
      </c>
      <c r="K20" s="29">
        <v>52854.256802569995</v>
      </c>
      <c r="L20" s="29">
        <v>83287.971598350006</v>
      </c>
      <c r="M20" s="29">
        <v>134627.57751433001</v>
      </c>
      <c r="N20" s="29">
        <v>118353.64196036999</v>
      </c>
      <c r="O20" s="29">
        <v>131239.43305369001</v>
      </c>
      <c r="P20" s="29">
        <v>158808.96450283</v>
      </c>
      <c r="Q20" s="29">
        <v>530169.58351843001</v>
      </c>
    </row>
    <row r="21" spans="1:17" ht="30" customHeight="1" x14ac:dyDescent="0.25">
      <c r="A21" s="124"/>
      <c r="B21" s="34" t="str">
        <f>IF('0'!$A$1=1,"Соціальне забезпечення","Social welfare")</f>
        <v>Соціальне забезпечення</v>
      </c>
      <c r="C21" s="28">
        <v>2700</v>
      </c>
      <c r="D21" s="20">
        <v>100575.04863086002</v>
      </c>
      <c r="E21" s="20">
        <v>118958.32654094</v>
      </c>
      <c r="F21" s="29">
        <v>139515.00839562999</v>
      </c>
      <c r="G21" s="29">
        <v>133825.43553955996</v>
      </c>
      <c r="H21" s="29">
        <v>170411.16579748999</v>
      </c>
      <c r="I21" s="29">
        <v>253084.52138165</v>
      </c>
      <c r="J21" s="29">
        <v>280045.44785976002</v>
      </c>
      <c r="K21" s="29">
        <v>300737.40622481005</v>
      </c>
      <c r="L21" s="29">
        <v>312336.34038405999</v>
      </c>
      <c r="M21" s="29">
        <v>332785.66774462</v>
      </c>
      <c r="N21" s="29">
        <v>354950.56022054999</v>
      </c>
      <c r="O21" s="29">
        <v>520401.73134463001</v>
      </c>
      <c r="P21" s="29">
        <v>551083.04804688005</v>
      </c>
      <c r="Q21" s="29">
        <v>601388.25944778998</v>
      </c>
    </row>
    <row r="22" spans="1:17" ht="30" customHeight="1" x14ac:dyDescent="0.25">
      <c r="A22" s="124"/>
      <c r="B22" s="34" t="str">
        <f>IF('0'!$A$1=1,"Інші поточні видатки","Other current expenditure")</f>
        <v>Інші поточні видатки</v>
      </c>
      <c r="C22" s="28">
        <v>2800</v>
      </c>
      <c r="D22" s="20">
        <v>2145.56352758</v>
      </c>
      <c r="E22" s="20">
        <v>4722.3143690199995</v>
      </c>
      <c r="F22" s="29">
        <v>4544.4734551199999</v>
      </c>
      <c r="G22" s="29">
        <v>8965.3642350400005</v>
      </c>
      <c r="H22" s="29">
        <v>18746.049240740002</v>
      </c>
      <c r="I22" s="29">
        <v>7253.727075650002</v>
      </c>
      <c r="J22" s="29">
        <v>7070.3245144699977</v>
      </c>
      <c r="K22" s="29">
        <v>6898.72817725</v>
      </c>
      <c r="L22" s="29">
        <v>8427.1647169800017</v>
      </c>
      <c r="M22" s="29">
        <v>6893.86269662</v>
      </c>
      <c r="N22" s="29">
        <v>19480.448008400002</v>
      </c>
      <c r="O22" s="29">
        <v>14518.18623343</v>
      </c>
      <c r="P22" s="29">
        <v>21458.825394610001</v>
      </c>
      <c r="Q22" s="29">
        <v>29254.490941240001</v>
      </c>
    </row>
    <row r="23" spans="1:17" ht="30" customHeight="1" x14ac:dyDescent="0.25">
      <c r="A23" s="124"/>
      <c r="B23" s="33" t="str">
        <f>IF('0'!$A$1=1,"Капітальні видатки","Capital expenditure")</f>
        <v>Капітальні видатки</v>
      </c>
      <c r="C23" s="28">
        <v>3000</v>
      </c>
      <c r="D23" s="20">
        <v>41946.864994199997</v>
      </c>
      <c r="E23" s="20">
        <v>40745.247193609997</v>
      </c>
      <c r="F23" s="29">
        <v>29380.202384960001</v>
      </c>
      <c r="G23" s="29">
        <v>20199.662405130002</v>
      </c>
      <c r="H23" s="29">
        <v>46752.570526650008</v>
      </c>
      <c r="I23" s="29">
        <v>73129.59929826</v>
      </c>
      <c r="J23" s="29">
        <v>99889.95833097001</v>
      </c>
      <c r="K23" s="29">
        <v>144179.23060005001</v>
      </c>
      <c r="L23" s="29">
        <v>155973.26899427001</v>
      </c>
      <c r="M23" s="29">
        <v>169126.35674494001</v>
      </c>
      <c r="N23" s="29">
        <v>207199.45563160998</v>
      </c>
      <c r="O23" s="29">
        <v>130205.96504141</v>
      </c>
      <c r="P23" s="29">
        <v>312283.82885047997</v>
      </c>
      <c r="Q23" s="29">
        <v>410840.52201746998</v>
      </c>
    </row>
    <row r="24" spans="1:17" ht="30" customHeight="1" x14ac:dyDescent="0.25">
      <c r="A24" s="124"/>
      <c r="B24" s="34" t="str">
        <f>IF('0'!$A$1=1,"Придбання основного капіталу","Acquisition of fixed capital")</f>
        <v>Придбання основного капіталу</v>
      </c>
      <c r="C24" s="28">
        <v>3100</v>
      </c>
      <c r="D24" s="29">
        <v>20891.897221849995</v>
      </c>
      <c r="E24" s="29">
        <v>21770.50261594</v>
      </c>
      <c r="F24" s="29">
        <v>17061.796612900001</v>
      </c>
      <c r="G24" s="29">
        <v>14626.040222840002</v>
      </c>
      <c r="H24" s="29">
        <v>35758.159295099998</v>
      </c>
      <c r="I24" s="29">
        <v>51958.142091839996</v>
      </c>
      <c r="J24" s="29">
        <v>60305.3233158</v>
      </c>
      <c r="K24" s="29">
        <v>85883.165759119991</v>
      </c>
      <c r="L24" s="29">
        <v>90186.208115139991</v>
      </c>
      <c r="M24" s="29">
        <v>84933.246354300005</v>
      </c>
      <c r="N24" s="29">
        <v>97820.556825899999</v>
      </c>
      <c r="O24" s="29">
        <v>78583.935285589992</v>
      </c>
      <c r="P24" s="29">
        <v>175258.08786473001</v>
      </c>
      <c r="Q24" s="29">
        <v>248808.32802169002</v>
      </c>
    </row>
    <row r="25" spans="1:17" ht="30" customHeight="1" x14ac:dyDescent="0.25">
      <c r="A25" s="124"/>
      <c r="B25" s="34" t="str">
        <f>IF('0'!$A$1=1,"Капітальні трансферти","Capital transfers")</f>
        <v>Капітальні трансферти</v>
      </c>
      <c r="C25" s="28">
        <v>3200</v>
      </c>
      <c r="D25" s="29">
        <v>21054.967772350003</v>
      </c>
      <c r="E25" s="29">
        <v>18974.744577670001</v>
      </c>
      <c r="F25" s="29">
        <v>12318.405772059999</v>
      </c>
      <c r="G25" s="29">
        <v>5573.6221822900015</v>
      </c>
      <c r="H25" s="29">
        <v>10994.411231549999</v>
      </c>
      <c r="I25" s="29">
        <v>21171.457206420004</v>
      </c>
      <c r="J25" s="29">
        <v>39584.635015170003</v>
      </c>
      <c r="K25" s="29">
        <v>58296.064840929997</v>
      </c>
      <c r="L25" s="29">
        <v>65787.060879129989</v>
      </c>
      <c r="M25" s="29">
        <v>84193.110390639995</v>
      </c>
      <c r="N25" s="29">
        <v>109378.89880571001</v>
      </c>
      <c r="O25" s="29">
        <v>51622.029755819996</v>
      </c>
      <c r="P25" s="29">
        <v>137025.74098574999</v>
      </c>
      <c r="Q25" s="29">
        <v>162032.19399577999</v>
      </c>
    </row>
    <row r="26" spans="1:17" ht="35.1" customHeight="1" x14ac:dyDescent="0.25">
      <c r="A26" s="124"/>
      <c r="B26" s="30" t="str">
        <f>IF('0'!$A$1=1,"Усього видатків","Total expenditure")</f>
        <v>Усього видатків</v>
      </c>
      <c r="C26" s="31"/>
      <c r="D26" s="32">
        <v>416853.58244977001</v>
      </c>
      <c r="E26" s="32">
        <v>492454.66152156005</v>
      </c>
      <c r="F26" s="32">
        <v>505843.80962139991</v>
      </c>
      <c r="G26" s="32">
        <v>523125.69783726009</v>
      </c>
      <c r="H26" s="32">
        <v>679871.40043556015</v>
      </c>
      <c r="I26" s="32">
        <v>835832.05014816998</v>
      </c>
      <c r="J26" s="32">
        <v>1056973.08515639</v>
      </c>
      <c r="K26" s="32">
        <v>1250189.5226813999</v>
      </c>
      <c r="L26" s="32">
        <v>1372350.63769418</v>
      </c>
      <c r="M26" s="32">
        <v>1595395.8534654099</v>
      </c>
      <c r="N26" s="32">
        <v>1845367.3787643798</v>
      </c>
      <c r="O26" s="32">
        <v>3043871.3888267204</v>
      </c>
      <c r="P26" s="32">
        <v>4441364.6146632498</v>
      </c>
      <c r="Q26" s="32">
        <v>4945680.7320416104</v>
      </c>
    </row>
    <row r="27" spans="1:17" x14ac:dyDescent="0.25">
      <c r="A27" s="35"/>
      <c r="B27" s="36"/>
      <c r="C27" s="36"/>
      <c r="D27" s="36"/>
      <c r="E27" s="29"/>
      <c r="F27" s="29"/>
      <c r="G27" s="37"/>
      <c r="H27" s="1"/>
    </row>
    <row r="28" spans="1:17" ht="32.549999999999997" customHeight="1" x14ac:dyDescent="0.25">
      <c r="A28" s="126" t="str">
        <f>'3'!A35</f>
        <v>* Дані наведено згідно із річними звітами Казначейства про виконання бюджету.</v>
      </c>
      <c r="B28" s="126"/>
      <c r="C28" s="126"/>
      <c r="D28" s="69"/>
      <c r="E28" s="69"/>
      <c r="F28" s="69"/>
      <c r="G28" s="69"/>
      <c r="H28" s="69"/>
    </row>
    <row r="29" spans="1:17" ht="13.8" customHeight="1" x14ac:dyDescent="0.25">
      <c r="A29" s="125"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29" s="125"/>
      <c r="C29" s="125"/>
      <c r="D29" s="125"/>
      <c r="E29" s="125"/>
      <c r="F29" s="125"/>
      <c r="G29" s="125"/>
      <c r="H29" s="1"/>
    </row>
  </sheetData>
  <sheetProtection password="CF7A" sheet="1" formatCells="0"/>
  <mergeCells count="5">
    <mergeCell ref="A16:A26"/>
    <mergeCell ref="A2:B2"/>
    <mergeCell ref="A29:G29"/>
    <mergeCell ref="A28:C28"/>
    <mergeCell ref="A3:A15"/>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E4BC"/>
  </sheetPr>
  <dimension ref="A1:Q36"/>
  <sheetViews>
    <sheetView showGridLines="0" zoomScale="60" zoomScaleNormal="60" workbookViewId="0">
      <selection activeCell="P32" sqref="P32:P33"/>
    </sheetView>
  </sheetViews>
  <sheetFormatPr defaultColWidth="8.77734375" defaultRowHeight="13.8" x14ac:dyDescent="0.25"/>
  <cols>
    <col min="1" max="1" width="20.5546875" style="58" customWidth="1"/>
    <col min="2" max="2" width="70.5546875" style="65" customWidth="1"/>
    <col min="3" max="3" width="16.5546875" style="65" customWidth="1"/>
    <col min="4" max="4" width="15.77734375" style="65" customWidth="1"/>
    <col min="5" max="6" width="15.77734375" style="65" customWidth="1" collapsed="1"/>
    <col min="7" max="7" width="15.77734375" style="58" customWidth="1" collapsed="1"/>
    <col min="8" max="17" width="15.77734375" style="58" customWidth="1"/>
    <col min="18" max="16384" width="8.77734375" style="58"/>
  </cols>
  <sheetData>
    <row r="1" spans="1:17" s="59" customFormat="1" ht="20.100000000000001" customHeight="1" x14ac:dyDescent="0.3">
      <c r="A1" s="106" t="str">
        <f>IF('0'!$A$1=1,"до змісту","to title")</f>
        <v>до змісту</v>
      </c>
      <c r="B1" s="38"/>
      <c r="C1" s="38"/>
      <c r="D1" s="38"/>
      <c r="E1" s="38"/>
      <c r="F1" s="38"/>
      <c r="G1" s="7"/>
      <c r="H1" s="7"/>
    </row>
    <row r="2" spans="1:17" ht="45" customHeight="1" x14ac:dyDescent="0.25">
      <c r="A2" s="121" t="str">
        <f>IF('0'!$A$1=1,"Фінансування Зведеного бюджету *
(млн. гривень)","Consolidated budget financing *
(UAH million)")</f>
        <v>Фінансування Зведеного бюджету *
(млн. гривень)</v>
      </c>
      <c r="B2" s="122"/>
      <c r="C2" s="8" t="str">
        <f>IF('0'!$A$1=1,"код бюджетної
класифікації","budget classification
code")</f>
        <v>код бюджетної
класифікації</v>
      </c>
      <c r="D2" s="67">
        <v>2011</v>
      </c>
      <c r="E2" s="68">
        <v>2012</v>
      </c>
      <c r="F2" s="68">
        <v>2013</v>
      </c>
      <c r="G2" s="68">
        <v>2014</v>
      </c>
      <c r="H2" s="68">
        <v>2015</v>
      </c>
      <c r="I2" s="68">
        <v>2016</v>
      </c>
      <c r="J2" s="68">
        <v>2017</v>
      </c>
      <c r="K2" s="68">
        <v>2018</v>
      </c>
      <c r="L2" s="68">
        <v>2019</v>
      </c>
      <c r="M2" s="68">
        <v>2020</v>
      </c>
      <c r="N2" s="68">
        <v>2021</v>
      </c>
      <c r="O2" s="68">
        <v>2022</v>
      </c>
      <c r="P2" s="68">
        <v>2023</v>
      </c>
      <c r="Q2" s="68">
        <v>2024</v>
      </c>
    </row>
    <row r="3" spans="1:17" ht="35.1" customHeight="1" x14ac:dyDescent="0.25">
      <c r="A3" s="118"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40" t="str">
        <f>IF('0'!$A$1=1,"Фінансування (дефіцит «+» / профіцит «-») **","Total financing (deficit «+» / surplus «-») **")</f>
        <v>Фінансування (дефіцит «+» / профіцит «-») **</v>
      </c>
      <c r="C3" s="41"/>
      <c r="D3" s="11">
        <v>23057.888697740007</v>
      </c>
      <c r="E3" s="12">
        <v>50785.690728730006</v>
      </c>
      <c r="F3" s="12">
        <v>63590.298267710001</v>
      </c>
      <c r="G3" s="12">
        <v>72030.459013200001</v>
      </c>
      <c r="H3" s="12">
        <v>30898.246262079956</v>
      </c>
      <c r="I3" s="12">
        <v>54813.905870640003</v>
      </c>
      <c r="J3" s="12">
        <v>42125.726306640048</v>
      </c>
      <c r="K3" s="12">
        <v>67791.793053990026</v>
      </c>
      <c r="L3" s="12">
        <v>87264.191301599974</v>
      </c>
      <c r="M3" s="12">
        <v>224458.84660276998</v>
      </c>
      <c r="N3" s="12">
        <v>187809.45725253</v>
      </c>
      <c r="O3" s="12">
        <v>844994.27624273999</v>
      </c>
      <c r="P3" s="12">
        <v>1331462.5274226202</v>
      </c>
      <c r="Q3" s="12">
        <v>1351468.36592217</v>
      </c>
    </row>
    <row r="4" spans="1:17" ht="24.6" customHeight="1" x14ac:dyDescent="0.25">
      <c r="A4" s="119"/>
      <c r="B4" s="42" t="str">
        <f>IF('0'!$A$1=1,"Внутрішнє фінансування","Domestic financing")</f>
        <v>Внутрішнє фінансування</v>
      </c>
      <c r="C4" s="43">
        <v>200000</v>
      </c>
      <c r="D4" s="19">
        <v>8556.2634351300057</v>
      </c>
      <c r="E4" s="20">
        <v>40081.460964569997</v>
      </c>
      <c r="F4" s="20">
        <v>49691.761039659999</v>
      </c>
      <c r="G4" s="20">
        <v>29855.520576989991</v>
      </c>
      <c r="H4" s="20">
        <v>-78752.867412680003</v>
      </c>
      <c r="I4" s="20">
        <v>21551.82971446</v>
      </c>
      <c r="J4" s="20">
        <v>5142.5995500700265</v>
      </c>
      <c r="K4" s="20">
        <v>22958.542534690034</v>
      </c>
      <c r="L4" s="20">
        <v>90878.126354539985</v>
      </c>
      <c r="M4" s="20">
        <v>128358.09441514</v>
      </c>
      <c r="N4" s="20">
        <v>73214.328502199991</v>
      </c>
      <c r="O4" s="20">
        <v>281934.85839637002</v>
      </c>
      <c r="P4" s="20">
        <v>245706.52597273001</v>
      </c>
      <c r="Q4" s="20">
        <v>195543.4985861</v>
      </c>
    </row>
    <row r="5" spans="1:17" ht="20.100000000000001" customHeight="1" x14ac:dyDescent="0.25">
      <c r="A5" s="119"/>
      <c r="B5" s="21" t="str">
        <f>IF('0'!$A$1=1,"Фінансування за рахунок позик банківських установ","Loans from banks")</f>
        <v>Фінансування за рахунок позик банківських установ</v>
      </c>
      <c r="C5" s="43">
        <v>202000</v>
      </c>
      <c r="D5" s="19">
        <v>-1.233791050000012</v>
      </c>
      <c r="E5" s="20">
        <v>-321.03475831999998</v>
      </c>
      <c r="F5" s="20">
        <v>-416.26413848000004</v>
      </c>
      <c r="G5" s="20">
        <v>-426.25066948</v>
      </c>
      <c r="H5" s="20">
        <v>-165.37252248000001</v>
      </c>
      <c r="I5" s="20">
        <v>-132.25252248000001</v>
      </c>
      <c r="J5" s="20">
        <v>137.29632029999996</v>
      </c>
      <c r="K5" s="20">
        <v>1316.2223475599999</v>
      </c>
      <c r="L5" s="20">
        <v>1792.88976123</v>
      </c>
      <c r="M5" s="20">
        <v>2727.8420686300001</v>
      </c>
      <c r="N5" s="20">
        <v>4680.9369109499994</v>
      </c>
      <c r="O5" s="20">
        <v>-5164.1775903400003</v>
      </c>
      <c r="P5" s="20">
        <v>-4201.9379401999995</v>
      </c>
      <c r="Q5" s="20">
        <v>-631.80325089999997</v>
      </c>
    </row>
    <row r="6" spans="1:17" ht="20.100000000000001" customHeight="1" x14ac:dyDescent="0.25">
      <c r="A6" s="119"/>
      <c r="B6" s="21" t="str">
        <f>IF('0'!$A$1=1,"Інше внутрішнє фінансування","Other domestic financing")</f>
        <v>Інше внутрішнє фінансування</v>
      </c>
      <c r="C6" s="43">
        <v>203000</v>
      </c>
      <c r="D6" s="19">
        <v>22395.660673490005</v>
      </c>
      <c r="E6" s="20">
        <v>35803.60020072</v>
      </c>
      <c r="F6" s="20">
        <v>71939.539907460014</v>
      </c>
      <c r="G6" s="20">
        <v>158502.75539059</v>
      </c>
      <c r="H6" s="20">
        <v>5317.1322534800038</v>
      </c>
      <c r="I6" s="20">
        <v>141244.99632385999</v>
      </c>
      <c r="J6" s="20">
        <v>78367.715278840027</v>
      </c>
      <c r="K6" s="20">
        <v>8217.4358469900326</v>
      </c>
      <c r="L6" s="20">
        <v>85421.622525619983</v>
      </c>
      <c r="M6" s="20">
        <v>152699.69494789001</v>
      </c>
      <c r="N6" s="20">
        <v>79028.430951910006</v>
      </c>
      <c r="O6" s="20">
        <v>415337.80082172999</v>
      </c>
      <c r="P6" s="20">
        <v>408623.33287101</v>
      </c>
      <c r="Q6" s="20">
        <v>396965.99485661997</v>
      </c>
    </row>
    <row r="7" spans="1:17" ht="20.100000000000001" customHeight="1" x14ac:dyDescent="0.25">
      <c r="A7" s="119"/>
      <c r="B7" s="21" t="str">
        <f>IF('0'!$A$1=1,"Надходження від приватизації державного майна","Privatization")</f>
        <v>Надходження від приватизації державного майна</v>
      </c>
      <c r="C7" s="43">
        <v>204000</v>
      </c>
      <c r="D7" s="19">
        <v>11480.305589670001</v>
      </c>
      <c r="E7" s="20">
        <v>6763.5448938199997</v>
      </c>
      <c r="F7" s="20">
        <v>1479.9686751300001</v>
      </c>
      <c r="G7" s="20">
        <v>466.92072691999999</v>
      </c>
      <c r="H7" s="20">
        <v>151.48868876</v>
      </c>
      <c r="I7" s="20">
        <v>188.92300466999998</v>
      </c>
      <c r="J7" s="20">
        <v>3376.7588557399999</v>
      </c>
      <c r="K7" s="20">
        <v>268.75519880000002</v>
      </c>
      <c r="L7" s="20">
        <v>549.5159867000001</v>
      </c>
      <c r="M7" s="20">
        <v>2248.1777692699998</v>
      </c>
      <c r="N7" s="20">
        <v>5097.8641374899998</v>
      </c>
      <c r="O7" s="20">
        <v>1712.02060168</v>
      </c>
      <c r="P7" s="20">
        <v>3154.4415276499999</v>
      </c>
      <c r="Q7" s="20">
        <v>9938.6057863799997</v>
      </c>
    </row>
    <row r="8" spans="1:17" ht="35.1" customHeight="1" x14ac:dyDescent="0.25">
      <c r="A8" s="119"/>
      <c r="B8" s="21"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43">
        <v>205000</v>
      </c>
      <c r="D8" s="19">
        <v>0.67449889000040297</v>
      </c>
      <c r="E8" s="20">
        <v>-3359.1769723100015</v>
      </c>
      <c r="F8" s="20">
        <v>-4707.065063269999</v>
      </c>
      <c r="G8" s="20">
        <v>-966.12852575000068</v>
      </c>
      <c r="H8" s="20">
        <v>-1068.4696131199994</v>
      </c>
      <c r="I8" s="20">
        <v>-162.86176079000012</v>
      </c>
      <c r="J8" s="20">
        <v>-57.38071732000077</v>
      </c>
      <c r="K8" s="20">
        <v>-1424.3119193699995</v>
      </c>
      <c r="L8" s="20">
        <v>-668.68949579000139</v>
      </c>
      <c r="M8" s="20">
        <v>-6760.5147839900001</v>
      </c>
      <c r="N8" s="20">
        <v>332.87468423000001</v>
      </c>
      <c r="O8" s="20">
        <v>-32147.0553048</v>
      </c>
      <c r="P8" s="20">
        <v>1447.1841005599999</v>
      </c>
      <c r="Q8" s="20">
        <v>-5662.4285385499998</v>
      </c>
    </row>
    <row r="9" spans="1:17" ht="35.1" customHeight="1" x14ac:dyDescent="0.25">
      <c r="A9" s="119"/>
      <c r="B9" s="21"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43">
        <v>206000</v>
      </c>
      <c r="D9" s="19">
        <v>-21300.337926330001</v>
      </c>
      <c r="E9" s="20">
        <v>-6965.48311775</v>
      </c>
      <c r="F9" s="20">
        <v>-14684.333897070001</v>
      </c>
      <c r="G9" s="20">
        <v>-123314.16827311</v>
      </c>
      <c r="H9" s="20">
        <v>-74600.914246939996</v>
      </c>
      <c r="I9" s="20">
        <v>-129215.518</v>
      </c>
      <c r="J9" s="20">
        <v>-70702.997000000003</v>
      </c>
      <c r="K9" s="20">
        <v>940.07276681000042</v>
      </c>
      <c r="L9" s="20">
        <v>8996.6475084699996</v>
      </c>
      <c r="M9" s="20">
        <v>-4838.8915546999997</v>
      </c>
      <c r="N9" s="20">
        <v>-17635.575447490002</v>
      </c>
      <c r="O9" s="20">
        <v>-31724.064190450001</v>
      </c>
      <c r="P9" s="20">
        <v>-240.29887511999999</v>
      </c>
      <c r="Q9" s="20">
        <v>-18885.921812519999</v>
      </c>
    </row>
    <row r="10" spans="1:17" ht="15.6" x14ac:dyDescent="0.25">
      <c r="A10" s="119"/>
      <c r="B10" s="21" t="str">
        <f>IF('0'!$A$1=1,"Коригування","Adjustments")</f>
        <v>Коригування</v>
      </c>
      <c r="C10" s="43"/>
      <c r="D10" s="19"/>
      <c r="E10" s="20"/>
      <c r="F10" s="20"/>
      <c r="G10" s="20"/>
      <c r="H10" s="20"/>
      <c r="I10" s="20"/>
      <c r="J10" s="20">
        <v>5238.9077506399999</v>
      </c>
      <c r="K10" s="20">
        <v>0</v>
      </c>
      <c r="L10" s="20">
        <v>0</v>
      </c>
      <c r="M10" s="20">
        <v>0</v>
      </c>
      <c r="N10" s="20">
        <v>0</v>
      </c>
      <c r="O10" s="20">
        <v>0</v>
      </c>
      <c r="P10" s="20">
        <v>0</v>
      </c>
      <c r="Q10" s="20">
        <v>0</v>
      </c>
    </row>
    <row r="11" spans="1:17" ht="31.95" customHeight="1" x14ac:dyDescent="0.25">
      <c r="A11" s="119"/>
      <c r="B11" s="21"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43">
        <v>208000</v>
      </c>
      <c r="D11" s="19">
        <v>-4018.8056095400038</v>
      </c>
      <c r="E11" s="20">
        <v>8160.0107184099988</v>
      </c>
      <c r="F11" s="20">
        <v>-3920.0844441099939</v>
      </c>
      <c r="G11" s="20">
        <v>-4407.6080721800063</v>
      </c>
      <c r="H11" s="20">
        <v>-8386.7319723800083</v>
      </c>
      <c r="I11" s="20">
        <v>9628.5426692000092</v>
      </c>
      <c r="J11" s="20">
        <v>-11217.700938130003</v>
      </c>
      <c r="K11" s="20">
        <v>13640.368293900005</v>
      </c>
      <c r="L11" s="20">
        <v>-5213.8599316900027</v>
      </c>
      <c r="M11" s="20">
        <v>-17718.21319572</v>
      </c>
      <c r="N11" s="20">
        <v>1709.7972651099999</v>
      </c>
      <c r="O11" s="20">
        <v>-66079.665941450003</v>
      </c>
      <c r="P11" s="20">
        <v>-164214.96071117002</v>
      </c>
      <c r="Q11" s="20">
        <v>-186180.94845492998</v>
      </c>
    </row>
    <row r="12" spans="1:17" ht="25.05" customHeight="1" x14ac:dyDescent="0.25">
      <c r="A12" s="119"/>
      <c r="B12" s="42" t="str">
        <f>IF('0'!$A$1=1,"Зовнішнє фінансування","External financing")</f>
        <v>Зовнішнє фінансування</v>
      </c>
      <c r="C12" s="43">
        <v>300000</v>
      </c>
      <c r="D12" s="19">
        <v>14501.625262610001</v>
      </c>
      <c r="E12" s="20">
        <v>10704.229764160002</v>
      </c>
      <c r="F12" s="20">
        <v>13898.537228050001</v>
      </c>
      <c r="G12" s="20">
        <v>42174.93843621001</v>
      </c>
      <c r="H12" s="20">
        <v>109651.11367475997</v>
      </c>
      <c r="I12" s="20">
        <v>33262.076156179995</v>
      </c>
      <c r="J12" s="20">
        <v>36983.126756570018</v>
      </c>
      <c r="K12" s="20">
        <v>44833.250519299996</v>
      </c>
      <c r="L12" s="20">
        <v>-3613.9350529399967</v>
      </c>
      <c r="M12" s="20">
        <v>96100.752187630002</v>
      </c>
      <c r="N12" s="20">
        <v>114595.12875033</v>
      </c>
      <c r="O12" s="20">
        <v>563059.41784637002</v>
      </c>
      <c r="P12" s="20">
        <v>1085756.00144989</v>
      </c>
      <c r="Q12" s="20">
        <v>1155924.8673360702</v>
      </c>
    </row>
    <row r="13" spans="1:17" ht="20.100000000000001" customHeight="1" x14ac:dyDescent="0.25">
      <c r="A13" s="119"/>
      <c r="B13" s="21"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43">
        <v>301000</v>
      </c>
      <c r="D13" s="19">
        <v>1263.5638654300003</v>
      </c>
      <c r="E13" s="20">
        <v>-4497.8237772700004</v>
      </c>
      <c r="F13" s="20">
        <v>-18527.170144889998</v>
      </c>
      <c r="G13" s="20">
        <v>39816.280048490007</v>
      </c>
      <c r="H13" s="20">
        <v>80440.584416520011</v>
      </c>
      <c r="I13" s="20">
        <v>-1320.9593215800023</v>
      </c>
      <c r="J13" s="20">
        <v>-628.28498370999557</v>
      </c>
      <c r="K13" s="20">
        <v>-22132.300139610001</v>
      </c>
      <c r="L13" s="20">
        <v>-23619.078292789996</v>
      </c>
      <c r="M13" s="20">
        <v>72333.757346219994</v>
      </c>
      <c r="N13" s="20">
        <v>51347.006408000001</v>
      </c>
      <c r="O13" s="20">
        <v>454813.13666298997</v>
      </c>
      <c r="P13" s="20">
        <v>1024040.1630309301</v>
      </c>
      <c r="Q13" s="20">
        <v>1080173.93521439</v>
      </c>
    </row>
    <row r="14" spans="1:17" ht="20.100000000000001" customHeight="1" x14ac:dyDescent="0.25">
      <c r="A14" s="119"/>
      <c r="B14" s="21" t="str">
        <f>IF('0'!$A$1=1,"Позики, надані органами управління іноземних держав","Loans granted by governments of foreign countries")</f>
        <v>Позики, надані органами управління іноземних держав</v>
      </c>
      <c r="C14" s="43">
        <v>302000</v>
      </c>
      <c r="D14" s="19">
        <v>-661.9836028200001</v>
      </c>
      <c r="E14" s="20">
        <v>-1443.3319537</v>
      </c>
      <c r="F14" s="20">
        <v>-1504.95175356</v>
      </c>
      <c r="G14" s="20">
        <v>2566.2483877200002</v>
      </c>
      <c r="H14" s="20">
        <v>8257.1542432400001</v>
      </c>
      <c r="I14" s="20">
        <v>8671.1564777599997</v>
      </c>
      <c r="J14" s="20">
        <v>143.83292080000001</v>
      </c>
      <c r="K14" s="20">
        <v>-108.79006119000003</v>
      </c>
      <c r="L14" s="20">
        <v>-2622.9772731400003</v>
      </c>
      <c r="M14" s="20">
        <v>-3734.8695889299997</v>
      </c>
      <c r="N14" s="20">
        <v>846.59251500000005</v>
      </c>
      <c r="O14" s="20">
        <v>116364.63650754</v>
      </c>
      <c r="P14" s="20">
        <v>66303.683118800007</v>
      </c>
      <c r="Q14" s="20">
        <v>74023.607933179999</v>
      </c>
    </row>
    <row r="15" spans="1:17" ht="35.1" customHeight="1" x14ac:dyDescent="0.25">
      <c r="A15" s="119"/>
      <c r="B15" s="21"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43">
        <v>303000</v>
      </c>
      <c r="D15" s="19">
        <v>796.87</v>
      </c>
      <c r="E15" s="20">
        <v>-18125.257732869999</v>
      </c>
      <c r="F15" s="20">
        <v>-42.427750000000003</v>
      </c>
      <c r="G15" s="20">
        <v>-85.22</v>
      </c>
      <c r="H15" s="20">
        <v>-94.851984999999999</v>
      </c>
      <c r="I15" s="20">
        <v>0</v>
      </c>
      <c r="J15" s="20">
        <v>0</v>
      </c>
      <c r="K15" s="20">
        <v>10866.157715430001</v>
      </c>
      <c r="L15" s="20">
        <v>26477.131569870002</v>
      </c>
      <c r="M15" s="20">
        <v>17501.778973419998</v>
      </c>
      <c r="N15" s="20">
        <v>-6441.9382015399997</v>
      </c>
      <c r="O15" s="20">
        <v>-5359.3358704700004</v>
      </c>
      <c r="P15" s="20">
        <v>-4587.8446998400004</v>
      </c>
      <c r="Q15" s="20">
        <v>1727.3241885</v>
      </c>
    </row>
    <row r="16" spans="1:17" ht="20.100000000000001" customHeight="1" x14ac:dyDescent="0.25">
      <c r="A16" s="119"/>
      <c r="B16" s="21" t="str">
        <f>IF('0'!$A$1=1,"Позики, надані постачальниками","Loans granted by suppliers")</f>
        <v>Позики, надані постачальниками</v>
      </c>
      <c r="C16" s="43">
        <v>304000</v>
      </c>
      <c r="D16" s="19">
        <v>0</v>
      </c>
      <c r="E16" s="20">
        <v>0</v>
      </c>
      <c r="F16" s="20">
        <v>0</v>
      </c>
      <c r="G16" s="20">
        <v>-122.37</v>
      </c>
      <c r="H16" s="20">
        <v>-9506.3122014500277</v>
      </c>
      <c r="I16" s="20">
        <v>44903.819336280001</v>
      </c>
      <c r="J16" s="20">
        <v>37467.578819480012</v>
      </c>
      <c r="K16" s="20">
        <v>56208.183004669998</v>
      </c>
      <c r="L16" s="20">
        <v>-3849.0110568799973</v>
      </c>
      <c r="M16" s="20">
        <v>19004.547484919996</v>
      </c>
      <c r="N16" s="20">
        <v>-4589.5635487999998</v>
      </c>
      <c r="O16" s="20">
        <v>-2759.0194536899999</v>
      </c>
      <c r="P16" s="20">
        <v>0</v>
      </c>
      <c r="Q16" s="20">
        <v>20483.266453159998</v>
      </c>
    </row>
    <row r="17" spans="1:17" ht="20.100000000000001" customHeight="1" x14ac:dyDescent="0.25">
      <c r="A17" s="119"/>
      <c r="B17" s="21" t="str">
        <f>IF('0'!$A$1=1,"Інше зовнішнє фінансування","Other external financing")</f>
        <v>Інше зовнішнє фінансування</v>
      </c>
      <c r="C17" s="43">
        <v>305000</v>
      </c>
      <c r="D17" s="19">
        <v>13103.174999999999</v>
      </c>
      <c r="E17" s="20">
        <v>34770.643228000001</v>
      </c>
      <c r="F17" s="20">
        <v>33973.086876499998</v>
      </c>
      <c r="G17" s="20">
        <v>0</v>
      </c>
      <c r="H17" s="20">
        <v>0</v>
      </c>
      <c r="I17" s="20">
        <v>0</v>
      </c>
      <c r="J17" s="20">
        <v>0</v>
      </c>
      <c r="K17" s="20">
        <v>0</v>
      </c>
      <c r="L17" s="20">
        <v>0</v>
      </c>
      <c r="M17" s="20">
        <v>0</v>
      </c>
      <c r="N17" s="20">
        <v>73433.031577670001</v>
      </c>
      <c r="O17" s="20">
        <v>0</v>
      </c>
      <c r="P17" s="20">
        <v>0</v>
      </c>
      <c r="Q17" s="20">
        <v>0</v>
      </c>
    </row>
    <row r="18" spans="1:17" ht="20.100000000000001" customHeight="1" x14ac:dyDescent="0.25">
      <c r="A18" s="120"/>
      <c r="B18" s="44" t="str">
        <f>IF('0'!$A$1=1,"Коригування","Adjustments")</f>
        <v>Коригування</v>
      </c>
      <c r="C18" s="45">
        <v>307000</v>
      </c>
      <c r="D18" s="46"/>
      <c r="E18" s="47"/>
      <c r="F18" s="47"/>
      <c r="G18" s="47"/>
      <c r="H18" s="47">
        <v>30554.539201449999</v>
      </c>
      <c r="I18" s="47">
        <v>-18991.94033628</v>
      </c>
      <c r="J18" s="47">
        <v>0</v>
      </c>
      <c r="K18" s="47">
        <v>0</v>
      </c>
      <c r="L18" s="47">
        <v>0</v>
      </c>
      <c r="M18" s="47">
        <v>-9004.4620279999999</v>
      </c>
      <c r="N18" s="47">
        <v>0</v>
      </c>
      <c r="O18" s="47">
        <v>0</v>
      </c>
      <c r="P18" s="47">
        <v>0</v>
      </c>
      <c r="Q18" s="47">
        <v>-20483.266453159998</v>
      </c>
    </row>
    <row r="19" spans="1:17" ht="35.1" customHeight="1" x14ac:dyDescent="0.25">
      <c r="A19" s="131"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40" t="str">
        <f>IF('0'!$A$1=1,"Фінансування (дефіцит «+» / профіцит «-») **","Total financing (deficit «+» / surplus «-») **")</f>
        <v>Фінансування (дефіцит «+» / профіцит «-») **</v>
      </c>
      <c r="C19" s="48"/>
      <c r="D19" s="49">
        <v>23057.888697739989</v>
      </c>
      <c r="E19" s="50">
        <v>50785.690728730013</v>
      </c>
      <c r="F19" s="50">
        <v>63590.298267709979</v>
      </c>
      <c r="G19" s="50">
        <v>72030.45901320003</v>
      </c>
      <c r="H19" s="50">
        <v>30898.246262079978</v>
      </c>
      <c r="I19" s="50">
        <v>54813.905870639996</v>
      </c>
      <c r="J19" s="50">
        <v>42125.726306640026</v>
      </c>
      <c r="K19" s="50">
        <v>67791.793053990026</v>
      </c>
      <c r="L19" s="50">
        <v>87264.191301600003</v>
      </c>
      <c r="M19" s="50">
        <v>224458.84660276998</v>
      </c>
      <c r="N19" s="50">
        <v>187809.45725253</v>
      </c>
      <c r="O19" s="50">
        <v>844994.27624273999</v>
      </c>
      <c r="P19" s="50">
        <f>1331462527422.62/1000000</f>
        <v>1331462.5274226202</v>
      </c>
      <c r="Q19" s="50">
        <v>1351468.36592217</v>
      </c>
    </row>
    <row r="20" spans="1:17" ht="25.05" customHeight="1" x14ac:dyDescent="0.25">
      <c r="A20" s="131"/>
      <c r="B20" s="51" t="str">
        <f>IF('0'!$A$1=1,"Фінансування за борговими операціями","Financing under debt transactions")</f>
        <v>Фінансування за борговими операціями</v>
      </c>
      <c r="C20" s="43">
        <v>400000</v>
      </c>
      <c r="D20" s="19">
        <v>36273.258843940013</v>
      </c>
      <c r="E20" s="20">
        <v>44745.39485284</v>
      </c>
      <c r="F20" s="20">
        <v>80479.758493129993</v>
      </c>
      <c r="G20" s="20">
        <v>200942.81748080003</v>
      </c>
      <c r="H20" s="20">
        <v>114814.24297941997</v>
      </c>
      <c r="I20" s="20">
        <v>174374.81995755999</v>
      </c>
      <c r="J20" s="20">
        <v>120730.61240854002</v>
      </c>
      <c r="K20" s="20">
        <v>54367.616784300029</v>
      </c>
      <c r="L20" s="20">
        <v>83601.480416269973</v>
      </c>
      <c r="M20" s="20">
        <v>251528.71105612</v>
      </c>
      <c r="N20" s="20">
        <v>185797.58794825</v>
      </c>
      <c r="O20" s="20">
        <v>851841.96424859995</v>
      </c>
      <c r="P20" s="20">
        <v>1264763.64172123</v>
      </c>
      <c r="Q20" s="20">
        <v>1410783.30011677</v>
      </c>
    </row>
    <row r="21" spans="1:17" ht="20.100000000000001" customHeight="1" x14ac:dyDescent="0.25">
      <c r="A21" s="131"/>
      <c r="B21" s="52" t="str">
        <f>IF('0'!$A$1=1,"Запозичення","Borrowing")</f>
        <v>Запозичення</v>
      </c>
      <c r="C21" s="43">
        <v>401000</v>
      </c>
      <c r="D21" s="19">
        <v>83783.254069930001</v>
      </c>
      <c r="E21" s="20">
        <v>115435.61378647</v>
      </c>
      <c r="F21" s="20">
        <v>160888.66040344001</v>
      </c>
      <c r="G21" s="20">
        <v>325038.77821282996</v>
      </c>
      <c r="H21" s="20">
        <v>514158.97393290995</v>
      </c>
      <c r="I21" s="20">
        <v>307712.12758397002</v>
      </c>
      <c r="J21" s="20">
        <v>479249.48899011</v>
      </c>
      <c r="K21" s="20">
        <v>289031.16469253</v>
      </c>
      <c r="L21" s="20">
        <v>429391.33371515991</v>
      </c>
      <c r="M21" s="20">
        <v>647368.16656456992</v>
      </c>
      <c r="N21" s="20">
        <v>632641.23429827997</v>
      </c>
      <c r="O21" s="20">
        <v>1309395.09651054</v>
      </c>
      <c r="P21" s="20">
        <v>1706263.1787032399</v>
      </c>
      <c r="Q21" s="20">
        <v>2543386.6837470802</v>
      </c>
    </row>
    <row r="22" spans="1:17" ht="20.100000000000001" customHeight="1" x14ac:dyDescent="0.25">
      <c r="A22" s="131"/>
      <c r="B22" s="52" t="str">
        <f>IF('0'!$A$1=1,"Погашення","Repayment")</f>
        <v>Погашення</v>
      </c>
      <c r="C22" s="43">
        <v>402000</v>
      </c>
      <c r="D22" s="19">
        <v>-47509.995225990002</v>
      </c>
      <c r="E22" s="20">
        <v>-70690.218933629993</v>
      </c>
      <c r="F22" s="20">
        <v>-80408.901910310015</v>
      </c>
      <c r="G22" s="20">
        <v>-124095.96073203</v>
      </c>
      <c r="H22" s="20">
        <v>-429899.27015493996</v>
      </c>
      <c r="I22" s="20">
        <v>-114345.36729012997</v>
      </c>
      <c r="J22" s="20">
        <v>-363757.78433221002</v>
      </c>
      <c r="K22" s="20">
        <v>-234663.54790822996</v>
      </c>
      <c r="L22" s="20">
        <v>-345789.85329888994</v>
      </c>
      <c r="M22" s="20">
        <v>-386834.99264421</v>
      </c>
      <c r="N22" s="20">
        <v>-446843.64635003003</v>
      </c>
      <c r="O22" s="20">
        <v>-457553.13226193999</v>
      </c>
      <c r="P22" s="20">
        <v>-442638.30198201002</v>
      </c>
      <c r="Q22" s="20">
        <v>-1112120.11717715</v>
      </c>
    </row>
    <row r="23" spans="1:17" ht="20.100000000000001" customHeight="1" x14ac:dyDescent="0.25">
      <c r="A23" s="131"/>
      <c r="B23" s="52" t="str">
        <f>IF('0'!$A$1=1,"Коригування","Adjustments")</f>
        <v>Коригування</v>
      </c>
      <c r="C23" s="43">
        <v>403000</v>
      </c>
      <c r="D23" s="19">
        <v>0</v>
      </c>
      <c r="E23" s="20">
        <v>0</v>
      </c>
      <c r="F23" s="20">
        <v>0</v>
      </c>
      <c r="G23" s="20">
        <v>0</v>
      </c>
      <c r="H23" s="20">
        <v>30554.539201450003</v>
      </c>
      <c r="I23" s="20">
        <v>-18991.94033628</v>
      </c>
      <c r="J23" s="20">
        <v>5238.9077506399999</v>
      </c>
      <c r="K23" s="20">
        <v>0</v>
      </c>
      <c r="L23" s="20">
        <v>0</v>
      </c>
      <c r="M23" s="20">
        <v>-9004.4628642400003</v>
      </c>
      <c r="N23" s="20">
        <v>0</v>
      </c>
      <c r="O23" s="20">
        <v>0</v>
      </c>
      <c r="P23" s="20">
        <v>1138.7650000000001</v>
      </c>
      <c r="Q23" s="20">
        <v>-20483.266453159998</v>
      </c>
    </row>
    <row r="24" spans="1:17" ht="25.05" customHeight="1" x14ac:dyDescent="0.25">
      <c r="A24" s="131"/>
      <c r="B24" s="51" t="str">
        <f>IF('0'!$A$1=1,"Фінансування за рахунок надходжень від приватизації","Privatization")</f>
        <v>Фінансування за рахунок надходжень від приватизації</v>
      </c>
      <c r="C24" s="43">
        <v>500000</v>
      </c>
      <c r="D24" s="19">
        <v>11480.305589670003</v>
      </c>
      <c r="E24" s="20">
        <v>6763.5448938200007</v>
      </c>
      <c r="F24" s="20">
        <v>1479.9686751300001</v>
      </c>
      <c r="G24" s="20">
        <v>466.92072692000005</v>
      </c>
      <c r="H24" s="20">
        <v>151.48868875999997</v>
      </c>
      <c r="I24" s="20">
        <v>188.92300467000001</v>
      </c>
      <c r="J24" s="20">
        <v>3376.7588557399999</v>
      </c>
      <c r="K24" s="20">
        <v>268.75519880000002</v>
      </c>
      <c r="L24" s="20">
        <v>549.5159867000001</v>
      </c>
      <c r="M24" s="20">
        <v>2248.1777692699998</v>
      </c>
      <c r="N24" s="20">
        <v>5097.8641374899998</v>
      </c>
      <c r="O24" s="20">
        <v>1712.02060168</v>
      </c>
      <c r="P24" s="20">
        <v>3154.4415276499999</v>
      </c>
      <c r="Q24" s="20">
        <v>9938.6057863799997</v>
      </c>
    </row>
    <row r="25" spans="1:17" ht="25.05" customHeight="1" x14ac:dyDescent="0.25">
      <c r="A25" s="131"/>
      <c r="B25" s="51" t="str">
        <f>IF('0'!$A$1=1,"Фінансування за активними операціями","Financing under asset-side transactions")</f>
        <v>Фінансування за активними операціями</v>
      </c>
      <c r="C25" s="43">
        <v>600000</v>
      </c>
      <c r="D25" s="19">
        <v>-24695.675735870012</v>
      </c>
      <c r="E25" s="20">
        <v>-723.2490179300039</v>
      </c>
      <c r="F25" s="20">
        <v>-18369.42890055001</v>
      </c>
      <c r="G25" s="20">
        <v>-129379.27919452</v>
      </c>
      <c r="H25" s="20">
        <v>-84067.485406100022</v>
      </c>
      <c r="I25" s="20">
        <v>-119749.83709159</v>
      </c>
      <c r="J25" s="20">
        <v>-81981.644957639946</v>
      </c>
      <c r="K25" s="20">
        <v>13155.421070889985</v>
      </c>
      <c r="L25" s="20">
        <v>3113.1948986299976</v>
      </c>
      <c r="M25" s="20">
        <v>-29318.042222619999</v>
      </c>
      <c r="N25" s="20">
        <v>-3085.9948332100003</v>
      </c>
      <c r="O25" s="20">
        <v>-8559.7086075400002</v>
      </c>
      <c r="P25" s="20">
        <v>63544.444173739997</v>
      </c>
      <c r="Q25" s="20">
        <v>-69253.53998098</v>
      </c>
    </row>
    <row r="26" spans="1:17" ht="35.1" customHeight="1" x14ac:dyDescent="0.25">
      <c r="A26" s="131"/>
      <c r="B26" s="52"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43">
        <v>601000</v>
      </c>
      <c r="D26" s="19">
        <v>-21300.337926330005</v>
      </c>
      <c r="E26" s="20">
        <v>-6965.4831177499982</v>
      </c>
      <c r="F26" s="20">
        <v>-14684.333897070004</v>
      </c>
      <c r="G26" s="20">
        <v>-123314.16827310999</v>
      </c>
      <c r="H26" s="20">
        <v>-74600.914246939996</v>
      </c>
      <c r="I26" s="20">
        <v>-129215.51800000001</v>
      </c>
      <c r="J26" s="20">
        <v>-70702.996999999988</v>
      </c>
      <c r="K26" s="20">
        <v>940.07276681000076</v>
      </c>
      <c r="L26" s="20">
        <v>8996.6475084699978</v>
      </c>
      <c r="M26" s="20">
        <v>-4838.8915546999997</v>
      </c>
      <c r="N26" s="20">
        <v>-17635.575447490002</v>
      </c>
      <c r="O26" s="20">
        <v>-31724.064190450001</v>
      </c>
      <c r="P26" s="20">
        <v>-240.29887511999999</v>
      </c>
      <c r="Q26" s="20">
        <v>-18885.921812519999</v>
      </c>
    </row>
    <row r="27" spans="1:17" ht="20.100000000000001" customHeight="1" x14ac:dyDescent="0.25">
      <c r="A27" s="131"/>
      <c r="B27" s="52" t="str">
        <f>IF('0'!$A$1=1,"Зміни обсягів  готівкових коштів","Change in cash volumes")</f>
        <v>Зміни обсягів  готівкових коштів</v>
      </c>
      <c r="C27" s="43">
        <v>602000</v>
      </c>
      <c r="D27" s="19">
        <v>-4018.1311106500016</v>
      </c>
      <c r="E27" s="20">
        <v>4800.8337460999974</v>
      </c>
      <c r="F27" s="20">
        <v>-8627.1495073800088</v>
      </c>
      <c r="G27" s="20">
        <v>-5373.7365979300012</v>
      </c>
      <c r="H27" s="20">
        <v>-9455.2015855000063</v>
      </c>
      <c r="I27" s="20">
        <v>9465.6809084100132</v>
      </c>
      <c r="J27" s="20">
        <v>-11275.081655449976</v>
      </c>
      <c r="K27" s="20">
        <v>12216.056374529988</v>
      </c>
      <c r="L27" s="20">
        <v>-5882.5494274799712</v>
      </c>
      <c r="M27" s="20">
        <v>-24478.727979709998</v>
      </c>
      <c r="N27" s="20">
        <v>2042.6719493399999</v>
      </c>
      <c r="O27" s="20">
        <v>-98226.721246250003</v>
      </c>
      <c r="P27" s="20">
        <v>-162767.77661060999</v>
      </c>
      <c r="Q27" s="20">
        <v>-191843.37699348002</v>
      </c>
    </row>
    <row r="28" spans="1:17" ht="20.100000000000001" customHeight="1" x14ac:dyDescent="0.25">
      <c r="A28" s="131"/>
      <c r="B28" s="53"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45">
        <v>603000</v>
      </c>
      <c r="D28" s="46">
        <v>622.79330111000047</v>
      </c>
      <c r="E28" s="47">
        <v>1441.4003537200006</v>
      </c>
      <c r="F28" s="47">
        <v>4942.0545038999981</v>
      </c>
      <c r="G28" s="47">
        <v>-691.37432348000027</v>
      </c>
      <c r="H28" s="47">
        <v>-11.369573660000018</v>
      </c>
      <c r="I28" s="47">
        <v>0</v>
      </c>
      <c r="J28" s="47">
        <v>-3.5663021900000045</v>
      </c>
      <c r="K28" s="47">
        <v>-0.70807045000000812</v>
      </c>
      <c r="L28" s="47">
        <v>-0.90318235999998109</v>
      </c>
      <c r="M28" s="47">
        <v>-0.42268821000000001</v>
      </c>
      <c r="N28" s="47">
        <v>12506.90866494</v>
      </c>
      <c r="O28" s="47">
        <v>121391.07682916001</v>
      </c>
      <c r="P28" s="47">
        <v>226552.51965947001</v>
      </c>
      <c r="Q28" s="47">
        <v>141475.75882501999</v>
      </c>
    </row>
    <row r="29" spans="1:17" x14ac:dyDescent="0.25">
      <c r="A29" s="54"/>
      <c r="B29" s="55"/>
      <c r="C29" s="55"/>
      <c r="D29" s="56"/>
      <c r="E29" s="20"/>
      <c r="F29" s="20"/>
      <c r="G29" s="20"/>
      <c r="H29" s="20"/>
      <c r="I29" s="20"/>
      <c r="J29" s="20"/>
      <c r="K29" s="20"/>
      <c r="L29" s="20"/>
      <c r="M29" s="20"/>
      <c r="N29" s="20"/>
      <c r="O29" s="20"/>
      <c r="P29" s="20"/>
      <c r="Q29" s="20"/>
    </row>
    <row r="30" spans="1:17" ht="45" customHeight="1" x14ac:dyDescent="0.25">
      <c r="A30" s="121" t="str">
        <f>IF('0'!$A$1=1,"Кредитування Зведеного бюджету
(млн. гривень)","Consolidated budget lending 
(UAH million)")</f>
        <v>Кредитування Зведеного бюджету
(млн. гривень)</v>
      </c>
      <c r="B30" s="122"/>
      <c r="C30" s="8" t="str">
        <f>IF('0'!$A$1=1,"код бюджетної
класифікації","budget classification
code")</f>
        <v>код бюджетної
класифікації</v>
      </c>
      <c r="D30" s="67">
        <v>2011</v>
      </c>
      <c r="E30" s="68">
        <v>2012</v>
      </c>
      <c r="F30" s="68">
        <v>2013</v>
      </c>
      <c r="G30" s="68">
        <v>2014</v>
      </c>
      <c r="H30" s="68">
        <v>2015</v>
      </c>
      <c r="I30" s="68">
        <v>2016</v>
      </c>
      <c r="J30" s="68">
        <v>2017</v>
      </c>
      <c r="K30" s="68">
        <v>2018</v>
      </c>
      <c r="L30" s="68">
        <v>2019</v>
      </c>
      <c r="M30" s="68">
        <v>2020</v>
      </c>
      <c r="N30" s="68">
        <v>2021</v>
      </c>
      <c r="O30" s="68">
        <v>2022</v>
      </c>
      <c r="P30" s="68">
        <v>2023</v>
      </c>
      <c r="Q30" s="68">
        <v>2024</v>
      </c>
    </row>
    <row r="31" spans="1:17" ht="55.05" customHeight="1" x14ac:dyDescent="0.25">
      <c r="A31" s="132" t="str">
        <f>IF('0'!$A$1=1,"ЗА КЛАСИФІКАЦІЄЮ КРЕДИТУВАННЯ БЮДЖЕТУ","CLASSIFICATION OF BUDGET LENDING")</f>
        <v>ЗА КЛАСИФІКАЦІЄЮ КРЕДИТУВАННЯ БЮДЖЕТУ</v>
      </c>
      <c r="B31" s="40" t="str">
        <f>IF('0'!$A$1=1,"Усього кредитування","Total lending")</f>
        <v>Усього кредитування</v>
      </c>
      <c r="C31" s="41">
        <v>4000</v>
      </c>
      <c r="D31" s="11">
        <v>4757.8814541799993</v>
      </c>
      <c r="E31" s="12">
        <v>3856.3012813</v>
      </c>
      <c r="F31" s="12">
        <v>535.17793700000072</v>
      </c>
      <c r="G31" s="12">
        <v>4972.08472222</v>
      </c>
      <c r="H31" s="12">
        <v>3057.8402000800006</v>
      </c>
      <c r="I31" s="12">
        <v>1841.3406744899987</v>
      </c>
      <c r="J31" s="12">
        <v>2122.1492819800001</v>
      </c>
      <c r="K31" s="12">
        <v>1893.03569238</v>
      </c>
      <c r="L31" s="12">
        <v>4762.7232837999982</v>
      </c>
      <c r="M31" s="12">
        <v>5736.7568130700001</v>
      </c>
      <c r="N31" s="12">
        <v>4775.6724226400001</v>
      </c>
      <c r="O31" s="12">
        <v>-2242.4823880200001</v>
      </c>
      <c r="P31" s="12">
        <v>-5082.5395092600002</v>
      </c>
      <c r="Q31" s="12">
        <v>-5622.5044751999994</v>
      </c>
    </row>
    <row r="32" spans="1:17" ht="55.05" customHeight="1" x14ac:dyDescent="0.25">
      <c r="A32" s="133"/>
      <c r="B32" s="42" t="str">
        <f>IF('0'!$A$1=1,"Надання кредитів","Loans extended")</f>
        <v>Надання кредитів</v>
      </c>
      <c r="C32" s="43">
        <v>4110</v>
      </c>
      <c r="D32" s="19">
        <v>7109.1969966699999</v>
      </c>
      <c r="E32" s="20">
        <v>6188.3468798900003</v>
      </c>
      <c r="F32" s="20">
        <v>6115.4197484099996</v>
      </c>
      <c r="G32" s="20">
        <v>6825.3605708099994</v>
      </c>
      <c r="H32" s="20">
        <v>7415.717226820002</v>
      </c>
      <c r="I32" s="20">
        <v>7387.8993433899996</v>
      </c>
      <c r="J32" s="20">
        <v>8229.1516150700008</v>
      </c>
      <c r="K32" s="20">
        <v>8871.4604272199995</v>
      </c>
      <c r="L32" s="20">
        <v>12241.726516609999</v>
      </c>
      <c r="M32" s="20">
        <v>15529.24981815</v>
      </c>
      <c r="N32" s="20">
        <v>14207.14977731</v>
      </c>
      <c r="O32" s="20">
        <v>10475.463188209998</v>
      </c>
      <c r="P32" s="20">
        <v>10134.140166469999</v>
      </c>
      <c r="Q32" s="20">
        <v>7708.6737497700005</v>
      </c>
    </row>
    <row r="33" spans="1:17" ht="55.05" customHeight="1" x14ac:dyDescent="0.25">
      <c r="A33" s="134"/>
      <c r="B33" s="57" t="str">
        <f>IF('0'!$A$1=1,"Повернення кредитів","Loans returned")</f>
        <v>Повернення кредитів</v>
      </c>
      <c r="C33" s="45">
        <v>4120</v>
      </c>
      <c r="D33" s="46">
        <v>-2351.3155424899996</v>
      </c>
      <c r="E33" s="47">
        <v>-2332.0455985900003</v>
      </c>
      <c r="F33" s="47">
        <v>-5580.2418114099992</v>
      </c>
      <c r="G33" s="47">
        <v>-1853.2758485900001</v>
      </c>
      <c r="H33" s="47">
        <v>-4357.8770267399996</v>
      </c>
      <c r="I33" s="47">
        <v>-5546.5586689000011</v>
      </c>
      <c r="J33" s="47">
        <v>-6107.0023330900003</v>
      </c>
      <c r="K33" s="47">
        <v>-6978.4247348400004</v>
      </c>
      <c r="L33" s="47">
        <v>-7479.0032328099987</v>
      </c>
      <c r="M33" s="47">
        <v>-9792.4930050799994</v>
      </c>
      <c r="N33" s="47">
        <v>-9431.4773546699998</v>
      </c>
      <c r="O33" s="47">
        <v>-12717.94557623</v>
      </c>
      <c r="P33" s="47">
        <v>-15216.67967573</v>
      </c>
      <c r="Q33" s="47">
        <v>-13331.178224969999</v>
      </c>
    </row>
    <row r="34" spans="1:17" x14ac:dyDescent="0.25">
      <c r="A34" s="39"/>
      <c r="B34" s="55"/>
      <c r="C34" s="55"/>
      <c r="D34" s="55"/>
      <c r="E34" s="55"/>
      <c r="F34" s="55"/>
      <c r="G34" s="39"/>
      <c r="H34" s="39"/>
    </row>
    <row r="35" spans="1:17" ht="40.200000000000003" customHeight="1" x14ac:dyDescent="0.25">
      <c r="A35" s="123" t="str">
        <f>'3'!A35</f>
        <v>* Дані наведено згідно із річними звітами Казначейства про виконання бюджету.</v>
      </c>
      <c r="B35" s="123"/>
      <c r="C35" s="123"/>
      <c r="D35" s="39"/>
      <c r="E35" s="39"/>
      <c r="F35" s="39"/>
      <c r="G35" s="39"/>
      <c r="H35" s="39"/>
    </row>
    <row r="36" spans="1:17" x14ac:dyDescent="0.25">
      <c r="A36" s="130"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№41)")</f>
        <v>** Дані наведені згідно з вимогами зі складання звітності про виконання бюджету (наказ Казначейства від 30.01.2018 № 41)</v>
      </c>
      <c r="B36" s="130"/>
      <c r="C36" s="130"/>
      <c r="D36" s="130"/>
      <c r="E36" s="130"/>
      <c r="F36" s="130"/>
      <c r="G36" s="130"/>
      <c r="H36" s="130"/>
    </row>
  </sheetData>
  <sheetProtection password="CF7A" sheet="1" formatCells="0"/>
  <mergeCells count="7">
    <mergeCell ref="A36:H36"/>
    <mergeCell ref="A19:A28"/>
    <mergeCell ref="A31:A33"/>
    <mergeCell ref="A2:B2"/>
    <mergeCell ref="A30:B30"/>
    <mergeCell ref="A3:A18"/>
    <mergeCell ref="A35:C35"/>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zoomScale="91" zoomScaleNormal="91" workbookViewId="0"/>
  </sheetViews>
  <sheetFormatPr defaultColWidth="8.77734375" defaultRowHeight="14.4" x14ac:dyDescent="0.3"/>
  <cols>
    <col min="1" max="1" width="68" style="74" customWidth="1"/>
    <col min="2" max="19" width="12.77734375" style="74" customWidth="1"/>
    <col min="20" max="16384" width="8.77734375" style="74"/>
  </cols>
  <sheetData>
    <row r="1" spans="1:19" s="73" customFormat="1" ht="19.95" customHeight="1" x14ac:dyDescent="0.3">
      <c r="A1" s="72" t="str">
        <f>IF('0'!$A$1=1,"до змісту","to title")</f>
        <v>до змісту</v>
      </c>
      <c r="B1" s="71"/>
      <c r="C1" s="71"/>
      <c r="D1" s="71"/>
      <c r="E1" s="71"/>
      <c r="F1" s="71"/>
      <c r="G1" s="71"/>
      <c r="H1" s="71"/>
      <c r="I1" s="71"/>
    </row>
    <row r="2" spans="1:19" ht="62.55" customHeight="1" x14ac:dyDescent="0.3">
      <c r="A2" s="89" t="str">
        <f>IF('0'!$A$1=1,"Річні показники* Зведеного бюджету за період 2007-2022 роки, (млн. гривень)","Annual indicators* of Consolidated budget 2007-2022, (UAH million)")</f>
        <v>Річні показники* Зведеного бюджету за період 2007-2022 роки, (млн. гривень)</v>
      </c>
      <c r="B2" s="87">
        <v>2007</v>
      </c>
      <c r="C2" s="87">
        <v>2008</v>
      </c>
      <c r="D2" s="87">
        <v>2009</v>
      </c>
      <c r="E2" s="87">
        <v>2010</v>
      </c>
      <c r="F2" s="87">
        <v>2011</v>
      </c>
      <c r="G2" s="87">
        <v>2012</v>
      </c>
      <c r="H2" s="87">
        <v>2013</v>
      </c>
      <c r="I2" s="87">
        <v>2014</v>
      </c>
      <c r="J2" s="87">
        <v>2015</v>
      </c>
      <c r="K2" s="87">
        <v>2016</v>
      </c>
      <c r="L2" s="87">
        <v>2017</v>
      </c>
      <c r="M2" s="87">
        <v>2018</v>
      </c>
      <c r="N2" s="87">
        <v>2019</v>
      </c>
      <c r="O2" s="87">
        <v>2020</v>
      </c>
      <c r="P2" s="87">
        <v>2021</v>
      </c>
      <c r="Q2" s="87">
        <v>2022</v>
      </c>
      <c r="R2" s="87">
        <v>2023</v>
      </c>
      <c r="S2" s="88">
        <v>2024</v>
      </c>
    </row>
    <row r="3" spans="1:19" ht="30" customHeight="1" x14ac:dyDescent="0.3">
      <c r="A3" s="70" t="str">
        <f>IF('0'!$A$1=1,"ДОХОДИ (без урахування міжбюджетних трансфертів)","REVENUE (less interbudget transfers)")</f>
        <v>ДОХОДИ (без урахування міжбюджетних трансфертів)</v>
      </c>
      <c r="B3" s="81">
        <v>219936.51999526998</v>
      </c>
      <c r="C3" s="82">
        <v>297893.00126664003</v>
      </c>
      <c r="D3" s="82">
        <v>272967.00390327</v>
      </c>
      <c r="E3" s="82">
        <v>314506.25470415002</v>
      </c>
      <c r="F3" s="82">
        <f>'3'!D3</f>
        <v>398553.57520621002</v>
      </c>
      <c r="G3" s="82">
        <f>'3'!E3</f>
        <v>445525.27207413001</v>
      </c>
      <c r="H3" s="82">
        <f>'3'!F3</f>
        <v>442788.68929069018</v>
      </c>
      <c r="I3" s="82">
        <f>'3'!G3</f>
        <v>456067.32354627992</v>
      </c>
      <c r="J3" s="82">
        <f>'3'!H3</f>
        <v>652030.99437355995</v>
      </c>
      <c r="K3" s="82">
        <f>'3'!I3</f>
        <v>782859.48495201999</v>
      </c>
      <c r="L3" s="82">
        <f>'3'!J3</f>
        <v>1016969.5081317301</v>
      </c>
      <c r="M3" s="82">
        <v>1184290.7653197898</v>
      </c>
      <c r="N3" s="82">
        <v>1289849.1696763798</v>
      </c>
      <c r="O3" s="82">
        <v>1376673.76367571</v>
      </c>
      <c r="P3" s="82">
        <v>1662333.5939344899</v>
      </c>
      <c r="Q3" s="82">
        <v>2196634.6301959599</v>
      </c>
      <c r="R3" s="82">
        <v>3104819.5477313702</v>
      </c>
      <c r="S3" s="83">
        <v>3588589.8616442401</v>
      </c>
    </row>
    <row r="4" spans="1:19" ht="30" customHeight="1" x14ac:dyDescent="0.3">
      <c r="A4" s="70" t="str">
        <f>IF('0'!$A$1=1,"ВИДАТКИ","EXPENDITURE")</f>
        <v>ВИДАТКИ</v>
      </c>
      <c r="B4" s="84">
        <v>226054.36813914002</v>
      </c>
      <c r="C4" s="85">
        <v>309203.72533276002</v>
      </c>
      <c r="D4" s="85">
        <v>307399.35166865995</v>
      </c>
      <c r="E4" s="85">
        <v>377842.84397431999</v>
      </c>
      <c r="F4" s="85">
        <f>'6'!D13</f>
        <v>416853.58244977001</v>
      </c>
      <c r="G4" s="85">
        <f>'6'!E13</f>
        <v>492454.66152155999</v>
      </c>
      <c r="H4" s="85">
        <f>'6'!F13</f>
        <v>505843.80962140003</v>
      </c>
      <c r="I4" s="85">
        <f>'6'!G13</f>
        <v>523125.69783726003</v>
      </c>
      <c r="J4" s="85">
        <f>'6'!H13</f>
        <v>679871.40043556003</v>
      </c>
      <c r="K4" s="85">
        <f>'6'!I13</f>
        <v>835832.05014816986</v>
      </c>
      <c r="L4" s="85">
        <f>'6'!J13</f>
        <v>1056973.08515639</v>
      </c>
      <c r="M4" s="85">
        <v>1250189.5226814002</v>
      </c>
      <c r="N4" s="85">
        <v>1372350.63769418</v>
      </c>
      <c r="O4" s="85">
        <v>1595395.8534654099</v>
      </c>
      <c r="P4" s="85">
        <v>1845367.3787643798</v>
      </c>
      <c r="Q4" s="85">
        <v>3043871.3888267204</v>
      </c>
      <c r="R4" s="85">
        <v>4441364.6146632498</v>
      </c>
      <c r="S4" s="86">
        <v>4945680.7320416104</v>
      </c>
    </row>
    <row r="5" spans="1:19" ht="30" customHeight="1" x14ac:dyDescent="0.3">
      <c r="A5" s="70" t="str">
        <f>IF('0'!$A$1=1,"КРЕДИТУВАННЯ","LENDING")</f>
        <v>КРЕДИТУВАННЯ</v>
      </c>
      <c r="B5" s="81">
        <v>1583.8553685300001</v>
      </c>
      <c r="C5" s="82">
        <v>2813.8189136000001</v>
      </c>
      <c r="D5" s="82">
        <v>2825.7780446100001</v>
      </c>
      <c r="E5" s="82">
        <v>1348.3509776400001</v>
      </c>
      <c r="F5" s="82">
        <f>'9'!D31</f>
        <v>4757.8814541799993</v>
      </c>
      <c r="G5" s="82">
        <f>'9'!E31</f>
        <v>3856.3012813</v>
      </c>
      <c r="H5" s="82">
        <f>'9'!F31</f>
        <v>535.17793700000072</v>
      </c>
      <c r="I5" s="82">
        <f>'9'!G31</f>
        <v>4972.08472222</v>
      </c>
      <c r="J5" s="82">
        <f>'9'!H31</f>
        <v>3057.8402000800006</v>
      </c>
      <c r="K5" s="82">
        <f>'9'!I31</f>
        <v>1841.3406744899987</v>
      </c>
      <c r="L5" s="82">
        <f>'9'!J31</f>
        <v>2122.1492819800001</v>
      </c>
      <c r="M5" s="82">
        <v>1893.03569238</v>
      </c>
      <c r="N5" s="82">
        <v>4762.7232837999982</v>
      </c>
      <c r="O5" s="82">
        <v>5736.7568130700001</v>
      </c>
      <c r="P5" s="82">
        <v>4775.6724226400001</v>
      </c>
      <c r="Q5" s="82">
        <v>-2242.4823880200001</v>
      </c>
      <c r="R5" s="82">
        <v>-5082.5395092600002</v>
      </c>
      <c r="S5" s="83">
        <v>-5622.5044751999994</v>
      </c>
    </row>
    <row r="6" spans="1:19" ht="30" customHeight="1" x14ac:dyDescent="0.3">
      <c r="A6" s="70" t="str">
        <f>IF('0'!$A$1=1,"ФІНАНСУВАННЯ (дефіцит «+» / профіцит «-»)","FINANCING (deficit «+» / surplus «-»)")</f>
        <v>ФІНАНСУВАННЯ (дефіцит «+» / профіцит «-»)</v>
      </c>
      <c r="B6" s="84">
        <v>7701.7035123999995</v>
      </c>
      <c r="C6" s="85">
        <v>14124.542979719999</v>
      </c>
      <c r="D6" s="85">
        <v>37258.125809999998</v>
      </c>
      <c r="E6" s="85">
        <v>64684.940247809995</v>
      </c>
      <c r="F6" s="85">
        <f>'9'!D3</f>
        <v>23057.888697740007</v>
      </c>
      <c r="G6" s="85">
        <f>'9'!E3</f>
        <v>50785.690728730006</v>
      </c>
      <c r="H6" s="85">
        <f>'9'!F3</f>
        <v>63590.298267710001</v>
      </c>
      <c r="I6" s="85">
        <f>'9'!G3</f>
        <v>72030.459013200001</v>
      </c>
      <c r="J6" s="85">
        <f>'9'!H3</f>
        <v>30898.246262079956</v>
      </c>
      <c r="K6" s="85">
        <f>'9'!I3</f>
        <v>54813.905870640003</v>
      </c>
      <c r="L6" s="85">
        <f>'9'!J3</f>
        <v>42125.726306640048</v>
      </c>
      <c r="M6" s="85">
        <v>67791.793053990026</v>
      </c>
      <c r="N6" s="85">
        <v>87264.191301600003</v>
      </c>
      <c r="O6" s="85">
        <v>224458.84660276998</v>
      </c>
      <c r="P6" s="85">
        <v>187809.45725253</v>
      </c>
      <c r="Q6" s="85">
        <v>844994.27624273999</v>
      </c>
      <c r="R6" s="85">
        <v>1331462.5274226202</v>
      </c>
      <c r="S6" s="86">
        <v>1351468.3659221702</v>
      </c>
    </row>
    <row r="7" spans="1:19" x14ac:dyDescent="0.3">
      <c r="A7" s="75"/>
    </row>
    <row r="8" spans="1:19" x14ac:dyDescent="0.3">
      <c r="A8" s="75" t="str">
        <f>'3'!A35</f>
        <v>* Дані наведено згідно із річними звітами Казначейства про виконання бюджету.</v>
      </c>
      <c r="P8" s="108"/>
      <c r="Q8" s="108"/>
      <c r="R8" s="108"/>
      <c r="S8" s="108"/>
    </row>
    <row r="9" spans="1:19" x14ac:dyDescent="0.3">
      <c r="A9" s="90"/>
      <c r="J9" s="108"/>
    </row>
    <row r="13" spans="1:19" s="76" customFormat="1" x14ac:dyDescent="0.3">
      <c r="B13" s="76">
        <v>219936.51999526998</v>
      </c>
      <c r="C13" s="76">
        <v>297893.00126664003</v>
      </c>
      <c r="D13" s="76">
        <v>272967.00390327</v>
      </c>
      <c r="E13" s="76">
        <v>314506.25470415002</v>
      </c>
      <c r="F13" s="76">
        <v>398553.57520621002</v>
      </c>
      <c r="G13" s="76">
        <v>445525.27207413001</v>
      </c>
      <c r="H13" s="76">
        <v>442788.68929069018</v>
      </c>
      <c r="I13" s="76">
        <v>456067.32354627992</v>
      </c>
      <c r="J13" s="76">
        <v>652030.99437355995</v>
      </c>
      <c r="K13" s="76">
        <v>782859.48495201999</v>
      </c>
      <c r="L13" s="76">
        <v>1016969.5081317301</v>
      </c>
      <c r="N13" s="76">
        <v>1184278.0841834298</v>
      </c>
    </row>
    <row r="14" spans="1:19" s="76" customFormat="1" x14ac:dyDescent="0.3">
      <c r="B14" s="76">
        <v>226054.36813914002</v>
      </c>
      <c r="C14" s="76">
        <v>309203.72533276002</v>
      </c>
      <c r="D14" s="76">
        <v>307399.35166865995</v>
      </c>
      <c r="E14" s="76">
        <v>377842.84397431999</v>
      </c>
      <c r="F14" s="76">
        <v>416853.58244977001</v>
      </c>
      <c r="G14" s="76">
        <v>492454.66152155999</v>
      </c>
      <c r="H14" s="76">
        <v>505843.80962140003</v>
      </c>
      <c r="I14" s="76">
        <v>523125.69783726003</v>
      </c>
      <c r="J14" s="76">
        <v>679871.40043556003</v>
      </c>
      <c r="K14" s="76">
        <v>835832.05014816986</v>
      </c>
      <c r="L14" s="76">
        <v>1056973.08515639</v>
      </c>
      <c r="N14" s="76">
        <v>1250173.5858252002</v>
      </c>
    </row>
    <row r="15" spans="1:19" s="76" customFormat="1" x14ac:dyDescent="0.3"/>
    <row r="16" spans="1:19" s="76" customFormat="1" x14ac:dyDescent="0.3"/>
    <row r="17" spans="1:14" s="76" customFormat="1" x14ac:dyDescent="0.3">
      <c r="F17" s="77"/>
      <c r="G17" s="77"/>
      <c r="H17" s="77"/>
      <c r="I17" s="77"/>
      <c r="J17" s="77"/>
      <c r="K17" s="77"/>
      <c r="L17" s="77"/>
      <c r="M17" s="77"/>
      <c r="N17" s="78"/>
    </row>
    <row r="18" spans="1:14" s="76" customFormat="1" x14ac:dyDescent="0.3">
      <c r="F18" s="77"/>
      <c r="G18" s="77"/>
      <c r="H18" s="77"/>
      <c r="I18" s="77"/>
      <c r="J18" s="77"/>
      <c r="K18" s="77"/>
      <c r="L18" s="77"/>
      <c r="M18" s="77"/>
      <c r="N18" s="78"/>
    </row>
    <row r="19" spans="1:14" s="76" customFormat="1" x14ac:dyDescent="0.3">
      <c r="F19" s="77"/>
      <c r="G19" s="77"/>
      <c r="H19" s="77"/>
      <c r="I19" s="77"/>
      <c r="J19" s="77"/>
      <c r="K19" s="77"/>
      <c r="L19" s="77"/>
      <c r="M19" s="77"/>
      <c r="N19" s="78"/>
    </row>
    <row r="20" spans="1:14" s="76" customFormat="1" x14ac:dyDescent="0.3">
      <c r="F20" s="77"/>
      <c r="G20" s="77"/>
      <c r="H20" s="77"/>
      <c r="I20" s="77"/>
      <c r="J20" s="77"/>
      <c r="K20" s="77"/>
      <c r="L20" s="77"/>
      <c r="M20" s="77"/>
      <c r="N20" s="78"/>
    </row>
    <row r="21" spans="1:14" s="76" customFormat="1" x14ac:dyDescent="0.3">
      <c r="F21" s="78"/>
    </row>
    <row r="22" spans="1:14" s="76" customFormat="1" x14ac:dyDescent="0.3">
      <c r="F22" s="78"/>
    </row>
    <row r="23" spans="1:14" s="76" customFormat="1" x14ac:dyDescent="0.3">
      <c r="F23" s="78"/>
    </row>
    <row r="24" spans="1:14" s="76" customFormat="1" x14ac:dyDescent="0.3">
      <c r="A24" s="79"/>
      <c r="B24" s="78"/>
      <c r="C24" s="78"/>
      <c r="D24" s="78"/>
      <c r="E24" s="78"/>
      <c r="F24" s="78"/>
      <c r="G24" s="78"/>
      <c r="H24" s="78"/>
      <c r="I24" s="78"/>
      <c r="J24" s="78"/>
      <c r="K24" s="78"/>
      <c r="L24" s="78"/>
      <c r="M24" s="78"/>
      <c r="N24" s="78"/>
    </row>
    <row r="25" spans="1:14" s="76" customFormat="1" x14ac:dyDescent="0.3"/>
    <row r="26" spans="1:14" s="76" customFormat="1" x14ac:dyDescent="0.3"/>
    <row r="27" spans="1:14" s="76" customFormat="1" x14ac:dyDescent="0.3"/>
  </sheetData>
  <hyperlinks>
    <hyperlink ref="A1" location="'0'!A1" display="'0'!A1"/>
  </hyperlinks>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5</vt:i4>
      </vt:variant>
    </vt:vector>
  </HeadingPairs>
  <TitlesOfParts>
    <vt:vector size="10" baseType="lpstr">
      <vt:lpstr>0</vt:lpstr>
      <vt:lpstr>3</vt:lpstr>
      <vt:lpstr>6</vt:lpstr>
      <vt:lpstr>9</vt:lpstr>
      <vt:lpstr>10</vt:lpstr>
      <vt:lpstr>'6'!Заголовки_для_друку</vt:lpstr>
      <vt:lpstr>'9'!Заголовки_для_друку</vt:lpstr>
      <vt:lpstr>'0'!Область_друку</vt:lpstr>
      <vt:lpstr>'10'!Область_друку</vt:lpstr>
      <vt:lpstr>'9'!Область_друку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2019-08-22T10:16:47Z</cp:lastPrinted>
  <dcterms:created xsi:type="dcterms:W3CDTF">2015-10-21T06:22:09Z</dcterms:created>
  <dcterms:modified xsi:type="dcterms:W3CDTF">2025-04-29T08:32:49Z</dcterms:modified>
</cp:coreProperties>
</file>