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ROST\BULET\Робоча папка\Щомiсячно не в бюлетень\ОПЕРАТИВНІ ДАНІ\00_ОД _на сайт\2025\0325\"/>
    </mc:Choice>
  </mc:AlternateContent>
  <bookViews>
    <workbookView xWindow="0" yWindow="0" windowWidth="23040" windowHeight="9192" tabRatio="887"/>
  </bookViews>
  <sheets>
    <sheet name="region" sheetId="11" r:id="rId1"/>
    <sheet name="Total(kr)" sheetId="17" r:id="rId2"/>
    <sheet name="NonFin(kr)" sheetId="2" r:id="rId3"/>
    <sheet name="HouseHolds(kr)" sheetId="4" r:id="rId4"/>
    <sheet name="Total(dep)" sheetId="18" r:id="rId5"/>
    <sheet name="NonFin(dep)" sheetId="3" r:id="rId6"/>
    <sheet name="HouseHolds(dep)" sheetId="5" r:id="rId7"/>
    <sheet name="Total(inter_r_cred)" sheetId="19" r:id="rId8"/>
    <sheet name="Inter_r_cred(NonFin)" sheetId="6" r:id="rId9"/>
    <sheet name="Inter_r_cred(HouseHolds)" sheetId="8" r:id="rId10"/>
    <sheet name="Total(inter_r_dep)" sheetId="16" r:id="rId11"/>
    <sheet name="Inter_r_dep(NonFin)" sheetId="7" r:id="rId12"/>
    <sheet name="Inter_r_dep(HouseHolds)" sheetId="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t04" localSheetId="0" hidden="1">{#N/A,#N/A,FALSE,"т04"}</definedName>
    <definedName name="_____t04" hidden="1">{#N/A,#N/A,FALSE,"т04"}</definedName>
    <definedName name="_____t06" localSheetId="0" hidden="1">{#N/A,#N/A,FALSE,"т04"}</definedName>
    <definedName name="_____t06" hidden="1">{#N/A,#N/A,FALSE,"т04"}</definedName>
    <definedName name="____t04" localSheetId="0" hidden="1">{#N/A,#N/A,FALSE,"т04"}</definedName>
    <definedName name="____t04" hidden="1">{#N/A,#N/A,FALSE,"т04"}</definedName>
    <definedName name="____t06" localSheetId="0" hidden="1">{#N/A,#N/A,FALSE,"т04"}</definedName>
    <definedName name="____t06" hidden="1">{#N/A,#N/A,FALSE,"т04"}</definedName>
    <definedName name="___t04" localSheetId="0" hidden="1">{#N/A,#N/A,FALSE,"т04"}</definedName>
    <definedName name="___t04" hidden="1">{#N/A,#N/A,FALSE,"т04"}</definedName>
    <definedName name="___t06" localSheetId="0" hidden="1">{#N/A,#N/A,FALSE,"т04"}</definedName>
    <definedName name="___t06" hidden="1">{#N/A,#N/A,FALSE,"т04"}</definedName>
    <definedName name="__t04" localSheetId="0" hidden="1">{#N/A,#N/A,FALSE,"т04"}</definedName>
    <definedName name="__t04" hidden="1">{#N/A,#N/A,FALSE,"т04"}</definedName>
    <definedName name="__t06" localSheetId="0" hidden="1">{#N/A,#N/A,FALSE,"т04"}</definedName>
    <definedName name="__t06" hidden="1">{#N/A,#N/A,FALSE,"т04"}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hidden="1">{#N/A,#N/A,FALSE,"Лист4"}</definedName>
    <definedName name="g7.2" localSheetId="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hidden="1">{#N/A,#N/A,FALSE,"Лист4"}</definedName>
    <definedName name="Months" localSheetId="0">region!#REF!</definedName>
    <definedName name="Months" localSheetId="4">#REF!</definedName>
    <definedName name="Months" localSheetId="7">#REF!</definedName>
    <definedName name="Months" localSheetId="10">#REF!</definedName>
    <definedName name="Months" localSheetId="1">#REF!</definedName>
    <definedName name="Months">#REF!</definedName>
    <definedName name="Months2" localSheetId="0">region!#REF!</definedName>
    <definedName name="Months2" localSheetId="4">#REF!</definedName>
    <definedName name="Months2" localSheetId="7">#REF!</definedName>
    <definedName name="Months2" localSheetId="10">#REF!</definedName>
    <definedName name="Months2" localSheetId="1">#REF!</definedName>
    <definedName name="Months2">#REF!</definedName>
    <definedName name="n" localSheetId="0" hidden="1">{#N/A,#N/A,FALSE,"Лист4"}</definedName>
    <definedName name="n" hidden="1">{#N/A,#N/A,FALSE,"Лист4"}</definedName>
    <definedName name="q" localSheetId="0" hidden="1">{#N/A,#N/A,FALSE,"т02бд"}</definedName>
    <definedName name="q" hidden="1">{#N/A,#N/A,FALSE,"т02бд"}</definedName>
    <definedName name="Region">region!$J$3:$J$27</definedName>
    <definedName name="t01англ" localSheetId="0" hidden="1">{#N/A,#N/A,FALSE,"т02бд"}</definedName>
    <definedName name="t01англ" hidden="1">{#N/A,#N/A,FALSE,"т02бд"}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hidden="1">{#N/A,#N/A,FALSE,"т17-1банки (2)"}</definedName>
    <definedName name="Years" localSheetId="0">OFFSET(region!#REF!,,,COUNTA(region!#REF!))</definedName>
    <definedName name="Years" localSheetId="4">OFFSET(#REF!,,,COUNTA(#REF!))</definedName>
    <definedName name="Years" localSheetId="7">OFFSET(#REF!,,,COUNTA(#REF!))</definedName>
    <definedName name="Years" localSheetId="10">OFFSET(#REF!,,,COUNTA(#REF!))</definedName>
    <definedName name="Years" localSheetId="1">OFFSET(#REF!,,,COUNTA(#REF!))</definedName>
    <definedName name="Years">OFFSET(#REF!,,,COUNTA(#REF!))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17.1">'[3]д17-1'!$A$1:$H$1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бз1998" localSheetId="0">#REF!</definedName>
    <definedName name="збз1998" localSheetId="4">#REF!</definedName>
    <definedName name="збз1998" localSheetId="7">#REF!</definedName>
    <definedName name="збз1998" localSheetId="10">#REF!</definedName>
    <definedName name="збз1998" localSheetId="1">#REF!</definedName>
    <definedName name="збз1998">#REF!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6">'HouseHolds(dep)'!$A$1:$M$39</definedName>
    <definedName name="_xlnm.Print_Area" localSheetId="3">'HouseHolds(kr)'!$A$1:$M$38</definedName>
    <definedName name="_xlnm.Print_Area" localSheetId="9">'Inter_r_cred(HouseHolds)'!$A$1:$S$41</definedName>
    <definedName name="_xlnm.Print_Area" localSheetId="8">'Inter_r_cred(NonFin)'!$A$1:$S$39</definedName>
    <definedName name="_xlnm.Print_Area" localSheetId="12">'Inter_r_dep(HouseHolds)'!$A$1:$P$39</definedName>
    <definedName name="_xlnm.Print_Area" localSheetId="11">'Inter_r_dep(NonFin)'!$A$1:$P$41</definedName>
    <definedName name="_xlnm.Print_Area" localSheetId="5">'NonFin(dep)'!$A$1:$M$40</definedName>
    <definedName name="_xlnm.Print_Area" localSheetId="2">'NonFin(kr)'!$A$1:$M$39</definedName>
    <definedName name="_xlnm.Print_Area" localSheetId="0">region!$A$2:$G$42</definedName>
    <definedName name="_xlnm.Print_Area" localSheetId="4">'Total(dep)'!$A$1:$M$40</definedName>
    <definedName name="_xlnm.Print_Area" localSheetId="7">'Total(inter_r_cred)'!$A$1:$S$39</definedName>
    <definedName name="_xlnm.Print_Area" localSheetId="10">'Total(inter_r_dep)'!$A$1:$P$40</definedName>
    <definedName name="_xlnm.Print_Area" localSheetId="1">'Total(kr)'!$A$1:$M$39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01" localSheetId="0">#REF!</definedName>
    <definedName name="т01" localSheetId="4">#REF!</definedName>
    <definedName name="т01" localSheetId="7">#REF!</definedName>
    <definedName name="т01" localSheetId="1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4">#REF!</definedName>
    <definedName name="т06" localSheetId="7">#REF!</definedName>
    <definedName name="т06" localSheetId="10">#REF!</definedName>
    <definedName name="т06" localSheetId="1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0">#REF!</definedName>
    <definedName name="т17.2" localSheetId="4">#REF!</definedName>
    <definedName name="т17.2" localSheetId="7">#REF!</definedName>
    <definedName name="т17.2" localSheetId="10">#REF!</definedName>
    <definedName name="т17.2" localSheetId="1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0">#REF!</definedName>
    <definedName name="т17.4" localSheetId="4">#REF!</definedName>
    <definedName name="т17.4" localSheetId="7">#REF!</definedName>
    <definedName name="т17.4" localSheetId="10">#REF!</definedName>
    <definedName name="т17.4" localSheetId="1">#REF!</definedName>
    <definedName name="т17.4">#REF!</definedName>
    <definedName name="т17.4.1999" localSheetId="0">#REF!</definedName>
    <definedName name="т17.4.1999" localSheetId="4">#REF!</definedName>
    <definedName name="т17.4.1999" localSheetId="7">#REF!</definedName>
    <definedName name="т17.4.1999" localSheetId="10">#REF!</definedName>
    <definedName name="т17.4.1999" localSheetId="1">#REF!</definedName>
    <definedName name="т17.4.1999">#REF!</definedName>
    <definedName name="т17.4.2001" localSheetId="0">#REF!</definedName>
    <definedName name="т17.4.2001" localSheetId="4">#REF!</definedName>
    <definedName name="т17.4.2001" localSheetId="7">#REF!</definedName>
    <definedName name="т17.4.2001" localSheetId="10">#REF!</definedName>
    <definedName name="т17.4.2001" localSheetId="1">#REF!</definedName>
    <definedName name="т17.4.2001">#REF!</definedName>
    <definedName name="т17.5.2001" localSheetId="0">#REF!</definedName>
    <definedName name="т17.5.2001" localSheetId="4">#REF!</definedName>
    <definedName name="т17.5.2001" localSheetId="7">#REF!</definedName>
    <definedName name="т17.5.2001" localSheetId="10">#REF!</definedName>
    <definedName name="т17.5.2001" localSheetId="1">#REF!</definedName>
    <definedName name="т17.5.2001">#REF!</definedName>
    <definedName name="т17мб">'[9]т17мб(шаблон)'!$A$1</definedName>
    <definedName name="т841" localSheetId="0" hidden="1">{#N/A,#N/A,FALSE,"т02бд"}</definedName>
    <definedName name="т841" hidden="1">{#N/A,#N/A,FALSE,"т02бд"}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37" i="9" l="1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5" i="11" l="1"/>
  <c r="F40" i="11" l="1"/>
  <c r="F39" i="11"/>
  <c r="E39" i="11"/>
  <c r="E38" i="11"/>
  <c r="F36" i="11"/>
  <c r="F35" i="11"/>
  <c r="E37" i="11"/>
  <c r="E36" i="11"/>
  <c r="E35" i="11"/>
  <c r="E34" i="11"/>
  <c r="F33" i="11"/>
  <c r="F32" i="11"/>
  <c r="F31" i="11"/>
  <c r="E33" i="11"/>
  <c r="E32" i="11"/>
  <c r="E31" i="11"/>
  <c r="F30" i="11"/>
  <c r="F29" i="11"/>
  <c r="F28" i="11"/>
  <c r="E30" i="11"/>
  <c r="E29" i="11"/>
  <c r="E28" i="11"/>
  <c r="F27" i="11"/>
  <c r="E27" i="11"/>
  <c r="E40" i="11"/>
  <c r="G20" i="11"/>
  <c r="F20" i="11"/>
  <c r="E20" i="11"/>
  <c r="F34" i="11"/>
  <c r="G17" i="11"/>
  <c r="F17" i="11"/>
  <c r="E17" i="11"/>
  <c r="C17" i="11"/>
  <c r="B17" i="11"/>
  <c r="F38" i="11"/>
  <c r="F37" i="11"/>
  <c r="G19" i="11"/>
  <c r="F19" i="11"/>
  <c r="E19" i="11"/>
  <c r="G18" i="11"/>
  <c r="F18" i="11"/>
  <c r="E18" i="11"/>
  <c r="C20" i="11"/>
  <c r="C19" i="11"/>
  <c r="C18" i="11"/>
  <c r="B20" i="11"/>
  <c r="B19" i="11"/>
  <c r="B18" i="11"/>
  <c r="B10" i="11"/>
  <c r="C10" i="11"/>
  <c r="F10" i="11"/>
  <c r="E10" i="11"/>
  <c r="G10" i="11"/>
  <c r="G23" i="11"/>
  <c r="F23" i="11"/>
  <c r="E23" i="11"/>
  <c r="C23" i="11"/>
  <c r="G22" i="11"/>
  <c r="F22" i="11"/>
  <c r="E22" i="11"/>
  <c r="C22" i="11"/>
  <c r="G21" i="11"/>
  <c r="F21" i="11"/>
  <c r="E21" i="11"/>
  <c r="C21" i="11"/>
  <c r="B23" i="11"/>
  <c r="B22" i="11"/>
  <c r="B21" i="11"/>
  <c r="G16" i="11"/>
  <c r="F16" i="11"/>
  <c r="E16" i="11"/>
  <c r="C16" i="11"/>
  <c r="G15" i="11"/>
  <c r="F15" i="11"/>
  <c r="E15" i="11"/>
  <c r="C15" i="11"/>
  <c r="G14" i="11"/>
  <c r="F14" i="11"/>
  <c r="E14" i="11"/>
  <c r="C14" i="11"/>
  <c r="B16" i="11"/>
  <c r="B15" i="11"/>
  <c r="B14" i="11"/>
  <c r="G13" i="11"/>
  <c r="F13" i="11"/>
  <c r="E13" i="11"/>
  <c r="C13" i="11"/>
  <c r="G12" i="11"/>
  <c r="F12" i="11"/>
  <c r="E12" i="11"/>
  <c r="C12" i="11"/>
  <c r="G11" i="11"/>
  <c r="F11" i="11"/>
  <c r="E11" i="11"/>
  <c r="C11" i="11"/>
  <c r="B13" i="11"/>
  <c r="B12" i="11"/>
  <c r="B11" i="11"/>
  <c r="D11" i="11" l="1"/>
  <c r="D19" i="11"/>
  <c r="D10" i="11"/>
  <c r="D13" i="11"/>
  <c r="D21" i="11"/>
  <c r="D22" i="11"/>
  <c r="D23" i="11"/>
  <c r="D20" i="11"/>
  <c r="G29" i="11"/>
  <c r="D16" i="11"/>
  <c r="D17" i="11"/>
  <c r="D18" i="11"/>
  <c r="D14" i="11"/>
  <c r="D12" i="11"/>
  <c r="G31" i="11"/>
  <c r="G39" i="11"/>
  <c r="G28" i="11"/>
  <c r="G37" i="11"/>
  <c r="G27" i="11"/>
  <c r="G36" i="11"/>
  <c r="D15" i="11"/>
  <c r="G30" i="11"/>
  <c r="G34" i="11"/>
  <c r="G40" i="11"/>
  <c r="G32" i="11"/>
  <c r="G33" i="11"/>
  <c r="G35" i="11"/>
  <c r="G38" i="11"/>
</calcChain>
</file>

<file path=xl/sharedStrings.xml><?xml version="1.0" encoding="utf-8"?>
<sst xmlns="http://schemas.openxmlformats.org/spreadsheetml/2006/main" count="736" uniqueCount="99">
  <si>
    <t>on the activities of deposit-taking corporations  (banks)</t>
  </si>
  <si>
    <t>Kyiv region and the city of Kyiv</t>
  </si>
  <si>
    <t>Change, %</t>
  </si>
  <si>
    <t>Ukraine</t>
  </si>
  <si>
    <t>region</t>
  </si>
  <si>
    <t>annual
growth rates</t>
  </si>
  <si>
    <t>in national currency</t>
  </si>
  <si>
    <t>in foreign currency</t>
  </si>
  <si>
    <t>Period average, percentages per annum, %</t>
  </si>
  <si>
    <r>
      <t>Loans to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of which:</t>
    </r>
  </si>
  <si>
    <r>
      <t>corporations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</si>
  <si>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households (excluding individual entrepreneurs)</t>
  </si>
  <si>
    <r>
      <t>Interest rates of new business on loans to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 xml:space="preserve"> (excluding overdraft), of which:</t>
    </r>
  </si>
  <si>
    <r>
      <t>corporations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</si>
  <si>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Interest rates of new business on deposits by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of which: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</si>
  <si>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households (S.141, S.142 -individual entrepreneurs and S.143, S.144 - individuals),non-profit institutions serving households (S.15) and general government sector (S.13) according to the Classification of Institutional Sectors of the Economy of Ukraine.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</si>
  <si>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</si>
  <si>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t>Indicators</t>
  </si>
  <si>
    <t>Regions</t>
  </si>
  <si>
    <t>Total</t>
  </si>
  <si>
    <t>including</t>
  </si>
  <si>
    <t>annual
growth rates,
 %</t>
  </si>
  <si>
    <t>Autonomous Republic of Crimea and the city of Sevastopol</t>
  </si>
  <si>
    <t>regions</t>
  </si>
  <si>
    <t>Vinnytsia</t>
  </si>
  <si>
    <t>Volyn</t>
  </si>
  <si>
    <t>Dnipropetrovsk</t>
  </si>
  <si>
    <t>Donetsk</t>
  </si>
  <si>
    <t>Zhytomyr</t>
  </si>
  <si>
    <t>Zakarpattia</t>
  </si>
  <si>
    <t>Zaporizhzhia</t>
  </si>
  <si>
    <t>Ivano-Frankivsk</t>
  </si>
  <si>
    <t>Kirovohrad</t>
  </si>
  <si>
    <t>Luhansk</t>
  </si>
  <si>
    <t>Lviv</t>
  </si>
  <si>
    <t>Mykolaiv</t>
  </si>
  <si>
    <t>Odesa</t>
  </si>
  <si>
    <t>Poltava</t>
  </si>
  <si>
    <t>Rivne</t>
  </si>
  <si>
    <t>Sumy</t>
  </si>
  <si>
    <t>Ternopil</t>
  </si>
  <si>
    <t>Kharkiv</t>
  </si>
  <si>
    <t>Kherson</t>
  </si>
  <si>
    <t>Khmelnytskyi</t>
  </si>
  <si>
    <t>Cherkasy</t>
  </si>
  <si>
    <t>Chernivtsi</t>
  </si>
  <si>
    <t>Chernihiv</t>
  </si>
  <si>
    <r>
      <t>Deposits by resident sectors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</si>
  <si>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 xml:space="preserve">Deposits by </t>
    </r>
    <r>
      <rPr>
        <u/>
        <sz val="11"/>
        <color theme="10"/>
        <rFont val="Calibri"/>
        <family val="2"/>
        <charset val="204"/>
        <scheme val="minor"/>
      </rPr>
      <t>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</si>
  <si>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total</t>
  </si>
  <si>
    <t>overdraft</t>
  </si>
  <si>
    <t>excluding overdraft</t>
  </si>
  <si>
    <t>including by original maturity</t>
  </si>
  <si>
    <t>up to 1 year</t>
  </si>
  <si>
    <t xml:space="preserve">over 1 year and up to 5 years </t>
  </si>
  <si>
    <t>over 5 years</t>
  </si>
  <si>
    <t>period average, percentages per annum, %</t>
  </si>
  <si>
    <t>demand</t>
  </si>
  <si>
    <t>over 1 year and up to 2 years</t>
  </si>
  <si>
    <t>over 2 years</t>
  </si>
  <si>
    <r>
      <t>Deposits by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 of which:</t>
    </r>
  </si>
  <si>
    <t>Outstanding amounts, in millions of hryvnias</t>
  </si>
  <si>
    <t>to the beginning of year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</si>
  <si>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households (S.141, S.142 -individual entrepreneurs and S.143, S.144 - individuals), non-profit institutions serving households (S.15) and general government sector (S.13) according to the Classification of Institutional Sectors of the Economy of Ukraine.</t>
    </r>
  </si>
  <si>
    <t>monthly change, %</t>
  </si>
  <si>
    <t>monthly change</t>
  </si>
  <si>
    <t>change to the beginning of year, %</t>
  </si>
  <si>
    <t>Note. Based on the daily balance sheets of banks.</t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</si>
  <si>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Comprise data on sectors: non-financial corporations (S.11), other financial corporations (S.12, excluding deposit-taking corporations (S.121, S.122)), households (S.141, S.142 -individual entrepreneurs and S.143, S.144 - individuals), non-profit institutions serving households (S.15) and general government sector (S.13) according to the Classification of Institutional Sectors of the Economy of Ukraine.</t>
    </r>
  </si>
  <si>
    <t xml:space="preserve">outstanding amounts at end of period, in millions of hryvnias
</t>
  </si>
  <si>
    <r>
      <t xml:space="preserve">over 1 year and up to 5 years </t>
    </r>
    <r>
      <rPr>
        <vertAlign val="superscript"/>
        <sz val="10"/>
        <rFont val="Calibri"/>
        <family val="2"/>
        <charset val="204"/>
        <scheme val="minor"/>
      </rPr>
      <t>2</t>
    </r>
  </si>
  <si>
    <t>% up to the total in Ukraine</t>
  </si>
  <si>
    <t>margin, р.р.</t>
  </si>
  <si>
    <t xml:space="preserve">Key indicators of monetary and financial statistics 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</si>
  <si>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</si>
  <si>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r>
      <t>Loans to households</t>
    </r>
    <r>
      <rPr>
        <u/>
        <vertAlign val="superscript"/>
        <sz val="11"/>
        <color theme="10"/>
        <rFont val="Calibri"/>
        <family val="2"/>
        <charset val="204"/>
        <scheme val="minor"/>
      </rPr>
      <t xml:space="preserve"> </t>
    </r>
    <r>
      <rPr>
        <u/>
        <sz val="11"/>
        <color theme="10"/>
        <rFont val="Calibri"/>
        <family val="2"/>
        <charset val="204"/>
        <scheme val="minor"/>
      </rPr>
      <t>(excluding individual entrepreneurs)</t>
    </r>
  </si>
  <si>
    <r>
      <t xml:space="preserve">Note. Based on the daily balance sheets of banks.
</t>
    </r>
    <r>
      <rPr>
        <vertAlign val="superscript"/>
        <sz val="10"/>
        <rFont val="Calibri"/>
        <family val="2"/>
        <charset val="204"/>
        <scheme val="minor"/>
      </rPr>
      <t/>
    </r>
  </si>
  <si>
    <r>
      <t>Deposits by households</t>
    </r>
    <r>
      <rPr>
        <u/>
        <vertAlign val="superscript"/>
        <sz val="11"/>
        <color theme="10"/>
        <rFont val="Calibri"/>
        <family val="2"/>
        <charset val="204"/>
        <scheme val="minor"/>
      </rPr>
      <t xml:space="preserve"> </t>
    </r>
    <r>
      <rPr>
        <u/>
        <sz val="11"/>
        <color theme="10"/>
        <rFont val="Calibri"/>
        <family val="2"/>
        <charset val="204"/>
        <scheme val="minor"/>
      </rPr>
      <t>(excluding individual entrepreneurs)</t>
    </r>
  </si>
  <si>
    <t>over 1 year and up to 5 years</t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</si>
  <si>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</si>
  <si>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r>
      <t>Interest rates of new business on deposits from 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breakdown by regions, type of currencies and original maturity</t>
    </r>
  </si>
  <si>
    <t>Interest rates of new business on loans to households (excluding individual entrepreneurs), breakdown by regions, type of currencies and original maturity</t>
  </si>
  <si>
    <t>Interest rates of new business on deposits  from households (excluding individual entrepreneurs), breakdown by regionsby, type of currencies and original maturity</t>
  </si>
  <si>
    <r>
      <t>Loans to resident sectors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</si>
  <si>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>Loans to 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</si>
  <si>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Real time data</t>
  </si>
  <si>
    <r>
      <t>Interest rates of new business on loans to resident sectors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>, breakdown by regions, type of currencies and original maturity</t>
    </r>
  </si>
  <si>
    <r>
      <t xml:space="preserve"> Interest rates of new business on loans to corporations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>, breakdown by regions, type of currencies and original maturity</t>
    </r>
  </si>
  <si>
    <r>
      <t>Interest rates of new business on deposits from resident sectors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 xml:space="preserve"> , breakdown by regions, type of currencies and original maturity</t>
    </r>
  </si>
  <si>
    <r>
      <t>regions</t>
    </r>
    <r>
      <rPr>
        <vertAlign val="superscript"/>
        <sz val="10"/>
        <rFont val="Calibri"/>
        <family val="2"/>
        <charset val="204"/>
      </rPr>
      <t xml:space="preserve"> 2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</si>
  <si>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The data by region are given without taking into account information on registered savings (deposit) certificates.</t>
    </r>
  </si>
  <si>
    <r>
      <t>regions</t>
    </r>
    <r>
      <rPr>
        <vertAlign val="superscript"/>
        <sz val="10"/>
        <rFont val="Calibri"/>
        <family val="2"/>
        <charset val="204"/>
      </rPr>
      <t xml:space="preserve"> 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</si>
  <si>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The data by region are given without taking into account information on registered savings (deposit) certificates.</t>
    </r>
  </si>
  <si>
    <r>
      <t>Autonomous Republic of Crimea and the city of Sevastopol</t>
    </r>
    <r>
      <rPr>
        <vertAlign val="superscript"/>
        <sz val="10"/>
        <rFont val="Calibri"/>
        <family val="2"/>
        <charset val="204"/>
        <scheme val="minor"/>
      </rPr>
      <t xml:space="preserve"> </t>
    </r>
  </si>
  <si>
    <t>Note. Based on the data of report file F4X.</t>
  </si>
  <si>
    <t>–</t>
  </si>
  <si>
    <t>at the end of March 2025</t>
  </si>
  <si>
    <t>March, 2025</t>
  </si>
  <si>
    <t>at the end of March,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</si>
</sst>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;\–#,##0;&quot;–&quot;"/>
    <numFmt numFmtId="165" formatCode="#,##0.0;\–#,##0.0;&quot;–&quot;"/>
    <numFmt numFmtId="166" formatCode="&quot; за станом на кінець&quot;[$-FC22]\ mmmm\ yyyy\ &quot;року&quot;"/>
    <numFmt numFmtId="167" formatCode="#,##0.0000;\–#,##0.0000;&quot;–&quot;"/>
    <numFmt numFmtId="168" formatCode="0.0"/>
    <numFmt numFmtId="169" formatCode="###0.0;\–###0.0;&quot;–&quot;"/>
    <numFmt numFmtId="170" formatCode="#,##0&quot; р.&quot;;[Red]\-#,##0&quot; р.&quot;"/>
    <numFmt numFmtId="171" formatCode="&quot;за станом на кінець&quot;[$-FC22]\ mmmm\ yyyy\ &quot;року&quot;"/>
    <numFmt numFmtId="172" formatCode="mm/yyyy"/>
    <numFmt numFmtId="173" formatCode="&quot;області&quot;\ General"/>
    <numFmt numFmtId="174" formatCode="#,##0.000000000000000"/>
    <numFmt numFmtId="175" formatCode="0.00000"/>
  </numFmts>
  <fonts count="4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b/>
      <sz val="10"/>
      <color indexed="48"/>
      <name val="Calibri"/>
      <family val="2"/>
      <charset val="204"/>
      <scheme val="minor"/>
    </font>
    <font>
      <sz val="9"/>
      <color indexed="48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u/>
      <vertAlign val="superscript"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vertAlign val="superscript"/>
      <sz val="12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vertAlign val="superscript"/>
      <sz val="11"/>
      <color rgb="FF0000FF"/>
      <name val="Calibri"/>
      <family val="2"/>
      <charset val="204"/>
      <scheme val="minor"/>
    </font>
    <font>
      <vertAlign val="superscript"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61">
    <xf numFmtId="0" fontId="0" fillId="0" borderId="0"/>
    <xf numFmtId="0" fontId="12" fillId="0" borderId="0"/>
    <xf numFmtId="0" fontId="13" fillId="0" borderId="0"/>
    <xf numFmtId="3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0" fillId="0" borderId="0"/>
    <xf numFmtId="0" fontId="9" fillId="0" borderId="0"/>
    <xf numFmtId="0" fontId="35" fillId="0" borderId="0"/>
    <xf numFmtId="0" fontId="8" fillId="0" borderId="0"/>
    <xf numFmtId="0" fontId="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16" fillId="0" borderId="0" xfId="7" applyFont="1" applyAlignment="1" applyProtection="1">
      <alignment horizontal="right"/>
      <protection hidden="1"/>
    </xf>
    <xf numFmtId="171" fontId="19" fillId="0" borderId="0" xfId="5" applyNumberFormat="1" applyFont="1" applyFill="1" applyAlignment="1">
      <alignment horizontal="left"/>
    </xf>
    <xf numFmtId="171" fontId="20" fillId="0" borderId="0" xfId="5" applyNumberFormat="1" applyFont="1" applyFill="1" applyAlignment="1" applyProtection="1">
      <alignment horizontal="center"/>
      <protection hidden="1"/>
    </xf>
    <xf numFmtId="171" fontId="19" fillId="0" borderId="0" xfId="5" applyNumberFormat="1" applyFont="1" applyFill="1" applyAlignment="1" applyProtection="1">
      <alignment horizontal="left"/>
      <protection hidden="1"/>
    </xf>
    <xf numFmtId="164" fontId="17" fillId="0" borderId="0" xfId="8" applyNumberFormat="1" applyFont="1"/>
    <xf numFmtId="164" fontId="24" fillId="0" borderId="0" xfId="5" applyNumberFormat="1" applyFont="1" applyBorder="1" applyAlignment="1" applyProtection="1">
      <alignment horizontal="right"/>
      <protection hidden="1"/>
    </xf>
    <xf numFmtId="165" fontId="24" fillId="0" borderId="0" xfId="5" applyNumberFormat="1" applyFont="1" applyBorder="1" applyAlignment="1" applyProtection="1">
      <alignment horizontal="right" indent="3"/>
      <protection hidden="1"/>
    </xf>
    <xf numFmtId="164" fontId="17" fillId="0" borderId="0" xfId="8" applyNumberFormat="1" applyFont="1" applyFill="1" applyBorder="1" applyAlignment="1" applyProtection="1">
      <alignment horizontal="left" indent="6"/>
      <protection hidden="1"/>
    </xf>
    <xf numFmtId="164" fontId="17" fillId="0" borderId="0" xfId="8" applyNumberFormat="1" applyFont="1" applyFill="1" applyAlignment="1" applyProtection="1">
      <alignment horizontal="left" indent="13"/>
      <protection hidden="1"/>
    </xf>
    <xf numFmtId="164" fontId="21" fillId="2" borderId="0" xfId="0" applyNumberFormat="1" applyFont="1" applyFill="1"/>
    <xf numFmtId="164" fontId="21" fillId="0" borderId="0" xfId="0" applyNumberFormat="1" applyFont="1"/>
    <xf numFmtId="1" fontId="21" fillId="0" borderId="0" xfId="0" applyNumberFormat="1" applyFont="1" applyAlignment="1">
      <alignment horizontal="left"/>
    </xf>
    <xf numFmtId="1" fontId="28" fillId="0" borderId="1" xfId="0" applyNumberFormat="1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/>
    </xf>
    <xf numFmtId="1" fontId="27" fillId="0" borderId="0" xfId="0" applyNumberFormat="1" applyFont="1" applyBorder="1" applyAlignment="1">
      <alignment horizontal="left" vertical="top"/>
    </xf>
    <xf numFmtId="164" fontId="27" fillId="0" borderId="0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top" wrapText="1"/>
    </xf>
    <xf numFmtId="165" fontId="21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left" vertical="top" indent="1"/>
    </xf>
    <xf numFmtId="1" fontId="21" fillId="0" borderId="0" xfId="0" applyNumberFormat="1" applyFont="1" applyBorder="1" applyAlignment="1">
      <alignment horizontal="left" vertical="top"/>
    </xf>
    <xf numFmtId="164" fontId="21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 applyBorder="1" applyAlignment="1">
      <alignment horizontal="right" vertical="center" wrapText="1"/>
    </xf>
    <xf numFmtId="1" fontId="21" fillId="0" borderId="0" xfId="0" applyNumberFormat="1" applyFont="1"/>
    <xf numFmtId="164" fontId="23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Fill="1"/>
    <xf numFmtId="164" fontId="21" fillId="0" borderId="0" xfId="0" applyNumberFormat="1" applyFont="1" applyFill="1" applyBorder="1"/>
    <xf numFmtId="1" fontId="30" fillId="0" borderId="5" xfId="0" applyNumberFormat="1" applyFont="1" applyBorder="1" applyAlignment="1">
      <alignment horizontal="center" vertical="center" wrapText="1"/>
    </xf>
    <xf numFmtId="1" fontId="30" fillId="0" borderId="11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left" vertical="top" wrapText="1" indent="1"/>
    </xf>
    <xf numFmtId="1" fontId="21" fillId="0" borderId="0" xfId="0" applyNumberFormat="1" applyFont="1" applyFill="1" applyBorder="1" applyAlignment="1">
      <alignment horizontal="left" vertical="top" indent="1"/>
    </xf>
    <xf numFmtId="1" fontId="21" fillId="0" borderId="0" xfId="2" applyNumberFormat="1" applyFont="1" applyBorder="1" applyAlignment="1">
      <alignment horizontal="right" indent="1"/>
    </xf>
    <xf numFmtId="168" fontId="21" fillId="0" borderId="0" xfId="2" applyNumberFormat="1" applyFont="1" applyBorder="1" applyAlignment="1">
      <alignment horizontal="right" indent="1"/>
    </xf>
    <xf numFmtId="0" fontId="21" fillId="0" borderId="0" xfId="0" applyFont="1"/>
    <xf numFmtId="0" fontId="21" fillId="0" borderId="0" xfId="0" applyFont="1" applyFill="1"/>
    <xf numFmtId="164" fontId="21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Border="1"/>
    <xf numFmtId="1" fontId="30" fillId="0" borderId="11" xfId="0" applyNumberFormat="1" applyFont="1" applyBorder="1" applyAlignment="1">
      <alignment horizontal="center" vertical="center" wrapText="1"/>
    </xf>
    <xf numFmtId="1" fontId="31" fillId="0" borderId="7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/>
    </xf>
    <xf numFmtId="171" fontId="18" fillId="0" borderId="0" xfId="5" applyNumberFormat="1" applyFont="1" applyFill="1" applyAlignment="1" applyProtection="1">
      <alignment horizontal="center"/>
      <protection hidden="1"/>
    </xf>
    <xf numFmtId="1" fontId="29" fillId="0" borderId="0" xfId="0" applyNumberFormat="1" applyFont="1" applyBorder="1" applyAlignment="1">
      <alignment horizontal="left" wrapText="1"/>
    </xf>
    <xf numFmtId="0" fontId="14" fillId="0" borderId="0" xfId="13" applyFont="1"/>
    <xf numFmtId="0" fontId="17" fillId="0" borderId="0" xfId="13" applyFont="1" applyProtection="1">
      <protection hidden="1"/>
    </xf>
    <xf numFmtId="0" fontId="14" fillId="0" borderId="0" xfId="13" applyFont="1" applyProtection="1">
      <protection hidden="1"/>
    </xf>
    <xf numFmtId="0" fontId="22" fillId="0" borderId="0" xfId="13" applyFont="1" applyAlignment="1">
      <alignment horizontal="center" vertical="center" wrapText="1"/>
    </xf>
    <xf numFmtId="172" fontId="22" fillId="0" borderId="0" xfId="13" applyNumberFormat="1" applyFont="1" applyAlignment="1">
      <alignment horizontal="right"/>
    </xf>
    <xf numFmtId="0" fontId="22" fillId="0" borderId="0" xfId="13" applyFont="1"/>
    <xf numFmtId="172" fontId="22" fillId="0" borderId="17" xfId="13" applyNumberFormat="1" applyFont="1" applyBorder="1" applyAlignment="1" applyProtection="1">
      <alignment horizontal="center" vertical="center"/>
      <protection hidden="1"/>
    </xf>
    <xf numFmtId="0" fontId="14" fillId="0" borderId="0" xfId="13" quotePrefix="1" applyFont="1"/>
    <xf numFmtId="164" fontId="17" fillId="0" borderId="23" xfId="8" applyNumberFormat="1" applyFont="1" applyFill="1" applyBorder="1" applyAlignment="1" applyProtection="1">
      <alignment horizontal="left" indent="6"/>
      <protection hidden="1"/>
    </xf>
    <xf numFmtId="164" fontId="24" fillId="0" borderId="23" xfId="5" applyNumberFormat="1" applyFont="1" applyBorder="1" applyAlignment="1" applyProtection="1">
      <alignment horizontal="right"/>
      <protection hidden="1"/>
    </xf>
    <xf numFmtId="165" fontId="24" fillId="0" borderId="23" xfId="5" applyNumberFormat="1" applyFont="1" applyBorder="1" applyAlignment="1" applyProtection="1">
      <alignment horizontal="right" indent="3"/>
      <protection hidden="1"/>
    </xf>
    <xf numFmtId="0" fontId="14" fillId="0" borderId="0" xfId="13" applyFont="1" applyFill="1" applyProtection="1">
      <protection hidden="1"/>
    </xf>
    <xf numFmtId="0" fontId="14" fillId="0" borderId="0" xfId="13" applyFont="1" applyFill="1" applyBorder="1" applyProtection="1">
      <protection hidden="1"/>
    </xf>
    <xf numFmtId="0" fontId="17" fillId="0" borderId="0" xfId="13" applyFont="1"/>
    <xf numFmtId="171" fontId="18" fillId="4" borderId="17" xfId="5" applyNumberFormat="1" applyFont="1" applyFill="1" applyBorder="1" applyAlignment="1" applyProtection="1">
      <alignment horizontal="center" vertical="center"/>
      <protection locked="0" hidden="1"/>
    </xf>
    <xf numFmtId="164" fontId="21" fillId="0" borderId="0" xfId="0" applyNumberFormat="1" applyFont="1" applyAlignment="1">
      <alignment horizontal="center" wrapText="1"/>
    </xf>
    <xf numFmtId="49" fontId="21" fillId="0" borderId="0" xfId="0" applyNumberFormat="1" applyFont="1" applyBorder="1" applyAlignment="1">
      <alignment horizontal="center" vertical="top" wrapText="1"/>
    </xf>
    <xf numFmtId="165" fontId="27" fillId="0" borderId="0" xfId="0" applyNumberFormat="1" applyFont="1" applyBorder="1" applyAlignment="1">
      <alignment horizontal="right" vertical="top"/>
    </xf>
    <xf numFmtId="165" fontId="21" fillId="0" borderId="0" xfId="0" applyNumberFormat="1" applyFont="1" applyBorder="1" applyAlignment="1">
      <alignment horizontal="right" vertical="top"/>
    </xf>
    <xf numFmtId="164" fontId="23" fillId="0" borderId="0" xfId="0" applyNumberFormat="1" applyFont="1" applyBorder="1"/>
    <xf numFmtId="164" fontId="21" fillId="0" borderId="0" xfId="0" applyNumberFormat="1" applyFont="1" applyBorder="1" applyAlignment="1">
      <alignment horizontal="center" wrapText="1"/>
    </xf>
    <xf numFmtId="167" fontId="21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Fill="1" applyAlignment="1">
      <alignment vertical="top" wrapText="1"/>
    </xf>
    <xf numFmtId="1" fontId="27" fillId="0" borderId="0" xfId="0" applyNumberFormat="1" applyFont="1" applyFill="1"/>
    <xf numFmtId="164" fontId="27" fillId="0" borderId="0" xfId="0" applyNumberFormat="1" applyFont="1" applyFill="1"/>
    <xf numFmtId="164" fontId="21" fillId="0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/>
    <xf numFmtId="1" fontId="33" fillId="0" borderId="0" xfId="0" applyNumberFormat="1" applyFont="1" applyFill="1" applyBorder="1" applyAlignment="1">
      <alignment horizontal="left" indent="1"/>
    </xf>
    <xf numFmtId="1" fontId="21" fillId="0" borderId="0" xfId="0" applyNumberFormat="1" applyFont="1" applyFill="1"/>
    <xf numFmtId="1" fontId="32" fillId="0" borderId="0" xfId="0" applyNumberFormat="1" applyFont="1" applyBorder="1" applyAlignment="1">
      <alignment horizontal="left" indent="3"/>
    </xf>
    <xf numFmtId="1" fontId="33" fillId="0" borderId="14" xfId="0" applyNumberFormat="1" applyFont="1" applyFill="1" applyBorder="1" applyAlignment="1">
      <alignment horizontal="left" indent="1"/>
    </xf>
    <xf numFmtId="164" fontId="33" fillId="0" borderId="14" xfId="0" applyNumberFormat="1" applyFont="1" applyFill="1" applyBorder="1"/>
    <xf numFmtId="1" fontId="21" fillId="0" borderId="0" xfId="0" applyNumberFormat="1" applyFont="1" applyFill="1" applyAlignment="1">
      <alignment vertical="top"/>
    </xf>
    <xf numFmtId="164" fontId="21" fillId="0" borderId="0" xfId="0" applyNumberFormat="1" applyFont="1" applyFill="1" applyAlignment="1">
      <alignment vertical="top"/>
    </xf>
    <xf numFmtId="1" fontId="21" fillId="0" borderId="0" xfId="0" applyNumberFormat="1" applyFont="1" applyFill="1" applyAlignment="1">
      <alignment horizontal="left" vertical="top"/>
    </xf>
    <xf numFmtId="1" fontId="32" fillId="0" borderId="16" xfId="0" applyNumberFormat="1" applyFont="1" applyBorder="1" applyAlignment="1">
      <alignment horizontal="left" indent="3"/>
    </xf>
    <xf numFmtId="164" fontId="28" fillId="0" borderId="16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Alignment="1">
      <alignment horizontal="center"/>
    </xf>
    <xf numFmtId="164" fontId="21" fillId="5" borderId="0" xfId="0" applyNumberFormat="1" applyFont="1" applyFill="1" applyBorder="1" applyAlignment="1">
      <alignment horizontal="center" vertical="center"/>
    </xf>
    <xf numFmtId="1" fontId="28" fillId="0" borderId="4" xfId="0" applyNumberFormat="1" applyFont="1" applyFill="1" applyBorder="1" applyAlignment="1">
      <alignment horizontal="left" indent="1"/>
    </xf>
    <xf numFmtId="164" fontId="28" fillId="0" borderId="4" xfId="0" applyNumberFormat="1" applyFont="1" applyFill="1" applyBorder="1"/>
    <xf numFmtId="164" fontId="28" fillId="0" borderId="0" xfId="0" applyNumberFormat="1" applyFont="1" applyFill="1" applyBorder="1"/>
    <xf numFmtId="164" fontId="28" fillId="0" borderId="0" xfId="0" applyNumberFormat="1" applyFont="1" applyFill="1" applyBorder="1" applyAlignment="1">
      <alignment horizontal="center" vertical="center" wrapText="1"/>
    </xf>
    <xf numFmtId="169" fontId="21" fillId="0" borderId="0" xfId="0" applyNumberFormat="1" applyFont="1" applyFill="1" applyBorder="1" applyAlignment="1">
      <alignment horizontal="right"/>
    </xf>
    <xf numFmtId="1" fontId="21" fillId="0" borderId="14" xfId="0" applyNumberFormat="1" applyFont="1" applyFill="1" applyBorder="1" applyAlignment="1">
      <alignment horizontal="left" indent="1"/>
    </xf>
    <xf numFmtId="164" fontId="21" fillId="0" borderId="14" xfId="0" applyNumberFormat="1" applyFont="1" applyFill="1" applyBorder="1"/>
    <xf numFmtId="165" fontId="21" fillId="0" borderId="0" xfId="0" applyNumberFormat="1" applyFont="1" applyFill="1"/>
    <xf numFmtId="1" fontId="21" fillId="0" borderId="16" xfId="0" applyNumberFormat="1" applyFont="1" applyBorder="1" applyAlignment="1">
      <alignment horizontal="center" vertical="center" wrapText="1"/>
    </xf>
    <xf numFmtId="1" fontId="21" fillId="0" borderId="23" xfId="0" applyNumberFormat="1" applyFont="1" applyBorder="1" applyAlignment="1">
      <alignment horizontal="left" vertical="top" indent="1"/>
    </xf>
    <xf numFmtId="1" fontId="15" fillId="2" borderId="0" xfId="7" applyNumberFormat="1" applyFill="1"/>
    <xf numFmtId="1" fontId="21" fillId="0" borderId="0" xfId="0" applyNumberFormat="1" applyFont="1" applyFill="1" applyAlignment="1">
      <alignment horizontal="left"/>
    </xf>
    <xf numFmtId="1" fontId="28" fillId="0" borderId="1" xfId="0" applyNumberFormat="1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horizontal="center"/>
    </xf>
    <xf numFmtId="1" fontId="21" fillId="0" borderId="1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top" wrapText="1"/>
    </xf>
    <xf numFmtId="1" fontId="27" fillId="0" borderId="0" xfId="0" applyNumberFormat="1" applyFont="1" applyFill="1" applyBorder="1" applyAlignment="1">
      <alignment horizontal="left" vertical="top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/>
    <xf numFmtId="0" fontId="14" fillId="0" borderId="23" xfId="13" applyFont="1" applyFill="1" applyBorder="1" applyProtection="1">
      <protection hidden="1"/>
    </xf>
    <xf numFmtId="164" fontId="23" fillId="0" borderId="0" xfId="0" applyNumberFormat="1" applyFont="1" applyFill="1" applyBorder="1" applyAlignment="1">
      <alignment horizontal="right" vertical="top" wrapText="1"/>
    </xf>
    <xf numFmtId="1" fontId="30" fillId="0" borderId="2" xfId="0" applyNumberFormat="1" applyFont="1" applyFill="1" applyBorder="1" applyAlignment="1">
      <alignment horizontal="center" vertical="center" wrapText="1"/>
    </xf>
    <xf numFmtId="1" fontId="30" fillId="0" borderId="3" xfId="0" applyNumberFormat="1" applyFont="1" applyFill="1" applyBorder="1" applyAlignment="1">
      <alignment horizontal="center" vertical="center" wrapText="1"/>
    </xf>
    <xf numFmtId="168" fontId="32" fillId="0" borderId="0" xfId="0" applyNumberFormat="1" applyFont="1" applyFill="1" applyBorder="1" applyAlignment="1">
      <alignment horizontal="left" vertical="center"/>
    </xf>
    <xf numFmtId="1" fontId="30" fillId="0" borderId="1" xfId="0" applyNumberFormat="1" applyFont="1" applyFill="1" applyBorder="1" applyAlignment="1">
      <alignment horizontal="center" vertical="center" wrapText="1"/>
    </xf>
    <xf numFmtId="168" fontId="32" fillId="0" borderId="16" xfId="0" applyNumberFormat="1" applyFont="1" applyFill="1" applyBorder="1" applyAlignment="1">
      <alignment horizontal="left" vertical="center"/>
    </xf>
    <xf numFmtId="1" fontId="32" fillId="0" borderId="0" xfId="0" applyNumberFormat="1" applyFont="1" applyFill="1" applyBorder="1" applyAlignment="1">
      <alignment horizontal="left" indent="3"/>
    </xf>
    <xf numFmtId="164" fontId="18" fillId="0" borderId="0" xfId="8" applyNumberFormat="1" applyFont="1" applyFill="1" applyBorder="1" applyAlignment="1" applyProtection="1">
      <alignment vertical="top" wrapText="1"/>
      <protection hidden="1"/>
    </xf>
    <xf numFmtId="164" fontId="17" fillId="0" borderId="0" xfId="8" applyNumberFormat="1" applyFont="1" applyFill="1" applyAlignment="1" applyProtection="1">
      <alignment horizontal="left" indent="6"/>
      <protection hidden="1"/>
    </xf>
    <xf numFmtId="165" fontId="24" fillId="0" borderId="0" xfId="5" applyNumberFormat="1" applyFont="1" applyBorder="1" applyAlignment="1" applyProtection="1">
      <alignment horizontal="right"/>
      <protection hidden="1"/>
    </xf>
    <xf numFmtId="165" fontId="24" fillId="0" borderId="23" xfId="5" applyNumberFormat="1" applyFont="1" applyBorder="1" applyAlignment="1" applyProtection="1">
      <alignment horizontal="right"/>
      <protection hidden="1"/>
    </xf>
    <xf numFmtId="1" fontId="29" fillId="0" borderId="0" xfId="0" applyNumberFormat="1" applyFont="1" applyBorder="1" applyAlignment="1">
      <alignment horizontal="left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 indent="2"/>
    </xf>
    <xf numFmtId="165" fontId="24" fillId="0" borderId="0" xfId="5" applyNumberFormat="1" applyFont="1" applyFill="1" applyBorder="1" applyAlignment="1" applyProtection="1">
      <alignment horizontal="right"/>
      <protection hidden="1"/>
    </xf>
    <xf numFmtId="165" fontId="24" fillId="0" borderId="23" xfId="5" applyNumberFormat="1" applyFont="1" applyFill="1" applyBorder="1" applyAlignment="1" applyProtection="1">
      <alignment horizontal="right"/>
      <protection hidden="1"/>
    </xf>
    <xf numFmtId="165" fontId="21" fillId="0" borderId="7" xfId="0" applyNumberFormat="1" applyFont="1" applyBorder="1" applyAlignment="1">
      <alignment horizontal="center" vertical="center" wrapText="1"/>
    </xf>
    <xf numFmtId="1" fontId="30" fillId="0" borderId="5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1" fontId="21" fillId="0" borderId="0" xfId="2" applyNumberFormat="1" applyFont="1" applyFill="1" applyBorder="1" applyAlignment="1">
      <alignment horizontal="right" indent="1"/>
    </xf>
    <xf numFmtId="168" fontId="21" fillId="0" borderId="0" xfId="2" applyNumberFormat="1" applyFont="1" applyFill="1" applyBorder="1" applyAlignment="1">
      <alignment horizontal="right" indent="1"/>
    </xf>
    <xf numFmtId="164" fontId="18" fillId="0" borderId="7" xfId="8" applyNumberFormat="1" applyFont="1" applyFill="1" applyBorder="1" applyAlignment="1" applyProtection="1">
      <alignment vertical="top" wrapText="1"/>
      <protection hidden="1"/>
    </xf>
    <xf numFmtId="174" fontId="14" fillId="0" borderId="0" xfId="13" applyNumberFormat="1" applyFont="1"/>
    <xf numFmtId="164" fontId="24" fillId="6" borderId="0" xfId="5" applyNumberFormat="1" applyFont="1" applyFill="1" applyBorder="1" applyAlignment="1" applyProtection="1">
      <alignment horizontal="right"/>
      <protection hidden="1"/>
    </xf>
    <xf numFmtId="165" fontId="24" fillId="6" borderId="0" xfId="5" applyNumberFormat="1" applyFont="1" applyFill="1" applyBorder="1" applyAlignment="1" applyProtection="1">
      <alignment horizontal="right" indent="3"/>
      <protection hidden="1"/>
    </xf>
    <xf numFmtId="165" fontId="24" fillId="6" borderId="0" xfId="5" applyNumberFormat="1" applyFont="1" applyFill="1" applyBorder="1" applyAlignment="1" applyProtection="1">
      <alignment horizontal="right"/>
      <protection hidden="1"/>
    </xf>
    <xf numFmtId="0" fontId="14" fillId="6" borderId="0" xfId="13" applyFont="1" applyFill="1" applyBorder="1" applyProtection="1"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2" xfId="0" applyNumberFormat="1" applyFont="1" applyFill="1" applyBorder="1" applyAlignment="1">
      <alignment horizontal="center" vertical="center" wrapText="1"/>
    </xf>
    <xf numFmtId="164" fontId="18" fillId="0" borderId="0" xfId="8" applyNumberFormat="1" applyFont="1" applyFill="1" applyBorder="1" applyAlignment="1" applyProtection="1">
      <alignment horizontal="left" vertical="top" wrapText="1"/>
      <protection hidden="1"/>
    </xf>
    <xf numFmtId="1" fontId="21" fillId="0" borderId="0" xfId="18" applyNumberFormat="1" applyFont="1" applyFill="1" applyBorder="1" applyAlignment="1">
      <alignment horizontal="left" wrapText="1" indent="1"/>
    </xf>
    <xf numFmtId="1" fontId="21" fillId="0" borderId="0" xfId="0" applyNumberFormat="1" applyFont="1" applyBorder="1" applyAlignment="1">
      <alignment vertical="top" wrapText="1"/>
    </xf>
    <xf numFmtId="1" fontId="21" fillId="0" borderId="34" xfId="0" applyNumberFormat="1" applyFont="1" applyBorder="1" applyAlignment="1">
      <alignment horizontal="left" vertical="top" indent="1"/>
    </xf>
    <xf numFmtId="1" fontId="30" fillId="0" borderId="29" xfId="0" applyNumberFormat="1" applyFont="1" applyFill="1" applyBorder="1" applyAlignment="1">
      <alignment horizontal="center" vertical="center" wrapText="1"/>
    </xf>
    <xf numFmtId="1" fontId="30" fillId="0" borderId="28" xfId="0" applyNumberFormat="1" applyFont="1" applyFill="1" applyBorder="1" applyAlignment="1">
      <alignment horizontal="center" vertical="center" wrapText="1"/>
    </xf>
    <xf numFmtId="1" fontId="30" fillId="0" borderId="24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 applyAlignment="1">
      <alignment horizontal="right" vertical="center" wrapText="1"/>
    </xf>
    <xf numFmtId="165" fontId="23" fillId="0" borderId="0" xfId="0" applyNumberFormat="1" applyFont="1" applyBorder="1" applyAlignment="1">
      <alignment horizontal="right" vertical="center" wrapText="1"/>
    </xf>
    <xf numFmtId="0" fontId="21" fillId="0" borderId="0" xfId="0" applyFont="1" applyFill="1" applyBorder="1"/>
    <xf numFmtId="0" fontId="21" fillId="0" borderId="0" xfId="0" applyFont="1" applyBorder="1"/>
    <xf numFmtId="164" fontId="21" fillId="0" borderId="31" xfId="0" applyNumberFormat="1" applyFont="1" applyBorder="1" applyAlignment="1">
      <alignment horizontal="center" vertical="center" wrapText="1"/>
    </xf>
    <xf numFmtId="164" fontId="21" fillId="0" borderId="32" xfId="0" applyNumberFormat="1" applyFont="1" applyBorder="1" applyAlignment="1">
      <alignment horizontal="center" vertical="center"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/>
    <xf numFmtId="164" fontId="27" fillId="0" borderId="0" xfId="0" applyNumberFormat="1" applyFont="1" applyFill="1" applyBorder="1" applyAlignment="1">
      <alignment vertical="top" wrapText="1"/>
    </xf>
    <xf numFmtId="164" fontId="40" fillId="0" borderId="0" xfId="0" applyNumberFormat="1" applyFont="1" applyFill="1" applyAlignment="1">
      <alignment vertical="top"/>
    </xf>
    <xf numFmtId="164" fontId="21" fillId="0" borderId="37" xfId="0" applyNumberFormat="1" applyFont="1" applyFill="1" applyBorder="1" applyAlignment="1">
      <alignment horizontal="center" vertical="center" wrapText="1"/>
    </xf>
    <xf numFmtId="164" fontId="21" fillId="0" borderId="37" xfId="0" applyNumberFormat="1" applyFont="1" applyBorder="1" applyAlignment="1">
      <alignment horizontal="center" vertical="center" wrapText="1"/>
    </xf>
    <xf numFmtId="164" fontId="21" fillId="0" borderId="38" xfId="0" applyNumberFormat="1" applyFont="1" applyBorder="1" applyAlignment="1">
      <alignment horizontal="center" vertical="center" wrapText="1"/>
    </xf>
    <xf numFmtId="164" fontId="21" fillId="0" borderId="19" xfId="8" applyNumberFormat="1" applyFont="1" applyFill="1" applyBorder="1" applyAlignment="1" applyProtection="1">
      <alignment horizontal="center" vertical="center" wrapText="1"/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Border="1" applyAlignment="1" applyProtection="1">
      <alignment horizontal="center" vertical="center" wrapText="1"/>
      <protection hidden="1"/>
    </xf>
    <xf numFmtId="164" fontId="21" fillId="0" borderId="3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" fontId="41" fillId="0" borderId="0" xfId="18" applyNumberFormat="1" applyFont="1" applyFill="1" applyBorder="1" applyAlignment="1">
      <alignment horizontal="left" vertical="center" indent="1"/>
    </xf>
    <xf numFmtId="164" fontId="21" fillId="0" borderId="7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9" fontId="27" fillId="0" borderId="0" xfId="0" applyNumberFormat="1" applyFont="1" applyFill="1" applyBorder="1" applyAlignment="1">
      <alignment horizontal="right"/>
    </xf>
    <xf numFmtId="169" fontId="21" fillId="0" borderId="34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 vertical="center"/>
    </xf>
    <xf numFmtId="1" fontId="42" fillId="2" borderId="0" xfId="7" applyNumberFormat="1" applyFont="1" applyFill="1"/>
    <xf numFmtId="165" fontId="27" fillId="0" borderId="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5" fontId="21" fillId="0" borderId="34" xfId="0" applyNumberFormat="1" applyFont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top" wrapText="1"/>
    </xf>
    <xf numFmtId="164" fontId="27" fillId="0" borderId="0" xfId="0" applyNumberFormat="1" applyFont="1" applyFill="1" applyBorder="1" applyAlignment="1">
      <alignment horizontal="right" vertical="top" wrapText="1"/>
    </xf>
    <xf numFmtId="165" fontId="27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Fill="1" applyBorder="1" applyAlignment="1">
      <alignment horizontal="right" vertical="top" wrapText="1"/>
    </xf>
    <xf numFmtId="164" fontId="21" fillId="0" borderId="34" xfId="0" applyNumberFormat="1" applyFont="1" applyFill="1" applyBorder="1" applyAlignment="1">
      <alignment horizontal="right" vertical="top" wrapText="1"/>
    </xf>
    <xf numFmtId="165" fontId="21" fillId="0" borderId="34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Fill="1" applyBorder="1" applyAlignment="1">
      <alignment horizontal="right" vertical="center" wrapText="1"/>
    </xf>
    <xf numFmtId="175" fontId="14" fillId="0" borderId="0" xfId="13" applyNumberFormat="1" applyFont="1"/>
    <xf numFmtId="0" fontId="21" fillId="0" borderId="7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172" fontId="22" fillId="0" borderId="21" xfId="13" applyNumberFormat="1" applyFont="1" applyFill="1" applyBorder="1" applyAlignment="1" applyProtection="1">
      <alignment horizontal="center" vertical="center"/>
      <protection hidden="1"/>
    </xf>
    <xf numFmtId="172" fontId="22" fillId="0" borderId="17" xfId="13" applyNumberFormat="1" applyFont="1" applyFill="1" applyBorder="1" applyAlignment="1" applyProtection="1">
      <alignment horizontal="center" vertical="center"/>
      <protection hidden="1"/>
    </xf>
    <xf numFmtId="164" fontId="21" fillId="0" borderId="17" xfId="8" applyNumberFormat="1" applyFont="1" applyFill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Fill="1" applyBorder="1" applyAlignment="1" applyProtection="1">
      <alignment horizontal="center" vertical="center" wrapText="1"/>
      <protection hidden="1"/>
    </xf>
    <xf numFmtId="172" fontId="21" fillId="0" borderId="18" xfId="13" applyNumberFormat="1" applyFont="1" applyBorder="1" applyAlignment="1" applyProtection="1">
      <alignment horizontal="center" vertical="center"/>
      <protection hidden="1"/>
    </xf>
    <xf numFmtId="172" fontId="21" fillId="0" borderId="20" xfId="13" applyNumberFormat="1" applyFont="1" applyBorder="1" applyAlignment="1" applyProtection="1">
      <alignment horizontal="center" vertical="center"/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Border="1" applyAlignment="1" applyProtection="1">
      <alignment horizontal="center" vertical="center" wrapText="1"/>
      <protection hidden="1"/>
    </xf>
    <xf numFmtId="0" fontId="22" fillId="0" borderId="0" xfId="13" applyFont="1" applyAlignment="1" applyProtection="1">
      <alignment horizontal="right"/>
      <protection hidden="1"/>
    </xf>
    <xf numFmtId="171" fontId="17" fillId="6" borderId="0" xfId="5" applyNumberFormat="1" applyFont="1" applyFill="1" applyAlignment="1" applyProtection="1">
      <alignment horizontal="center"/>
      <protection hidden="1"/>
    </xf>
    <xf numFmtId="164" fontId="17" fillId="6" borderId="0" xfId="8" applyNumberFormat="1" applyFont="1" applyFill="1" applyAlignment="1" applyProtection="1">
      <alignment horizontal="center"/>
      <protection hidden="1"/>
    </xf>
    <xf numFmtId="173" fontId="38" fillId="6" borderId="0" xfId="5" applyNumberFormat="1" applyFont="1" applyFill="1" applyAlignment="1" applyProtection="1">
      <alignment horizontal="center"/>
      <protection hidden="1"/>
    </xf>
    <xf numFmtId="166" fontId="17" fillId="0" borderId="0" xfId="0" applyNumberFormat="1" applyFont="1" applyFill="1" applyBorder="1" applyAlignment="1">
      <alignment horizontal="center"/>
    </xf>
    <xf numFmtId="166" fontId="21" fillId="0" borderId="0" xfId="0" applyNumberFormat="1" applyFont="1" applyFill="1" applyBorder="1" applyAlignment="1">
      <alignment horizontal="left"/>
    </xf>
    <xf numFmtId="1" fontId="21" fillId="0" borderId="1" xfId="0" applyNumberFormat="1" applyFont="1" applyFill="1" applyBorder="1" applyAlignment="1">
      <alignment horizontal="center" vertical="center"/>
    </xf>
    <xf numFmtId="164" fontId="21" fillId="0" borderId="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164" fontId="21" fillId="0" borderId="15" xfId="0" applyNumberFormat="1" applyFont="1" applyFill="1" applyBorder="1" applyAlignment="1">
      <alignment horizontal="center" vertical="center" wrapText="1"/>
    </xf>
    <xf numFmtId="164" fontId="21" fillId="0" borderId="24" xfId="0" applyNumberFormat="1" applyFont="1" applyFill="1" applyBorder="1" applyAlignment="1">
      <alignment horizontal="center" vertical="center" wrapText="1"/>
    </xf>
    <xf numFmtId="164" fontId="21" fillId="0" borderId="25" xfId="0" applyNumberFormat="1" applyFont="1" applyFill="1" applyBorder="1" applyAlignment="1">
      <alignment horizontal="center" vertical="center" wrapText="1"/>
    </xf>
    <xf numFmtId="164" fontId="21" fillId="0" borderId="22" xfId="0" applyNumberFormat="1" applyFont="1" applyFill="1" applyBorder="1" applyAlignment="1">
      <alignment horizontal="center" vertical="center" wrapText="1"/>
    </xf>
    <xf numFmtId="164" fontId="21" fillId="0" borderId="26" xfId="0" applyNumberFormat="1" applyFont="1" applyFill="1" applyBorder="1" applyAlignment="1">
      <alignment horizontal="center" vertical="center" wrapText="1"/>
    </xf>
    <xf numFmtId="1" fontId="21" fillId="0" borderId="27" xfId="0" applyNumberFormat="1" applyFont="1" applyFill="1" applyBorder="1" applyAlignment="1">
      <alignment horizontal="center" vertical="top" wrapText="1"/>
    </xf>
    <xf numFmtId="1" fontId="21" fillId="0" borderId="28" xfId="0" applyNumberFormat="1" applyFont="1" applyFill="1" applyBorder="1" applyAlignment="1">
      <alignment horizontal="center" vertical="top" wrapText="1"/>
    </xf>
    <xf numFmtId="49" fontId="21" fillId="0" borderId="2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49" fontId="21" fillId="0" borderId="0" xfId="0" applyNumberFormat="1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wrapText="1"/>
    </xf>
    <xf numFmtId="14" fontId="21" fillId="0" borderId="0" xfId="0" applyNumberFormat="1" applyFont="1" applyBorder="1" applyAlignment="1">
      <alignment horizontal="center"/>
    </xf>
    <xf numFmtId="1" fontId="21" fillId="0" borderId="0" xfId="0" applyNumberFormat="1" applyFont="1" applyFill="1" applyBorder="1" applyAlignment="1">
      <alignment horizontal="left" vertical="top" wrapText="1"/>
    </xf>
    <xf numFmtId="164" fontId="21" fillId="0" borderId="27" xfId="0" applyNumberFormat="1" applyFont="1" applyFill="1" applyBorder="1" applyAlignment="1">
      <alignment horizontal="center" vertical="center" wrapText="1"/>
    </xf>
    <xf numFmtId="164" fontId="21" fillId="0" borderId="33" xfId="0" applyNumberFormat="1" applyFont="1" applyFill="1" applyBorder="1" applyAlignment="1">
      <alignment horizontal="center" vertical="center" wrapText="1"/>
    </xf>
    <xf numFmtId="164" fontId="21" fillId="0" borderId="28" xfId="0" applyNumberFormat="1" applyFont="1" applyFill="1" applyBorder="1" applyAlignment="1">
      <alignment horizontal="center" vertical="center" wrapText="1"/>
    </xf>
    <xf numFmtId="164" fontId="21" fillId="0" borderId="14" xfId="0" applyNumberFormat="1" applyFont="1" applyFill="1" applyBorder="1" applyAlignment="1">
      <alignment horizontal="center" vertical="center" wrapText="1"/>
    </xf>
    <xf numFmtId="164" fontId="21" fillId="0" borderId="29" xfId="0" applyNumberFormat="1" applyFont="1" applyFill="1" applyBorder="1" applyAlignment="1">
      <alignment horizontal="center" vertical="center"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64" fontId="21" fillId="0" borderId="32" xfId="0" applyNumberFormat="1" applyFont="1" applyFill="1" applyBorder="1" applyAlignment="1">
      <alignment horizontal="center" vertical="center" wrapText="1"/>
    </xf>
    <xf numFmtId="164" fontId="21" fillId="0" borderId="35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wrapText="1"/>
    </xf>
    <xf numFmtId="164" fontId="21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left" wrapText="1"/>
    </xf>
    <xf numFmtId="164" fontId="42" fillId="3" borderId="0" xfId="7" applyNumberFormat="1" applyFont="1" applyFill="1" applyAlignment="1">
      <alignment wrapText="1"/>
    </xf>
    <xf numFmtId="1" fontId="21" fillId="0" borderId="10" xfId="0" applyNumberFormat="1" applyFont="1" applyFill="1" applyBorder="1" applyAlignment="1">
      <alignment horizontal="center" vertical="center"/>
    </xf>
    <xf numFmtId="1" fontId="21" fillId="0" borderId="13" xfId="0" applyNumberFormat="1" applyFont="1" applyFill="1" applyBorder="1" applyAlignment="1">
      <alignment horizontal="center" vertical="center"/>
    </xf>
    <xf numFmtId="1" fontId="21" fillId="0" borderId="29" xfId="0" applyNumberFormat="1" applyFont="1" applyFill="1" applyBorder="1" applyAlignment="1">
      <alignment horizontal="center" vertical="center"/>
    </xf>
    <xf numFmtId="164" fontId="21" fillId="0" borderId="30" xfId="0" applyNumberFormat="1" applyFont="1" applyFill="1" applyBorder="1" applyAlignment="1">
      <alignment horizontal="center" vertical="center" wrapText="1"/>
    </xf>
    <xf numFmtId="164" fontId="21" fillId="0" borderId="9" xfId="0" applyNumberFormat="1" applyFont="1" applyFill="1" applyBorder="1" applyAlignment="1">
      <alignment horizontal="center" vertical="center" wrapText="1"/>
    </xf>
    <xf numFmtId="164" fontId="21" fillId="0" borderId="7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Fill="1" applyBorder="1" applyAlignment="1">
      <alignment horizontal="center" vertical="center" wrapText="1"/>
    </xf>
    <xf numFmtId="164" fontId="21" fillId="0" borderId="36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left" wrapText="1"/>
    </xf>
    <xf numFmtId="164" fontId="15" fillId="3" borderId="0" xfId="7" applyNumberFormat="1" applyFill="1" applyAlignment="1">
      <alignment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</cellXfs>
  <cellStyles count="261">
    <cellStyle name="Comma [0]" xfId="3"/>
    <cellStyle name="Currency [0]" xfId="4"/>
    <cellStyle name="Гіперпосилання" xfId="7" builtinId="8"/>
    <cellStyle name="Гіперпосилання 2" xfId="9"/>
    <cellStyle name="Гіперпосилання 3" xfId="10"/>
    <cellStyle name="Звичайний" xfId="0" builtinId="0"/>
    <cellStyle name="Звичайний 2" xfId="11"/>
    <cellStyle name="Звичайний 3" xfId="15"/>
    <cellStyle name="Звичайний 4 2" xfId="17"/>
    <cellStyle name="Звичайний 4 2 2" xfId="32"/>
    <cellStyle name="Звичайний 4 2 2 2" xfId="46"/>
    <cellStyle name="Звичайний 4 2 2 2 2" xfId="103"/>
    <cellStyle name="Звичайний 4 2 2 2 2 2" xfId="250"/>
    <cellStyle name="Звичайний 4 2 2 2 3" xfId="193"/>
    <cellStyle name="Звичайний 4 2 2 2 4" xfId="160"/>
    <cellStyle name="Звичайний 4 2 2 3" xfId="89"/>
    <cellStyle name="Звичайний 4 2 2 3 2" xfId="236"/>
    <cellStyle name="Звичайний 4 2 2 3 3" xfId="146"/>
    <cellStyle name="Звичайний 4 2 2 4" xfId="65"/>
    <cellStyle name="Звичайний 4 2 2 4 2" xfId="212"/>
    <cellStyle name="Звичайний 4 2 2 5" xfId="179"/>
    <cellStyle name="Звичайний 4 2 2 6" xfId="122"/>
    <cellStyle name="Звичайний 4 2 3" xfId="23"/>
    <cellStyle name="Звичайний 4 2 3 2" xfId="80"/>
    <cellStyle name="Звичайний 4 2 3 2 2" xfId="227"/>
    <cellStyle name="Звичайний 4 2 3 2 3" xfId="137"/>
    <cellStyle name="Звичайний 4 2 3 3" xfId="70"/>
    <cellStyle name="Звичайний 4 2 3 3 2" xfId="217"/>
    <cellStyle name="Звичайний 4 2 3 4" xfId="170"/>
    <cellStyle name="Звичайний 4 2 3 5" xfId="127"/>
    <cellStyle name="Звичайний 4 2 4" xfId="37"/>
    <cellStyle name="Звичайний 4 2 4 2" xfId="94"/>
    <cellStyle name="Звичайний 4 2 4 2 2" xfId="241"/>
    <cellStyle name="Звичайний 4 2 4 3" xfId="184"/>
    <cellStyle name="Звичайний 4 2 4 4" xfId="151"/>
    <cellStyle name="Звичайний 4 2 5" xfId="51"/>
    <cellStyle name="Звичайний 4 2 5 2" xfId="108"/>
    <cellStyle name="Звичайний 4 2 5 2 2" xfId="255"/>
    <cellStyle name="Звичайний 4 2 5 3" xfId="198"/>
    <cellStyle name="Звичайний 4 2 5 4" xfId="165"/>
    <cellStyle name="Звичайний 4 2 6" xfId="75"/>
    <cellStyle name="Звичайний 4 2 6 2" xfId="222"/>
    <cellStyle name="Звичайний 4 2 6 3" xfId="132"/>
    <cellStyle name="Звичайний 4 2 7" xfId="56"/>
    <cellStyle name="Звичайний 4 2 7 2" xfId="203"/>
    <cellStyle name="Звичайний 4 2 8" xfId="113"/>
    <cellStyle name="Звичайний 4 2 9" xfId="260"/>
    <cellStyle name="Обычный 2" xfId="1"/>
    <cellStyle name="Обычный 2 2" xfId="12"/>
    <cellStyle name="Обычный 3" xfId="6"/>
    <cellStyle name="Обычный 3 10" xfId="256"/>
    <cellStyle name="Обычный 3 2" xfId="24"/>
    <cellStyle name="Обычный 3 2 2" xfId="38"/>
    <cellStyle name="Обычный 3 2 2 2" xfId="95"/>
    <cellStyle name="Обычный 3 2 2 2 2" xfId="242"/>
    <cellStyle name="Обычный 3 2 2 3" xfId="185"/>
    <cellStyle name="Обычный 3 2 2 4" xfId="152"/>
    <cellStyle name="Обычный 3 2 3" xfId="81"/>
    <cellStyle name="Обычный 3 2 3 2" xfId="228"/>
    <cellStyle name="Обычный 3 2 3 3" xfId="138"/>
    <cellStyle name="Обычный 3 2 4" xfId="57"/>
    <cellStyle name="Обычный 3 2 4 2" xfId="204"/>
    <cellStyle name="Обычный 3 2 5" xfId="171"/>
    <cellStyle name="Обычный 3 2 6" xfId="114"/>
    <cellStyle name="Обычный 3 3" xfId="28"/>
    <cellStyle name="Обычный 3 3 2" xfId="42"/>
    <cellStyle name="Обычный 3 3 2 2" xfId="99"/>
    <cellStyle name="Обычный 3 3 2 2 2" xfId="246"/>
    <cellStyle name="Обычный 3 3 2 3" xfId="189"/>
    <cellStyle name="Обычный 3 3 2 4" xfId="156"/>
    <cellStyle name="Обычный 3 3 3" xfId="85"/>
    <cellStyle name="Обычный 3 3 3 2" xfId="232"/>
    <cellStyle name="Обычный 3 3 3 3" xfId="142"/>
    <cellStyle name="Обычный 3 3 4" xfId="61"/>
    <cellStyle name="Обычный 3 3 4 2" xfId="208"/>
    <cellStyle name="Обычный 3 3 5" xfId="175"/>
    <cellStyle name="Обычный 3 3 6" xfId="118"/>
    <cellStyle name="Обычный 3 4" xfId="19"/>
    <cellStyle name="Обычный 3 4 2" xfId="76"/>
    <cellStyle name="Обычный 3 4 2 2" xfId="223"/>
    <cellStyle name="Обычный 3 4 2 3" xfId="133"/>
    <cellStyle name="Обычный 3 4 3" xfId="66"/>
    <cellStyle name="Обычный 3 4 3 2" xfId="213"/>
    <cellStyle name="Обычный 3 4 4" xfId="166"/>
    <cellStyle name="Обычный 3 4 5" xfId="123"/>
    <cellStyle name="Обычный 3 5" xfId="33"/>
    <cellStyle name="Обычный 3 5 2" xfId="90"/>
    <cellStyle name="Обычный 3 5 2 2" xfId="237"/>
    <cellStyle name="Обычный 3 5 3" xfId="180"/>
    <cellStyle name="Обычный 3 5 4" xfId="147"/>
    <cellStyle name="Обычный 3 6" xfId="47"/>
    <cellStyle name="Обычный 3 6 2" xfId="104"/>
    <cellStyle name="Обычный 3 6 2 2" xfId="251"/>
    <cellStyle name="Обычный 3 6 3" xfId="194"/>
    <cellStyle name="Обычный 3 6 4" xfId="161"/>
    <cellStyle name="Обычный 3 7" xfId="71"/>
    <cellStyle name="Обычный 3 7 2" xfId="218"/>
    <cellStyle name="Обычный 3 7 3" xfId="128"/>
    <cellStyle name="Обычный 3 8" xfId="52"/>
    <cellStyle name="Обычный 3 8 2" xfId="199"/>
    <cellStyle name="Обычный 3 9" xfId="109"/>
    <cellStyle name="Обычный 4" xfId="13"/>
    <cellStyle name="Обычный 4 10" xfId="257"/>
    <cellStyle name="Обычный 4 2" xfId="25"/>
    <cellStyle name="Обычный 4 2 2" xfId="39"/>
    <cellStyle name="Обычный 4 2 2 2" xfId="96"/>
    <cellStyle name="Обычный 4 2 2 2 2" xfId="243"/>
    <cellStyle name="Обычный 4 2 2 3" xfId="186"/>
    <cellStyle name="Обычный 4 2 2 4" xfId="153"/>
    <cellStyle name="Обычный 4 2 3" xfId="82"/>
    <cellStyle name="Обычный 4 2 3 2" xfId="229"/>
    <cellStyle name="Обычный 4 2 3 3" xfId="139"/>
    <cellStyle name="Обычный 4 2 4" xfId="58"/>
    <cellStyle name="Обычный 4 2 4 2" xfId="205"/>
    <cellStyle name="Обычный 4 2 5" xfId="172"/>
    <cellStyle name="Обычный 4 2 6" xfId="115"/>
    <cellStyle name="Обычный 4 3" xfId="29"/>
    <cellStyle name="Обычный 4 3 2" xfId="43"/>
    <cellStyle name="Обычный 4 3 2 2" xfId="100"/>
    <cellStyle name="Обычный 4 3 2 2 2" xfId="247"/>
    <cellStyle name="Обычный 4 3 2 3" xfId="190"/>
    <cellStyle name="Обычный 4 3 2 4" xfId="157"/>
    <cellStyle name="Обычный 4 3 3" xfId="86"/>
    <cellStyle name="Обычный 4 3 3 2" xfId="233"/>
    <cellStyle name="Обычный 4 3 3 3" xfId="143"/>
    <cellStyle name="Обычный 4 3 4" xfId="62"/>
    <cellStyle name="Обычный 4 3 4 2" xfId="209"/>
    <cellStyle name="Обычный 4 3 5" xfId="176"/>
    <cellStyle name="Обычный 4 3 6" xfId="119"/>
    <cellStyle name="Обычный 4 4" xfId="20"/>
    <cellStyle name="Обычный 4 4 2" xfId="77"/>
    <cellStyle name="Обычный 4 4 2 2" xfId="224"/>
    <cellStyle name="Обычный 4 4 2 3" xfId="134"/>
    <cellStyle name="Обычный 4 4 3" xfId="67"/>
    <cellStyle name="Обычный 4 4 3 2" xfId="214"/>
    <cellStyle name="Обычный 4 4 4" xfId="167"/>
    <cellStyle name="Обычный 4 4 5" xfId="124"/>
    <cellStyle name="Обычный 4 5" xfId="34"/>
    <cellStyle name="Обычный 4 5 2" xfId="91"/>
    <cellStyle name="Обычный 4 5 2 2" xfId="238"/>
    <cellStyle name="Обычный 4 5 3" xfId="181"/>
    <cellStyle name="Обычный 4 5 4" xfId="148"/>
    <cellStyle name="Обычный 4 6" xfId="48"/>
    <cellStyle name="Обычный 4 6 2" xfId="105"/>
    <cellStyle name="Обычный 4 6 2 2" xfId="252"/>
    <cellStyle name="Обычный 4 6 3" xfId="195"/>
    <cellStyle name="Обычный 4 6 4" xfId="162"/>
    <cellStyle name="Обычный 4 7" xfId="72"/>
    <cellStyle name="Обычный 4 7 2" xfId="219"/>
    <cellStyle name="Обычный 4 7 3" xfId="129"/>
    <cellStyle name="Обычный 4 8" xfId="53"/>
    <cellStyle name="Обычный 4 8 2" xfId="200"/>
    <cellStyle name="Обычный 4 9" xfId="110"/>
    <cellStyle name="Обычный 5" xfId="14"/>
    <cellStyle name="Обычный 5 10" xfId="258"/>
    <cellStyle name="Обычный 5 2" xfId="26"/>
    <cellStyle name="Обычный 5 2 2" xfId="40"/>
    <cellStyle name="Обычный 5 2 2 2" xfId="97"/>
    <cellStyle name="Обычный 5 2 2 2 2" xfId="244"/>
    <cellStyle name="Обычный 5 2 2 3" xfId="187"/>
    <cellStyle name="Обычный 5 2 2 4" xfId="154"/>
    <cellStyle name="Обычный 5 2 3" xfId="83"/>
    <cellStyle name="Обычный 5 2 3 2" xfId="230"/>
    <cellStyle name="Обычный 5 2 3 3" xfId="140"/>
    <cellStyle name="Обычный 5 2 4" xfId="59"/>
    <cellStyle name="Обычный 5 2 4 2" xfId="206"/>
    <cellStyle name="Обычный 5 2 5" xfId="173"/>
    <cellStyle name="Обычный 5 2 6" xfId="116"/>
    <cellStyle name="Обычный 5 3" xfId="30"/>
    <cellStyle name="Обычный 5 3 2" xfId="44"/>
    <cellStyle name="Обычный 5 3 2 2" xfId="101"/>
    <cellStyle name="Обычный 5 3 2 2 2" xfId="248"/>
    <cellStyle name="Обычный 5 3 2 3" xfId="191"/>
    <cellStyle name="Обычный 5 3 2 4" xfId="158"/>
    <cellStyle name="Обычный 5 3 3" xfId="87"/>
    <cellStyle name="Обычный 5 3 3 2" xfId="234"/>
    <cellStyle name="Обычный 5 3 3 3" xfId="144"/>
    <cellStyle name="Обычный 5 3 4" xfId="63"/>
    <cellStyle name="Обычный 5 3 4 2" xfId="210"/>
    <cellStyle name="Обычный 5 3 5" xfId="177"/>
    <cellStyle name="Обычный 5 3 6" xfId="120"/>
    <cellStyle name="Обычный 5 4" xfId="21"/>
    <cellStyle name="Обычный 5 4 2" xfId="78"/>
    <cellStyle name="Обычный 5 4 2 2" xfId="225"/>
    <cellStyle name="Обычный 5 4 2 3" xfId="135"/>
    <cellStyle name="Обычный 5 4 3" xfId="68"/>
    <cellStyle name="Обычный 5 4 3 2" xfId="215"/>
    <cellStyle name="Обычный 5 4 4" xfId="168"/>
    <cellStyle name="Обычный 5 4 5" xfId="125"/>
    <cellStyle name="Обычный 5 5" xfId="35"/>
    <cellStyle name="Обычный 5 5 2" xfId="92"/>
    <cellStyle name="Обычный 5 5 2 2" xfId="239"/>
    <cellStyle name="Обычный 5 5 3" xfId="182"/>
    <cellStyle name="Обычный 5 5 4" xfId="149"/>
    <cellStyle name="Обычный 5 6" xfId="49"/>
    <cellStyle name="Обычный 5 6 2" xfId="106"/>
    <cellStyle name="Обычный 5 6 2 2" xfId="253"/>
    <cellStyle name="Обычный 5 6 3" xfId="196"/>
    <cellStyle name="Обычный 5 6 4" xfId="163"/>
    <cellStyle name="Обычный 5 7" xfId="73"/>
    <cellStyle name="Обычный 5 7 2" xfId="220"/>
    <cellStyle name="Обычный 5 7 3" xfId="130"/>
    <cellStyle name="Обычный 5 8" xfId="54"/>
    <cellStyle name="Обычный 5 8 2" xfId="201"/>
    <cellStyle name="Обычный 5 9" xfId="111"/>
    <cellStyle name="Обычный 6" xfId="16"/>
    <cellStyle name="Обычный 6 10" xfId="259"/>
    <cellStyle name="Обычный 6 2" xfId="27"/>
    <cellStyle name="Обычный 6 2 2" xfId="41"/>
    <cellStyle name="Обычный 6 2 2 2" xfId="98"/>
    <cellStyle name="Обычный 6 2 2 2 2" xfId="245"/>
    <cellStyle name="Обычный 6 2 2 3" xfId="188"/>
    <cellStyle name="Обычный 6 2 2 4" xfId="155"/>
    <cellStyle name="Обычный 6 2 3" xfId="84"/>
    <cellStyle name="Обычный 6 2 3 2" xfId="231"/>
    <cellStyle name="Обычный 6 2 3 3" xfId="141"/>
    <cellStyle name="Обычный 6 2 4" xfId="60"/>
    <cellStyle name="Обычный 6 2 4 2" xfId="207"/>
    <cellStyle name="Обычный 6 2 5" xfId="174"/>
    <cellStyle name="Обычный 6 2 6" xfId="117"/>
    <cellStyle name="Обычный 6 3" xfId="31"/>
    <cellStyle name="Обычный 6 3 2" xfId="45"/>
    <cellStyle name="Обычный 6 3 2 2" xfId="102"/>
    <cellStyle name="Обычный 6 3 2 2 2" xfId="249"/>
    <cellStyle name="Обычный 6 3 2 3" xfId="192"/>
    <cellStyle name="Обычный 6 3 2 4" xfId="159"/>
    <cellStyle name="Обычный 6 3 3" xfId="88"/>
    <cellStyle name="Обычный 6 3 3 2" xfId="235"/>
    <cellStyle name="Обычный 6 3 3 3" xfId="145"/>
    <cellStyle name="Обычный 6 3 4" xfId="64"/>
    <cellStyle name="Обычный 6 3 4 2" xfId="211"/>
    <cellStyle name="Обычный 6 3 5" xfId="178"/>
    <cellStyle name="Обычный 6 3 6" xfId="121"/>
    <cellStyle name="Обычный 6 4" xfId="22"/>
    <cellStyle name="Обычный 6 4 2" xfId="79"/>
    <cellStyle name="Обычный 6 4 2 2" xfId="226"/>
    <cellStyle name="Обычный 6 4 2 3" xfId="136"/>
    <cellStyle name="Обычный 6 4 3" xfId="69"/>
    <cellStyle name="Обычный 6 4 3 2" xfId="216"/>
    <cellStyle name="Обычный 6 4 4" xfId="169"/>
    <cellStyle name="Обычный 6 4 5" xfId="126"/>
    <cellStyle name="Обычный 6 5" xfId="36"/>
    <cellStyle name="Обычный 6 5 2" xfId="93"/>
    <cellStyle name="Обычный 6 5 2 2" xfId="240"/>
    <cellStyle name="Обычный 6 5 3" xfId="183"/>
    <cellStyle name="Обычный 6 5 4" xfId="150"/>
    <cellStyle name="Обычный 6 6" xfId="50"/>
    <cellStyle name="Обычный 6 6 2" xfId="107"/>
    <cellStyle name="Обычный 6 6 2 2" xfId="254"/>
    <cellStyle name="Обычный 6 6 3" xfId="197"/>
    <cellStyle name="Обычный 6 6 4" xfId="164"/>
    <cellStyle name="Обычный 6 7" xfId="74"/>
    <cellStyle name="Обычный 6 7 2" xfId="221"/>
    <cellStyle name="Обычный 6 7 3" xfId="131"/>
    <cellStyle name="Обычный 6 8" xfId="55"/>
    <cellStyle name="Обычный 6 8 2" xfId="202"/>
    <cellStyle name="Обычный 6 9" xfId="112"/>
    <cellStyle name="Обычный_3.3-Loans" xfId="5"/>
    <cellStyle name="Обычный_3.3-Loans 2" xfId="18"/>
    <cellStyle name="Обычный_depfv2000" xfId="2"/>
    <cellStyle name="Обычный_Депозити за регіонами" xfId="8"/>
  </cellStyles>
  <dxfs count="0"/>
  <tableStyles count="0" defaultTableStyle="TableStyleMedium9" defaultPivotStyle="PivotStyleLight16"/>
  <colors>
    <mruColors>
      <color rgb="FF00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SZ\MFS\GROST\BULET\&#1056;&#1086;&#1073;&#1086;&#1095;&#1072;%20&#1087;&#1072;&#1087;&#1082;&#1072;\&#1065;&#1086;&#1084;i&#1089;&#1103;&#1095;&#1085;&#1086;%20&#1085;&#1077;%20&#1074;%20&#1073;&#1102;&#1083;&#1077;&#1090;&#1077;&#1085;&#1100;\&#1054;&#1055;&#1045;&#1056;&#1040;&#1058;&#1048;&#1042;&#1053;&#1030;%20&#1044;&#1040;&#1053;&#1030;\00_&#1054;&#1044;%20_&#1085;&#1072;%20&#1089;&#1072;&#1081;&#1090;\Inter_r_(Total)-&#1092;&#1086;&#1088;&#1084;&#1091;&#1083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SZ\MFS\GROST\BULET\&#1056;&#1086;&#1073;&#1086;&#1095;&#1072;%20&#1087;&#1072;&#1087;&#1082;&#1072;\&#1065;&#1086;&#1084;i&#1089;&#1103;&#1095;&#1085;&#1086;%20&#1085;&#1077;%20&#1074;%20&#1073;&#1102;&#1083;&#1077;&#1090;&#1077;&#1085;&#1100;\&#1054;&#1055;&#1045;&#1056;&#1040;&#1058;&#1048;&#1042;&#1053;&#1030;%20&#1044;&#1040;&#1053;&#1030;\00_&#1054;&#1044;%20_&#1085;&#1072;%20&#1089;&#1072;&#1081;&#1090;\Inter_r_cred(Corpotation)-&#1092;&#1086;&#1088;&#1084;&#1091;&#1083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SZ\MFS\GROST\BULET\&#1056;&#1086;&#1073;&#1086;&#1095;&#1072;%20&#1087;&#1072;&#1087;&#1082;&#1072;\&#1065;&#1086;&#1084;i&#1089;&#1103;&#1095;&#1085;&#1086;%20&#1085;&#1077;%20&#1074;%20&#1073;&#1102;&#1083;&#1077;&#1090;&#1077;&#1085;&#1100;\&#1054;&#1055;&#1045;&#1056;&#1040;&#1058;&#1048;&#1042;&#1053;&#1030;%20&#1044;&#1040;&#1053;&#1030;\00_&#1054;&#1044;%20_&#1085;&#1072;%20&#1089;&#1072;&#1081;&#1090;\Inter_r_cred(HouseHolds)-&#1092;&#1086;&#1088;&#1084;&#1091;&#1083;&#108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SZ\MFS\GROST\BULET\&#1056;&#1086;&#1073;&#1086;&#1095;&#1072;%20&#1087;&#1072;&#1087;&#1082;&#1072;\&#1065;&#1086;&#1084;i&#1089;&#1103;&#1095;&#1085;&#1086;%20&#1085;&#1077;%20&#1074;%20&#1073;&#1102;&#1083;&#1077;&#1090;&#1077;&#1085;&#1100;\&#1054;&#1055;&#1045;&#1056;&#1040;&#1058;&#1048;&#1042;&#1053;&#1030;%20&#1044;&#1040;&#1053;&#1030;\00_&#1054;&#1044;%20_&#1085;&#1072;%20&#1089;&#1072;&#1081;&#1090;\Inter_r_dep(Corporation)-&#1092;&#1086;&#1088;&#1084;&#1091;&#1083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SZ\MFS\GROST\BULET\&#1056;&#1086;&#1073;&#1086;&#1095;&#1072;%20&#1087;&#1072;&#1087;&#1082;&#1072;\&#1065;&#1086;&#1084;i&#1089;&#1103;&#1095;&#1085;&#1086;%20&#1085;&#1077;%20&#1074;%20&#1073;&#1102;&#1083;&#1077;&#1090;&#1077;&#1085;&#1100;\&#1054;&#1055;&#1045;&#1056;&#1040;&#1058;&#1048;&#1042;&#1053;&#1030;%20&#1044;&#1040;&#1053;&#1030;\00_&#1054;&#1044;%20_&#1085;&#1072;%20&#1089;&#1072;&#1081;&#1090;\Inter_r_dep(HouseHolds)-&#1092;&#1086;&#1088;&#1084;&#1091;&#1083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cred"/>
      <sheetName val="Total_dep"/>
    </sheetNames>
    <sheetDataSet>
      <sheetData sheetId="0">
        <row r="15">
          <cell r="C15">
            <v>18.629125476115199</v>
          </cell>
          <cell r="D15">
            <v>16.121250660123501</v>
          </cell>
          <cell r="E15">
            <v>19.236925823322899</v>
          </cell>
          <cell r="F15">
            <v>19.791982040416801</v>
          </cell>
          <cell r="G15">
            <v>18.067218273455101</v>
          </cell>
          <cell r="H15">
            <v>16.9934567331922</v>
          </cell>
          <cell r="I15">
            <v>19.872242211729599</v>
          </cell>
          <cell r="J15">
            <v>16.1582971393047</v>
          </cell>
          <cell r="K15">
            <v>20.882000253687501</v>
          </cell>
          <cell r="L15">
            <v>21.269970069094001</v>
          </cell>
          <cell r="M15">
            <v>19.463353612154702</v>
          </cell>
          <cell r="N15">
            <v>25.487637213745</v>
          </cell>
          <cell r="O15">
            <v>6.2823568026386498</v>
          </cell>
          <cell r="P15">
            <v>7.8315523337009303</v>
          </cell>
          <cell r="Q15">
            <v>6.2675169043342702</v>
          </cell>
          <cell r="R15">
            <v>6.1207483102453404</v>
          </cell>
          <cell r="S15">
            <v>6.2323494467203098</v>
          </cell>
          <cell r="T15">
            <v>6.9388875358981501</v>
          </cell>
        </row>
        <row r="16">
          <cell r="C16" t="str">
            <v>–</v>
          </cell>
          <cell r="D16" t="str">
            <v>–</v>
          </cell>
          <cell r="E16" t="str">
            <v>–</v>
          </cell>
          <cell r="F16" t="str">
            <v>–</v>
          </cell>
          <cell r="G16" t="str">
            <v>–</v>
          </cell>
          <cell r="H16" t="str">
            <v>–</v>
          </cell>
          <cell r="I16" t="str">
            <v>–</v>
          </cell>
          <cell r="J16" t="str">
            <v>–</v>
          </cell>
          <cell r="K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</row>
        <row r="18">
          <cell r="C18">
            <v>25.292026038634599</v>
          </cell>
          <cell r="D18">
            <v>22.431365711997898</v>
          </cell>
          <cell r="E18">
            <v>25.649143962601102</v>
          </cell>
          <cell r="F18">
            <v>30.342722815476499</v>
          </cell>
          <cell r="G18">
            <v>20.3635072228744</v>
          </cell>
          <cell r="H18">
            <v>26.786397055280801</v>
          </cell>
          <cell r="I18">
            <v>25.381545861776399</v>
          </cell>
          <cell r="J18">
            <v>22.4214589227063</v>
          </cell>
          <cell r="K18">
            <v>25.752923170673199</v>
          </cell>
          <cell r="L18">
            <v>30.404098241959598</v>
          </cell>
          <cell r="M18">
            <v>20.491119771441902</v>
          </cell>
          <cell r="N18">
            <v>26.786397055280801</v>
          </cell>
          <cell r="O18">
            <v>6.4038085221814001</v>
          </cell>
          <cell r="P18">
            <v>55.834659381066203</v>
          </cell>
          <cell r="Q18">
            <v>6.0565652284662796</v>
          </cell>
          <cell r="R18">
            <v>7.3253000000000004</v>
          </cell>
          <cell r="S18">
            <v>5.6215147401764103</v>
          </cell>
          <cell r="T18" t="str">
            <v>–</v>
          </cell>
        </row>
        <row r="19">
          <cell r="C19">
            <v>21.420022702684602</v>
          </cell>
          <cell r="D19">
            <v>20.850928355631702</v>
          </cell>
          <cell r="E19">
            <v>21.532527214950001</v>
          </cell>
          <cell r="F19">
            <v>22.202576373952201</v>
          </cell>
          <cell r="G19">
            <v>18.9408947115001</v>
          </cell>
          <cell r="H19">
            <v>18.310681025490801</v>
          </cell>
          <cell r="I19">
            <v>23.353054405973001</v>
          </cell>
          <cell r="J19">
            <v>20.852036264768699</v>
          </cell>
          <cell r="K19">
            <v>23.916874263457199</v>
          </cell>
          <cell r="L19">
            <v>25.059520941839001</v>
          </cell>
          <cell r="M19">
            <v>19.910832021227499</v>
          </cell>
          <cell r="N19">
            <v>18.310681025490801</v>
          </cell>
          <cell r="O19">
            <v>4.5565535117932603</v>
          </cell>
          <cell r="P19">
            <v>8.2979307940421503</v>
          </cell>
          <cell r="Q19">
            <v>4.5560234939207804</v>
          </cell>
          <cell r="R19">
            <v>4.4466467685632001</v>
          </cell>
          <cell r="S19">
            <v>5.51411135102129</v>
          </cell>
          <cell r="T19" t="str">
            <v>–</v>
          </cell>
        </row>
        <row r="20">
          <cell r="C20">
            <v>23.227457950633799</v>
          </cell>
          <cell r="D20">
            <v>20.4480195788476</v>
          </cell>
          <cell r="E20">
            <v>23.804679306862699</v>
          </cell>
          <cell r="F20">
            <v>25.425157479945199</v>
          </cell>
          <cell r="G20">
            <v>18.9131428328628</v>
          </cell>
          <cell r="H20">
            <v>24.494268064629601</v>
          </cell>
          <cell r="I20">
            <v>25.089017353702001</v>
          </cell>
          <cell r="J20">
            <v>20.516331253780798</v>
          </cell>
          <cell r="K20">
            <v>26.1597902727605</v>
          </cell>
          <cell r="L20">
            <v>27.157790846225399</v>
          </cell>
          <cell r="M20">
            <v>22.507344564754099</v>
          </cell>
          <cell r="N20">
            <v>29.114668506014201</v>
          </cell>
          <cell r="O20">
            <v>6.0545759956106302</v>
          </cell>
          <cell r="P20">
            <v>5.4987751580235402</v>
          </cell>
          <cell r="Q20">
            <v>6.0590572616806497</v>
          </cell>
          <cell r="R20">
            <v>6.1407147893095502</v>
          </cell>
          <cell r="S20">
            <v>5.96875534711572</v>
          </cell>
          <cell r="T20">
            <v>6.0006566285880396</v>
          </cell>
        </row>
        <row r="21">
          <cell r="C21">
            <v>35.575744867267602</v>
          </cell>
          <cell r="D21">
            <v>37.890723637687202</v>
          </cell>
          <cell r="E21">
            <v>35.4179915168016</v>
          </cell>
          <cell r="F21">
            <v>37.6808044067282</v>
          </cell>
          <cell r="G21">
            <v>15.445460140006899</v>
          </cell>
          <cell r="H21">
            <v>8.6234960234522404</v>
          </cell>
          <cell r="I21">
            <v>35.574059243775999</v>
          </cell>
          <cell r="J21">
            <v>37.867882389491101</v>
          </cell>
          <cell r="K21">
            <v>35.4179915168016</v>
          </cell>
          <cell r="L21">
            <v>37.6808044067282</v>
          </cell>
          <cell r="M21">
            <v>15.445460140006899</v>
          </cell>
          <cell r="N21">
            <v>8.6234960234522404</v>
          </cell>
          <cell r="O21">
            <v>52.501594335725699</v>
          </cell>
          <cell r="P21">
            <v>52.501594335725699</v>
          </cell>
          <cell r="Q21" t="str">
            <v>–</v>
          </cell>
          <cell r="R21" t="str">
            <v>–</v>
          </cell>
          <cell r="S21" t="str">
            <v>–</v>
          </cell>
          <cell r="T21" t="str">
            <v>–</v>
          </cell>
        </row>
        <row r="22">
          <cell r="C22">
            <v>27.1989771815153</v>
          </cell>
          <cell r="D22">
            <v>20.787217577571699</v>
          </cell>
          <cell r="E22">
            <v>29.911174696487201</v>
          </cell>
          <cell r="F22">
            <v>34.992324070093197</v>
          </cell>
          <cell r="G22">
            <v>20.383310093391302</v>
          </cell>
          <cell r="H22">
            <v>29.083186110081201</v>
          </cell>
          <cell r="I22">
            <v>27.2718171854427</v>
          </cell>
          <cell r="J22">
            <v>20.782765089475902</v>
          </cell>
          <cell r="K22">
            <v>30.029750141705101</v>
          </cell>
          <cell r="L22">
            <v>35.1467119216207</v>
          </cell>
          <cell r="M22">
            <v>20.451107513767599</v>
          </cell>
          <cell r="N22">
            <v>29.083186110081201</v>
          </cell>
          <cell r="O22">
            <v>6.6329706500153902</v>
          </cell>
          <cell r="P22">
            <v>42.274827069093298</v>
          </cell>
          <cell r="Q22">
            <v>6</v>
          </cell>
          <cell r="R22">
            <v>6</v>
          </cell>
          <cell r="S22">
            <v>6</v>
          </cell>
          <cell r="T22" t="str">
            <v>–</v>
          </cell>
        </row>
        <row r="23">
          <cell r="C23">
            <v>28.0493392520337</v>
          </cell>
          <cell r="D23">
            <v>19.972138678259899</v>
          </cell>
          <cell r="E23">
            <v>30.908448892034901</v>
          </cell>
          <cell r="F23">
            <v>34.786313754199803</v>
          </cell>
          <cell r="G23">
            <v>20.5855071643754</v>
          </cell>
          <cell r="H23">
            <v>26.234577724686702</v>
          </cell>
          <cell r="I23">
            <v>29.158042034782301</v>
          </cell>
          <cell r="J23">
            <v>19.9684874810102</v>
          </cell>
          <cell r="K23">
            <v>32.634849513097102</v>
          </cell>
          <cell r="L23">
            <v>36.201755564173503</v>
          </cell>
          <cell r="M23">
            <v>22.643096706961799</v>
          </cell>
          <cell r="N23">
            <v>26.234577724686702</v>
          </cell>
          <cell r="O23">
            <v>5.9030244826793403</v>
          </cell>
          <cell r="P23">
            <v>54.110723546695198</v>
          </cell>
          <cell r="Q23">
            <v>5.8747381911794498</v>
          </cell>
          <cell r="R23">
            <v>6.7244038631648602</v>
          </cell>
          <cell r="S23">
            <v>4.90031139892029</v>
          </cell>
          <cell r="T23" t="str">
            <v>–</v>
          </cell>
        </row>
        <row r="24">
          <cell r="C24">
            <v>20.6910814521307</v>
          </cell>
          <cell r="D24">
            <v>32.7627184483812</v>
          </cell>
          <cell r="E24">
            <v>19.954595335456901</v>
          </cell>
          <cell r="F24">
            <v>21.857450619528201</v>
          </cell>
          <cell r="G24">
            <v>14.5146423724721</v>
          </cell>
          <cell r="H24">
            <v>20.698780999284001</v>
          </cell>
          <cell r="I24">
            <v>23.257241802040902</v>
          </cell>
          <cell r="J24">
            <v>32.754242583064602</v>
          </cell>
          <cell r="K24">
            <v>22.568406006046999</v>
          </cell>
          <cell r="L24">
            <v>23.650742209258201</v>
          </cell>
          <cell r="M24">
            <v>18.603021009539599</v>
          </cell>
          <cell r="N24">
            <v>20.698780999284001</v>
          </cell>
          <cell r="O24">
            <v>6.1792935659264803</v>
          </cell>
          <cell r="P24">
            <v>46.151876643317003</v>
          </cell>
          <cell r="Q24">
            <v>6.1696140357845897</v>
          </cell>
          <cell r="R24">
            <v>6.3947006036089702</v>
          </cell>
          <cell r="S24">
            <v>5.9640121070215404</v>
          </cell>
          <cell r="T24" t="str">
            <v>–</v>
          </cell>
        </row>
        <row r="25">
          <cell r="C25">
            <v>27.142086872676199</v>
          </cell>
          <cell r="D25">
            <v>20.7653717806697</v>
          </cell>
          <cell r="E25">
            <v>28.142843046532001</v>
          </cell>
          <cell r="F25">
            <v>31.415623075633501</v>
          </cell>
          <cell r="G25">
            <v>20.649361386354599</v>
          </cell>
          <cell r="H25">
            <v>17.1831120968791</v>
          </cell>
          <cell r="I25">
            <v>27.694327808662599</v>
          </cell>
          <cell r="J25">
            <v>20.746092925684898</v>
          </cell>
          <cell r="K25">
            <v>28.820142408691598</v>
          </cell>
          <cell r="L25">
            <v>31.6992725146604</v>
          </cell>
          <cell r="M25">
            <v>21.084666676960499</v>
          </cell>
          <cell r="N25">
            <v>22.337587388443598</v>
          </cell>
          <cell r="O25">
            <v>7.8182960257359397</v>
          </cell>
          <cell r="P25">
            <v>50.3793552680972</v>
          </cell>
          <cell r="Q25">
            <v>7.6826779156888501</v>
          </cell>
          <cell r="R25">
            <v>5.7847873006753003</v>
          </cell>
          <cell r="S25">
            <v>5.7275222469858198</v>
          </cell>
          <cell r="T25">
            <v>9.3252875697088307</v>
          </cell>
        </row>
        <row r="26">
          <cell r="C26">
            <v>15.973505671965851</v>
          </cell>
          <cell r="D26">
            <v>14.330633883655404</v>
          </cell>
          <cell r="E26">
            <v>16.44688982763833</v>
          </cell>
          <cell r="F26">
            <v>16.042140557342492</v>
          </cell>
          <cell r="G26">
            <v>17.702175394014954</v>
          </cell>
          <cell r="H26">
            <v>15.860138320698463</v>
          </cell>
          <cell r="I26">
            <v>16.913593224302744</v>
          </cell>
          <cell r="J26">
            <v>14.370375270099842</v>
          </cell>
          <cell r="K26">
            <v>17.738919511166834</v>
          </cell>
          <cell r="L26">
            <v>17.081886282173603</v>
          </cell>
          <cell r="M26">
            <v>18.918073232127952</v>
          </cell>
          <cell r="N26">
            <v>25.159039810302311</v>
          </cell>
          <cell r="O26">
            <v>6.6971185662320174</v>
          </cell>
          <cell r="P26">
            <v>7.1116988946446629</v>
          </cell>
          <cell r="Q26">
            <v>6.6915262510526503</v>
          </cell>
          <cell r="R26">
            <v>6.5034146515503091</v>
          </cell>
          <cell r="S26">
            <v>6.70099605101462</v>
          </cell>
          <cell r="T26">
            <v>7.2592020576133596</v>
          </cell>
        </row>
        <row r="27">
          <cell r="C27">
            <v>24.3534729094436</v>
          </cell>
          <cell r="D27">
            <v>19.570326115227399</v>
          </cell>
          <cell r="E27">
            <v>25.3930771058162</v>
          </cell>
          <cell r="F27">
            <v>31.911050137092801</v>
          </cell>
          <cell r="G27">
            <v>17.799201546893102</v>
          </cell>
          <cell r="H27">
            <v>33.052199492879097</v>
          </cell>
          <cell r="I27">
            <v>24.984638671197398</v>
          </cell>
          <cell r="J27">
            <v>19.5627193830293</v>
          </cell>
          <cell r="K27">
            <v>26.208917515785402</v>
          </cell>
          <cell r="L27">
            <v>32.5799337049786</v>
          </cell>
          <cell r="M27">
            <v>18.601465609135499</v>
          </cell>
          <cell r="N27">
            <v>33.052199492879097</v>
          </cell>
          <cell r="O27">
            <v>4.6317881050839196</v>
          </cell>
          <cell r="P27">
            <v>48.551385526760001</v>
          </cell>
          <cell r="Q27">
            <v>4.5653363482145997</v>
          </cell>
          <cell r="R27">
            <v>7</v>
          </cell>
          <cell r="S27">
            <v>3.19666237723784</v>
          </cell>
          <cell r="T27" t="str">
            <v>–</v>
          </cell>
        </row>
        <row r="28">
          <cell r="C28">
            <v>37.234033423928601</v>
          </cell>
          <cell r="D28">
            <v>41.163568232106897</v>
          </cell>
          <cell r="E28">
            <v>37.225908865141797</v>
          </cell>
          <cell r="F28">
            <v>37.972144988333703</v>
          </cell>
          <cell r="G28">
            <v>6.2973794824663099</v>
          </cell>
          <cell r="H28">
            <v>17.440000000000001</v>
          </cell>
          <cell r="I28">
            <v>37.234033423928601</v>
          </cell>
          <cell r="J28">
            <v>41.163568232106897</v>
          </cell>
          <cell r="K28">
            <v>37.225908865141797</v>
          </cell>
          <cell r="L28">
            <v>37.972144988333703</v>
          </cell>
          <cell r="M28">
            <v>6.2973794824663099</v>
          </cell>
          <cell r="N28">
            <v>17.440000000000001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  <cell r="T28" t="str">
            <v>–</v>
          </cell>
        </row>
        <row r="29">
          <cell r="C29">
            <v>21.4409114457446</v>
          </cell>
          <cell r="D29">
            <v>19.675180356567001</v>
          </cell>
          <cell r="E29">
            <v>21.7884374939458</v>
          </cell>
          <cell r="F29">
            <v>23.5614808463882</v>
          </cell>
          <cell r="G29">
            <v>19.675724056373902</v>
          </cell>
          <cell r="H29">
            <v>10.8462437766443</v>
          </cell>
          <cell r="I29">
            <v>24.827559847918099</v>
          </cell>
          <cell r="J29">
            <v>19.692218907235802</v>
          </cell>
          <cell r="K29">
            <v>26.091007049103801</v>
          </cell>
          <cell r="L29">
            <v>28.025621746468001</v>
          </cell>
          <cell r="M29">
            <v>21.934210195123299</v>
          </cell>
          <cell r="N29">
            <v>26.230335924530799</v>
          </cell>
          <cell r="O29">
            <v>4.7341686947598003</v>
          </cell>
          <cell r="P29">
            <v>9.6447534123752892</v>
          </cell>
          <cell r="Q29">
            <v>4.72603015179536</v>
          </cell>
          <cell r="R29">
            <v>4.2136945530787404</v>
          </cell>
          <cell r="S29">
            <v>6.3620497097367199</v>
          </cell>
          <cell r="T29">
            <v>4.5582810927017503</v>
          </cell>
        </row>
        <row r="30">
          <cell r="C30">
            <v>27.708093648095101</v>
          </cell>
          <cell r="D30">
            <v>21.062172264832601</v>
          </cell>
          <cell r="E30">
            <v>29.054943121551201</v>
          </cell>
          <cell r="F30">
            <v>31.8217806796637</v>
          </cell>
          <cell r="G30">
            <v>22.269020941195201</v>
          </cell>
          <cell r="H30">
            <v>33.769802226165297</v>
          </cell>
          <cell r="I30">
            <v>27.8361008853825</v>
          </cell>
          <cell r="J30">
            <v>21.055409434898198</v>
          </cell>
          <cell r="K30">
            <v>29.219521430516199</v>
          </cell>
          <cell r="L30">
            <v>32.093903722916998</v>
          </cell>
          <cell r="M30">
            <v>22.269020941195201</v>
          </cell>
          <cell r="N30">
            <v>33.769802226165297</v>
          </cell>
          <cell r="O30">
            <v>7.4526425672719903</v>
          </cell>
          <cell r="P30">
            <v>30.460948177018501</v>
          </cell>
          <cell r="Q30">
            <v>7</v>
          </cell>
          <cell r="R30">
            <v>7</v>
          </cell>
          <cell r="S30" t="str">
            <v>–</v>
          </cell>
          <cell r="T30" t="str">
            <v>–</v>
          </cell>
        </row>
        <row r="31">
          <cell r="C31">
            <v>21.517207613682601</v>
          </cell>
          <cell r="D31">
            <v>20.309951097092</v>
          </cell>
          <cell r="E31">
            <v>21.734720179771699</v>
          </cell>
          <cell r="F31">
            <v>22.444916511270701</v>
          </cell>
          <cell r="G31">
            <v>18.9589758100823</v>
          </cell>
          <cell r="H31">
            <v>21.857469926886498</v>
          </cell>
          <cell r="I31">
            <v>23.1845600923854</v>
          </cell>
          <cell r="J31">
            <v>20.277189752659002</v>
          </cell>
          <cell r="K31">
            <v>23.7742469278108</v>
          </cell>
          <cell r="L31">
            <v>25.0827464383907</v>
          </cell>
          <cell r="M31">
            <v>19.047306933014301</v>
          </cell>
          <cell r="N31">
            <v>28.871981964360199</v>
          </cell>
          <cell r="O31">
            <v>5.9304428152973703</v>
          </cell>
          <cell r="P31">
            <v>35.1464540362078</v>
          </cell>
          <cell r="Q31">
            <v>5.8283928933185498</v>
          </cell>
          <cell r="R31">
            <v>5.91315795216686</v>
          </cell>
          <cell r="S31">
            <v>4.7681330424013399</v>
          </cell>
          <cell r="T31">
            <v>4.1836912309880301</v>
          </cell>
        </row>
        <row r="32">
          <cell r="C32">
            <v>25.575519429096399</v>
          </cell>
          <cell r="D32">
            <v>22.0266764160367</v>
          </cell>
          <cell r="E32">
            <v>26.193142127529399</v>
          </cell>
          <cell r="F32">
            <v>27.737764709719499</v>
          </cell>
          <cell r="G32">
            <v>21.488408304723499</v>
          </cell>
          <cell r="H32">
            <v>27.731797832307301</v>
          </cell>
          <cell r="I32">
            <v>26.046330735094401</v>
          </cell>
          <cell r="J32">
            <v>22.031615499262699</v>
          </cell>
          <cell r="K32">
            <v>26.763442241025</v>
          </cell>
          <cell r="L32">
            <v>28.551557162720901</v>
          </cell>
          <cell r="M32">
            <v>21.560934552281999</v>
          </cell>
          <cell r="N32">
            <v>27.731797832307301</v>
          </cell>
          <cell r="O32">
            <v>5.42111439223779</v>
          </cell>
          <cell r="P32">
            <v>16.995200875614401</v>
          </cell>
          <cell r="Q32">
            <v>5.3469332916552501</v>
          </cell>
          <cell r="R32">
            <v>5.3770114477899904</v>
          </cell>
          <cell r="S32">
            <v>4.62</v>
          </cell>
          <cell r="T32" t="str">
            <v>–</v>
          </cell>
        </row>
        <row r="33">
          <cell r="C33">
            <v>29.8385125886882</v>
          </cell>
          <cell r="D33">
            <v>25.061370334354802</v>
          </cell>
          <cell r="E33">
            <v>30.4853640562993</v>
          </cell>
          <cell r="F33">
            <v>35.798596412906598</v>
          </cell>
          <cell r="G33">
            <v>20.641593426828699</v>
          </cell>
          <cell r="H33">
            <v>20.135197017749601</v>
          </cell>
          <cell r="I33">
            <v>30.203326496123999</v>
          </cell>
          <cell r="J33">
            <v>25.054112031332</v>
          </cell>
          <cell r="K33">
            <v>30.914239747076898</v>
          </cell>
          <cell r="L33">
            <v>35.864393211780403</v>
          </cell>
          <cell r="M33">
            <v>21.306192638267401</v>
          </cell>
          <cell r="N33">
            <v>20.135197017749601</v>
          </cell>
          <cell r="O33">
            <v>8.9693573294870106</v>
          </cell>
          <cell r="P33">
            <v>55.9094774854603</v>
          </cell>
          <cell r="Q33">
            <v>8.8925852142836206</v>
          </cell>
          <cell r="R33">
            <v>3.9931177799472701</v>
          </cell>
          <cell r="S33">
            <v>9.2552484480053607</v>
          </cell>
          <cell r="T33" t="str">
            <v>–</v>
          </cell>
        </row>
        <row r="34">
          <cell r="C34">
            <v>22.3876262756431</v>
          </cell>
          <cell r="D34">
            <v>23.723274430457799</v>
          </cell>
          <cell r="E34">
            <v>22.2672701422503</v>
          </cell>
          <cell r="F34">
            <v>27.068282051050002</v>
          </cell>
          <cell r="G34">
            <v>14.5582348145868</v>
          </cell>
          <cell r="H34">
            <v>26.3755571579849</v>
          </cell>
          <cell r="I34">
            <v>25.101592094422202</v>
          </cell>
          <cell r="J34">
            <v>23.722377470542298</v>
          </cell>
          <cell r="K34">
            <v>25.247945090762801</v>
          </cell>
          <cell r="L34">
            <v>27.5688289971011</v>
          </cell>
          <cell r="M34">
            <v>19.671337095529701</v>
          </cell>
          <cell r="N34">
            <v>26.3755571579849</v>
          </cell>
          <cell r="O34">
            <v>5.4945253432402597</v>
          </cell>
          <cell r="P34">
            <v>33.797060816893399</v>
          </cell>
          <cell r="Q34">
            <v>5.4930204562358602</v>
          </cell>
          <cell r="R34">
            <v>6.6971999999999996</v>
          </cell>
          <cell r="S34">
            <v>5.3679214371701498</v>
          </cell>
          <cell r="T34" t="str">
            <v>–</v>
          </cell>
        </row>
        <row r="35">
          <cell r="C35">
            <v>24.269765119524799</v>
          </cell>
          <cell r="D35">
            <v>21.062694104844699</v>
          </cell>
          <cell r="E35">
            <v>24.7786389525433</v>
          </cell>
          <cell r="F35">
            <v>29.8988140570303</v>
          </cell>
          <cell r="G35">
            <v>17.903354652353599</v>
          </cell>
          <cell r="H35">
            <v>27.089037512885501</v>
          </cell>
          <cell r="I35">
            <v>24.748079271965398</v>
          </cell>
          <cell r="J35">
            <v>21.048688116906199</v>
          </cell>
          <cell r="K35">
            <v>25.350899341530202</v>
          </cell>
          <cell r="L35">
            <v>30.031648764981799</v>
          </cell>
          <cell r="M35">
            <v>18.744047674512</v>
          </cell>
          <cell r="N35">
            <v>27.089037512885501</v>
          </cell>
          <cell r="O35">
            <v>4.1051454388380799</v>
          </cell>
          <cell r="P35">
            <v>47.938117242220002</v>
          </cell>
          <cell r="Q35">
            <v>3.9697914232490201</v>
          </cell>
          <cell r="R35">
            <v>4.9518530896357102</v>
          </cell>
          <cell r="S35">
            <v>3.8480957178528299</v>
          </cell>
          <cell r="T35" t="str">
            <v>–</v>
          </cell>
        </row>
        <row r="36">
          <cell r="C36">
            <v>21.6688075529655</v>
          </cell>
          <cell r="D36">
            <v>19.812749306492702</v>
          </cell>
          <cell r="E36">
            <v>21.9313468292167</v>
          </cell>
          <cell r="F36">
            <v>24.4841055902317</v>
          </cell>
          <cell r="G36">
            <v>16.873443321037001</v>
          </cell>
          <cell r="H36">
            <v>19.050923809855199</v>
          </cell>
          <cell r="I36">
            <v>22.596287467254399</v>
          </cell>
          <cell r="J36">
            <v>19.8072064912797</v>
          </cell>
          <cell r="K36">
            <v>23.0183966608645</v>
          </cell>
          <cell r="L36">
            <v>25.8301833117863</v>
          </cell>
          <cell r="M36">
            <v>17.434951830508801</v>
          </cell>
          <cell r="N36">
            <v>21.6712226820589</v>
          </cell>
          <cell r="O36">
            <v>6.4592614791593697</v>
          </cell>
          <cell r="P36">
            <v>45.341625345319798</v>
          </cell>
          <cell r="Q36">
            <v>6.4410550322334803</v>
          </cell>
          <cell r="R36">
            <v>6.1732846606494203</v>
          </cell>
          <cell r="S36">
            <v>6.80723218821195</v>
          </cell>
          <cell r="T36">
            <v>8.1999999999999993</v>
          </cell>
        </row>
        <row r="37">
          <cell r="C37">
            <v>34.690535809655799</v>
          </cell>
          <cell r="D37">
            <v>37.323687067452703</v>
          </cell>
          <cell r="E37">
            <v>34.580373913310297</v>
          </cell>
          <cell r="F37">
            <v>38.459253613689803</v>
          </cell>
          <cell r="G37">
            <v>17.307244936036899</v>
          </cell>
          <cell r="H37">
            <v>20.953759231770501</v>
          </cell>
          <cell r="I37">
            <v>34.716435622421301</v>
          </cell>
          <cell r="J37">
            <v>38.070836412929403</v>
          </cell>
          <cell r="K37">
            <v>34.580373913310297</v>
          </cell>
          <cell r="L37">
            <v>38.459253613689803</v>
          </cell>
          <cell r="M37">
            <v>17.307244936036899</v>
          </cell>
          <cell r="N37">
            <v>20.953759231770501</v>
          </cell>
          <cell r="O37">
            <v>13.5426096348684</v>
          </cell>
          <cell r="P37">
            <v>13.5426096348684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</row>
        <row r="38">
          <cell r="C38">
            <v>20.9244973213241</v>
          </cell>
          <cell r="D38">
            <v>21.724353843887201</v>
          </cell>
          <cell r="E38">
            <v>20.862357919850002</v>
          </cell>
          <cell r="F38">
            <v>23.498435646267399</v>
          </cell>
          <cell r="G38">
            <v>14.3713838121349</v>
          </cell>
          <cell r="H38">
            <v>26.0940750214492</v>
          </cell>
          <cell r="I38">
            <v>23.172514172061302</v>
          </cell>
          <cell r="J38">
            <v>21.717859407600798</v>
          </cell>
          <cell r="K38">
            <v>23.302457102592701</v>
          </cell>
          <cell r="L38">
            <v>24.343759901794201</v>
          </cell>
          <cell r="M38">
            <v>19.5387751551938</v>
          </cell>
          <cell r="N38">
            <v>26.0940750214492</v>
          </cell>
          <cell r="O38">
            <v>4.6364725209017896</v>
          </cell>
          <cell r="P38">
            <v>37.674942636919297</v>
          </cell>
          <cell r="Q38">
            <v>4.62847800367049</v>
          </cell>
          <cell r="R38">
            <v>5.4810496429967701</v>
          </cell>
          <cell r="S38">
            <v>4.3611713781708099</v>
          </cell>
          <cell r="T38" t="str">
            <v>–</v>
          </cell>
        </row>
        <row r="39">
          <cell r="C39">
            <v>21.380796105801</v>
          </cell>
          <cell r="D39">
            <v>21.551625605756598</v>
          </cell>
          <cell r="E39">
            <v>21.358464596403099</v>
          </cell>
          <cell r="F39">
            <v>21.803111375476899</v>
          </cell>
          <cell r="G39">
            <v>19.310693855078998</v>
          </cell>
          <cell r="H39">
            <v>28.7828506527656</v>
          </cell>
          <cell r="I39">
            <v>26.848554255824101</v>
          </cell>
          <cell r="J39">
            <v>21.5456349380615</v>
          </cell>
          <cell r="K39">
            <v>27.831587656897799</v>
          </cell>
          <cell r="L39">
            <v>31.920724932856601</v>
          </cell>
          <cell r="M39">
            <v>19.6527039313039</v>
          </cell>
          <cell r="N39">
            <v>28.7828506527656</v>
          </cell>
          <cell r="O39">
            <v>5.8962315028717702</v>
          </cell>
          <cell r="P39">
            <v>40.874278017171697</v>
          </cell>
          <cell r="Q39">
            <v>5.8914280831010499</v>
          </cell>
          <cell r="R39">
            <v>5.9259998877365101</v>
          </cell>
          <cell r="S39">
            <v>3.9300186120033498</v>
          </cell>
          <cell r="T39" t="str">
            <v>–</v>
          </cell>
        </row>
        <row r="40">
          <cell r="C40">
            <v>27.416602643574301</v>
          </cell>
          <cell r="D40">
            <v>21.915482455395601</v>
          </cell>
          <cell r="E40">
            <v>28.3619261471339</v>
          </cell>
          <cell r="F40">
            <v>33.431423384961697</v>
          </cell>
          <cell r="G40">
            <v>19.906579919159601</v>
          </cell>
          <cell r="H40">
            <v>20.391874819304999</v>
          </cell>
          <cell r="I40">
            <v>27.414185651924399</v>
          </cell>
          <cell r="J40">
            <v>21.896193026744101</v>
          </cell>
          <cell r="K40">
            <v>28.3619261471339</v>
          </cell>
          <cell r="L40">
            <v>33.431423384961697</v>
          </cell>
          <cell r="M40">
            <v>19.906579919159601</v>
          </cell>
          <cell r="N40">
            <v>20.391874819304999</v>
          </cell>
          <cell r="O40">
            <v>59.812058838278702</v>
          </cell>
          <cell r="P40">
            <v>59.812058838278702</v>
          </cell>
          <cell r="Q40" t="str">
            <v>–</v>
          </cell>
          <cell r="R40" t="str">
            <v>–</v>
          </cell>
          <cell r="S40" t="str">
            <v>–</v>
          </cell>
          <cell r="T40" t="str">
            <v>–</v>
          </cell>
        </row>
        <row r="41">
          <cell r="C41">
            <v>25.1673912379127</v>
          </cell>
          <cell r="D41">
            <v>23.272761561008299</v>
          </cell>
          <cell r="E41">
            <v>25.3531640821591</v>
          </cell>
          <cell r="F41">
            <v>30.701484276009602</v>
          </cell>
          <cell r="G41">
            <v>18.7797277398621</v>
          </cell>
          <cell r="H41">
            <v>24.724549281759</v>
          </cell>
          <cell r="I41">
            <v>25.3691294569504</v>
          </cell>
          <cell r="J41">
            <v>23.2655486130672</v>
          </cell>
          <cell r="K41">
            <v>25.577939116008199</v>
          </cell>
          <cell r="L41">
            <v>31.2572754461352</v>
          </cell>
          <cell r="M41">
            <v>18.7797277398621</v>
          </cell>
          <cell r="N41">
            <v>24.724549281759</v>
          </cell>
          <cell r="O41">
            <v>7.5999711508213403</v>
          </cell>
          <cell r="P41">
            <v>53.296908802638903</v>
          </cell>
          <cell r="Q41">
            <v>7.5134824009650902</v>
          </cell>
          <cell r="R41">
            <v>7.5134824009650902</v>
          </cell>
          <cell r="S41" t="str">
            <v>–</v>
          </cell>
          <cell r="T41" t="str">
            <v>–</v>
          </cell>
        </row>
      </sheetData>
      <sheetData sheetId="1">
        <row r="14">
          <cell r="C14">
            <v>8.2454687595973795</v>
          </cell>
          <cell r="D14">
            <v>4.06055110473286</v>
          </cell>
          <cell r="E14">
            <v>8.5006500578359905</v>
          </cell>
          <cell r="F14">
            <v>9.3068967775029101</v>
          </cell>
          <cell r="G14">
            <v>8.3756776895530702</v>
          </cell>
          <cell r="H14">
            <v>9.4697968285817993</v>
          </cell>
          <cell r="I14">
            <v>4.4306019884253898</v>
          </cell>
          <cell r="J14">
            <v>9.7646602735684702</v>
          </cell>
          <cell r="K14">
            <v>11.687315473556099</v>
          </cell>
          <cell r="L14">
            <v>13.775507463238</v>
          </cell>
          <cell r="M14">
            <v>0.81732478546437504</v>
          </cell>
          <cell r="N14">
            <v>0.144333543816033</v>
          </cell>
          <cell r="O14">
            <v>0.83787115368131604</v>
          </cell>
          <cell r="P14">
            <v>1.2315360540356199</v>
          </cell>
          <cell r="Q14">
            <v>0.53594417117299398</v>
          </cell>
        </row>
        <row r="15"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</row>
        <row r="17">
          <cell r="C17">
            <v>8.7468216161020909</v>
          </cell>
          <cell r="D17">
            <v>4.6409721734727603</v>
          </cell>
          <cell r="E17">
            <v>8.8385976527639603</v>
          </cell>
          <cell r="F17">
            <v>9.8705871886216006</v>
          </cell>
          <cell r="G17">
            <v>11.9218033970118</v>
          </cell>
          <cell r="H17">
            <v>9.5694753842139892</v>
          </cell>
          <cell r="I17">
            <v>4.9887402394135396</v>
          </cell>
          <cell r="J17">
            <v>9.6360590266098498</v>
          </cell>
          <cell r="K17">
            <v>11.9511962371483</v>
          </cell>
          <cell r="L17">
            <v>14.3188286318602</v>
          </cell>
          <cell r="M17">
            <v>1.0216929848221401</v>
          </cell>
          <cell r="N17">
            <v>1.0639252247402101E-2</v>
          </cell>
          <cell r="O17">
            <v>1.0426120495354201</v>
          </cell>
          <cell r="P17">
            <v>1.10210982317415</v>
          </cell>
          <cell r="Q17">
            <v>1.2292136371951801</v>
          </cell>
        </row>
        <row r="18">
          <cell r="C18">
            <v>10.6084912155896</v>
          </cell>
          <cell r="D18">
            <v>7.7394792850095104</v>
          </cell>
          <cell r="E18">
            <v>10.704943453895901</v>
          </cell>
          <cell r="F18">
            <v>9.9881241378576497</v>
          </cell>
          <cell r="G18">
            <v>12.9033269825338</v>
          </cell>
          <cell r="H18">
            <v>11.1885535109298</v>
          </cell>
          <cell r="I18">
            <v>7.9136674679913899</v>
          </cell>
          <cell r="J18">
            <v>11.268016069900501</v>
          </cell>
          <cell r="K18">
            <v>11.836242804798699</v>
          </cell>
          <cell r="L18">
            <v>14.827410582286401</v>
          </cell>
          <cell r="M18">
            <v>0.93059807170022502</v>
          </cell>
          <cell r="N18">
            <v>1.7916847504519801E-2</v>
          </cell>
          <cell r="O18">
            <v>0.93606777013747799</v>
          </cell>
          <cell r="P18">
            <v>0.94721592427989898</v>
          </cell>
          <cell r="Q18">
            <v>1.3072608433855399</v>
          </cell>
        </row>
        <row r="19">
          <cell r="C19">
            <v>9.3812963618943304</v>
          </cell>
          <cell r="D19">
            <v>4.7898190616478997</v>
          </cell>
          <cell r="E19">
            <v>9.6082070329051295</v>
          </cell>
          <cell r="F19">
            <v>9.0007043210823294</v>
          </cell>
          <cell r="G19">
            <v>10.624039835079801</v>
          </cell>
          <cell r="H19">
            <v>11.092618749414701</v>
          </cell>
          <cell r="I19">
            <v>5.31613473810018</v>
          </cell>
          <cell r="J19">
            <v>11.3490249180958</v>
          </cell>
          <cell r="K19">
            <v>11.5579329905515</v>
          </cell>
          <cell r="L19">
            <v>13.857402593659399</v>
          </cell>
          <cell r="M19">
            <v>0.64343980667697198</v>
          </cell>
          <cell r="N19">
            <v>1.6318411804554501E-2</v>
          </cell>
          <cell r="O19">
            <v>0.63247490906491399</v>
          </cell>
          <cell r="P19">
            <v>0.86330187542430303</v>
          </cell>
          <cell r="Q19">
            <v>1.33106775416809</v>
          </cell>
        </row>
        <row r="20">
          <cell r="C20">
            <v>8.3002408852039693</v>
          </cell>
          <cell r="D20">
            <v>3.2747240750916</v>
          </cell>
          <cell r="E20">
            <v>8.2101937578035393</v>
          </cell>
          <cell r="F20">
            <v>9.5274022958319193</v>
          </cell>
          <cell r="G20">
            <v>12.217669540734899</v>
          </cell>
          <cell r="H20">
            <v>9.6002406247862009</v>
          </cell>
          <cell r="I20">
            <v>4.9983807269879597</v>
          </cell>
          <cell r="J20">
            <v>9.5126958082727402</v>
          </cell>
          <cell r="K20">
            <v>10.125854414396599</v>
          </cell>
          <cell r="L20">
            <v>13.637946303673001</v>
          </cell>
          <cell r="M20">
            <v>0.99577550290795003</v>
          </cell>
          <cell r="N20">
            <v>1.10465514199916E-2</v>
          </cell>
          <cell r="O20">
            <v>1.10608337073601</v>
          </cell>
          <cell r="P20">
            <v>0.77266475655738398</v>
          </cell>
          <cell r="Q20">
            <v>0.630751410480485</v>
          </cell>
        </row>
        <row r="21">
          <cell r="C21">
            <v>10.3652333140138</v>
          </cell>
          <cell r="D21">
            <v>3.7942670114190702</v>
          </cell>
          <cell r="E21">
            <v>10.5101933002853</v>
          </cell>
          <cell r="F21">
            <v>9.6166343484183603</v>
          </cell>
          <cell r="G21">
            <v>12.0566970660552</v>
          </cell>
          <cell r="H21">
            <v>10.866471655168199</v>
          </cell>
          <cell r="I21">
            <v>4.5443684680184804</v>
          </cell>
          <cell r="J21">
            <v>10.946138554729201</v>
          </cell>
          <cell r="K21">
            <v>11.253350807395901</v>
          </cell>
          <cell r="L21">
            <v>13.708653083508</v>
          </cell>
          <cell r="M21">
            <v>1.12280906346006</v>
          </cell>
          <cell r="N21">
            <v>1.30369214779138E-2</v>
          </cell>
          <cell r="O21">
            <v>1.2692783291532601</v>
          </cell>
          <cell r="P21">
            <v>0.60891265730626498</v>
          </cell>
          <cell r="Q21">
            <v>0.92186192700418901</v>
          </cell>
        </row>
        <row r="22">
          <cell r="C22">
            <v>8.2079219962189907</v>
          </cell>
          <cell r="D22">
            <v>4.1346534935698198</v>
          </cell>
          <cell r="E22">
            <v>8.0727456620507905</v>
          </cell>
          <cell r="F22">
            <v>10.4388732919197</v>
          </cell>
          <cell r="G22">
            <v>10.245514656415899</v>
          </cell>
          <cell r="H22">
            <v>9.1234073714523696</v>
          </cell>
          <cell r="I22">
            <v>4.8573023876504902</v>
          </cell>
          <cell r="J22">
            <v>8.8703198973813695</v>
          </cell>
          <cell r="K22">
            <v>12.3485543898123</v>
          </cell>
          <cell r="L22">
            <v>13.5131342543107</v>
          </cell>
          <cell r="M22">
            <v>0.79870101059946896</v>
          </cell>
          <cell r="N22">
            <v>4.1764145096822698E-2</v>
          </cell>
          <cell r="O22">
            <v>0.69631010355588396</v>
          </cell>
          <cell r="P22">
            <v>1.4294718689853401</v>
          </cell>
          <cell r="Q22">
            <v>1.23572444514386</v>
          </cell>
        </row>
        <row r="23">
          <cell r="C23">
            <v>9.0683836390919392</v>
          </cell>
          <cell r="D23">
            <v>3.4893903369117099</v>
          </cell>
          <cell r="E23">
            <v>9.4061139535344704</v>
          </cell>
          <cell r="F23">
            <v>10.302817446792901</v>
          </cell>
          <cell r="G23">
            <v>12.0644136428546</v>
          </cell>
          <cell r="H23">
            <v>10.6730958132989</v>
          </cell>
          <cell r="I23">
            <v>4.8505469504434302</v>
          </cell>
          <cell r="J23">
            <v>10.891789628682499</v>
          </cell>
          <cell r="K23">
            <v>12.6358046321998</v>
          </cell>
          <cell r="L23">
            <v>14.092625504705699</v>
          </cell>
          <cell r="M23">
            <v>1.0172947541556201</v>
          </cell>
          <cell r="N23">
            <v>1.19255645253894E-2</v>
          </cell>
          <cell r="O23">
            <v>1.17501082660011</v>
          </cell>
          <cell r="P23">
            <v>1.2156786230527401</v>
          </cell>
          <cell r="Q23">
            <v>0.95430999934044403</v>
          </cell>
        </row>
        <row r="24">
          <cell r="C24">
            <v>8.7313118833071499</v>
          </cell>
          <cell r="D24">
            <v>7.4538306962219902</v>
          </cell>
          <cell r="E24">
            <v>8.7170860311985798</v>
          </cell>
          <cell r="F24">
            <v>10.2473319980356</v>
          </cell>
          <cell r="G24">
            <v>11.2208541516565</v>
          </cell>
          <cell r="H24">
            <v>10.485858971336199</v>
          </cell>
          <cell r="I24">
            <v>7.8232433349994501</v>
          </cell>
          <cell r="J24">
            <v>10.696596634373099</v>
          </cell>
          <cell r="K24">
            <v>12.067270707811</v>
          </cell>
          <cell r="L24">
            <v>14.2908354838187</v>
          </cell>
          <cell r="M24">
            <v>0.97278656008376496</v>
          </cell>
          <cell r="N24">
            <v>2.70088761492948E-2</v>
          </cell>
          <cell r="O24">
            <v>0.98978675464485599</v>
          </cell>
          <cell r="P24">
            <v>1.0885912528050801</v>
          </cell>
          <cell r="Q24">
            <v>1.16709174300451</v>
          </cell>
        </row>
        <row r="25">
          <cell r="C25">
            <v>7.8460808751717384</v>
          </cell>
          <cell r="D25">
            <v>3.5633701599967544</v>
          </cell>
          <cell r="E25">
            <v>8.1392085887873442</v>
          </cell>
          <cell r="F25">
            <v>8.8093063722346692</v>
          </cell>
          <cell r="G25">
            <v>3.5324063461846076</v>
          </cell>
          <cell r="H25">
            <v>9.0220426849545667</v>
          </cell>
          <cell r="I25">
            <v>3.8599548173491538</v>
          </cell>
          <cell r="J25">
            <v>9.3652915925047981</v>
          </cell>
          <cell r="K25">
            <v>12.1058975326387</v>
          </cell>
          <cell r="L25">
            <v>13.503942488566111</v>
          </cell>
          <cell r="M25">
            <v>0.78498707459279748</v>
          </cell>
          <cell r="N25">
            <v>0.21149232922931852</v>
          </cell>
          <cell r="O25">
            <v>0.80959713537279199</v>
          </cell>
          <cell r="P25">
            <v>1.3586258869661452</v>
          </cell>
          <cell r="Q25">
            <v>0.24747150706378235</v>
          </cell>
        </row>
        <row r="26">
          <cell r="C26">
            <v>5.8926827672189903</v>
          </cell>
          <cell r="D26">
            <v>3.4717635250255601</v>
          </cell>
          <cell r="E26">
            <v>5.77751820568648</v>
          </cell>
          <cell r="F26">
            <v>9.7695502426579495</v>
          </cell>
          <cell r="G26">
            <v>12.079162781776599</v>
          </cell>
          <cell r="H26">
            <v>9.3512654412228002</v>
          </cell>
          <cell r="I26">
            <v>3.5723921862367498</v>
          </cell>
          <cell r="J26">
            <v>9.7592630312620798</v>
          </cell>
          <cell r="K26">
            <v>11.407573309249999</v>
          </cell>
          <cell r="L26">
            <v>13.9412160474181</v>
          </cell>
          <cell r="M26">
            <v>0.36807577858359503</v>
          </cell>
          <cell r="N26">
            <v>2.4501788100635202E-2</v>
          </cell>
          <cell r="O26">
            <v>0.35146155011811397</v>
          </cell>
          <cell r="P26">
            <v>1.2261790531052501</v>
          </cell>
          <cell r="Q26">
            <v>0.98649861671082195</v>
          </cell>
        </row>
        <row r="27">
          <cell r="C27">
            <v>9.1655728873380795</v>
          </cell>
          <cell r="D27">
            <v>3.1347055878256702</v>
          </cell>
          <cell r="E27">
            <v>9.0554962109003991</v>
          </cell>
          <cell r="F27">
            <v>9.1507821519023</v>
          </cell>
          <cell r="G27">
            <v>12.280288875180201</v>
          </cell>
          <cell r="H27">
            <v>10.557656152527001</v>
          </cell>
          <cell r="I27">
            <v>3.1347055878256702</v>
          </cell>
          <cell r="J27">
            <v>10.9157211367827</v>
          </cell>
          <cell r="K27">
            <v>9.6261655361403609</v>
          </cell>
          <cell r="L27">
            <v>13.668123082041699</v>
          </cell>
          <cell r="M27">
            <v>1.1536994277343799</v>
          </cell>
          <cell r="N27" t="str">
            <v>–</v>
          </cell>
          <cell r="O27">
            <v>1.2872395383148401</v>
          </cell>
          <cell r="P27">
            <v>0.19258828412143</v>
          </cell>
          <cell r="Q27">
            <v>3.92983375335101E-2</v>
          </cell>
        </row>
        <row r="28">
          <cell r="C28">
            <v>9.4111348761857805</v>
          </cell>
          <cell r="D28">
            <v>7.2629035790795804</v>
          </cell>
          <cell r="E28">
            <v>9.7504812869010404</v>
          </cell>
          <cell r="F28">
            <v>9.5319882253428592</v>
          </cell>
          <cell r="G28">
            <v>12.3231163755037</v>
          </cell>
          <cell r="H28">
            <v>10.6331466304778</v>
          </cell>
          <cell r="I28">
            <v>7.7021125719113099</v>
          </cell>
          <cell r="J28">
            <v>11.0988233672776</v>
          </cell>
          <cell r="K28">
            <v>11.870611454994499</v>
          </cell>
          <cell r="L28">
            <v>14.256408394585</v>
          </cell>
          <cell r="M28">
            <v>1.06552383516972</v>
          </cell>
          <cell r="N28">
            <v>1.1827038996181601E-2</v>
          </cell>
          <cell r="O28">
            <v>1.1158832622652499</v>
          </cell>
          <cell r="P28">
            <v>1.3936237508237801</v>
          </cell>
          <cell r="Q28">
            <v>1.0515944813588001</v>
          </cell>
        </row>
        <row r="29">
          <cell r="C29">
            <v>8.8507722561160698</v>
          </cell>
          <cell r="D29">
            <v>3.7950987877164701</v>
          </cell>
          <cell r="E29">
            <v>9.19167402298525</v>
          </cell>
          <cell r="F29">
            <v>10.2303120873267</v>
          </cell>
          <cell r="G29">
            <v>13.1453951919082</v>
          </cell>
          <cell r="H29">
            <v>10.062143226024</v>
          </cell>
          <cell r="I29">
            <v>4.49451423424967</v>
          </cell>
          <cell r="J29">
            <v>10.4544954181127</v>
          </cell>
          <cell r="K29">
            <v>11.3184011840985</v>
          </cell>
          <cell r="L29">
            <v>14.2944975291012</v>
          </cell>
          <cell r="M29">
            <v>1.2800689981676201</v>
          </cell>
          <cell r="N29">
            <v>1.06400138229616E-2</v>
          </cell>
          <cell r="O29">
            <v>1.4819831184904599</v>
          </cell>
          <cell r="P29">
            <v>1.0754644315041999</v>
          </cell>
          <cell r="Q29">
            <v>0.75715973801891501</v>
          </cell>
        </row>
        <row r="30">
          <cell r="C30">
            <v>8.0662526186485106</v>
          </cell>
          <cell r="D30">
            <v>4.2444108314441804</v>
          </cell>
          <cell r="E30">
            <v>8.1890316540309307</v>
          </cell>
          <cell r="F30">
            <v>8.9419423437906005</v>
          </cell>
          <cell r="G30">
            <v>9.9492177037432903</v>
          </cell>
          <cell r="H30">
            <v>9.7291762910121697</v>
          </cell>
          <cell r="I30">
            <v>5.0775444159284202</v>
          </cell>
          <cell r="J30">
            <v>9.8789361062655399</v>
          </cell>
          <cell r="K30">
            <v>10.870196420978001</v>
          </cell>
          <cell r="L30">
            <v>13.321411276776701</v>
          </cell>
          <cell r="M30">
            <v>1.2156344601945801</v>
          </cell>
          <cell r="N30">
            <v>1.70131014161089E-2</v>
          </cell>
          <cell r="O30">
            <v>1.25162447281547</v>
          </cell>
          <cell r="P30">
            <v>1.32431654158256</v>
          </cell>
          <cell r="Q30">
            <v>1.4759568165339301</v>
          </cell>
        </row>
        <row r="31">
          <cell r="C31">
            <v>10.4867791654275</v>
          </cell>
          <cell r="D31">
            <v>3.6911559852978502</v>
          </cell>
          <cell r="E31">
            <v>10.7800352687863</v>
          </cell>
          <cell r="F31">
            <v>8.6276759449123208</v>
          </cell>
          <cell r="G31">
            <v>10.318150906574401</v>
          </cell>
          <cell r="H31">
            <v>11.0641586541691</v>
          </cell>
          <cell r="I31">
            <v>4.0587464138827798</v>
          </cell>
          <cell r="J31">
            <v>11.275360122108999</v>
          </cell>
          <cell r="K31">
            <v>11.586504211422801</v>
          </cell>
          <cell r="L31">
            <v>11.848342968880999</v>
          </cell>
          <cell r="M31">
            <v>1.17400133171169</v>
          </cell>
          <cell r="N31">
            <v>1.20453511628468E-2</v>
          </cell>
          <cell r="O31">
            <v>1.0471160591635</v>
          </cell>
          <cell r="P31">
            <v>2.1672375215834498</v>
          </cell>
          <cell r="Q31">
            <v>1.2937697287769101</v>
          </cell>
        </row>
        <row r="32">
          <cell r="C32">
            <v>8.2825410443474503</v>
          </cell>
          <cell r="D32">
            <v>6.2142432912682901</v>
          </cell>
          <cell r="E32">
            <v>8.2515783939050795</v>
          </cell>
          <cell r="F32">
            <v>9.5518859381096206</v>
          </cell>
          <cell r="G32">
            <v>12.871011342885099</v>
          </cell>
          <cell r="H32">
            <v>9.5415390418862795</v>
          </cell>
          <cell r="I32">
            <v>6.9772365857579697</v>
          </cell>
          <cell r="J32">
            <v>9.5114423644343304</v>
          </cell>
          <cell r="K32">
            <v>11.297874088428699</v>
          </cell>
          <cell r="L32">
            <v>14.682630432780799</v>
          </cell>
          <cell r="M32">
            <v>1.05407626035036</v>
          </cell>
          <cell r="N32">
            <v>3.2561158492312198E-2</v>
          </cell>
          <cell r="O32">
            <v>1.14462768580546</v>
          </cell>
          <cell r="P32">
            <v>0.82810576309440198</v>
          </cell>
          <cell r="Q32">
            <v>1.0710265320755501</v>
          </cell>
        </row>
        <row r="33">
          <cell r="C33">
            <v>7.9334055776073402</v>
          </cell>
          <cell r="D33">
            <v>4.3838120697821701</v>
          </cell>
          <cell r="E33">
            <v>8.0225795949509706</v>
          </cell>
          <cell r="F33">
            <v>9.5169526091017005</v>
          </cell>
          <cell r="G33">
            <v>12.098743624997599</v>
          </cell>
          <cell r="H33">
            <v>9.7133689982574491</v>
          </cell>
          <cell r="I33">
            <v>4.8562515042368704</v>
          </cell>
          <cell r="J33">
            <v>9.9007518641570496</v>
          </cell>
          <cell r="K33">
            <v>12.159508076123799</v>
          </cell>
          <cell r="L33">
            <v>13.9667002262944</v>
          </cell>
          <cell r="M33">
            <v>0.94040839820353594</v>
          </cell>
          <cell r="N33">
            <v>1.2698779056754201E-2</v>
          </cell>
          <cell r="O33">
            <v>0.93548969173781704</v>
          </cell>
          <cell r="P33">
            <v>1.38170787868486</v>
          </cell>
          <cell r="Q33">
            <v>1.22427387049336</v>
          </cell>
        </row>
        <row r="34">
          <cell r="C34">
            <v>9.2647339758635798</v>
          </cell>
          <cell r="D34">
            <v>7.1744386853817996</v>
          </cell>
          <cell r="E34">
            <v>9.4880538336970108</v>
          </cell>
          <cell r="F34">
            <v>9.5221359783707804</v>
          </cell>
          <cell r="G34">
            <v>10.698258261919801</v>
          </cell>
          <cell r="H34">
            <v>10.212527909171399</v>
          </cell>
          <cell r="I34">
            <v>7.37864034642954</v>
          </cell>
          <cell r="J34">
            <v>10.4664424600582</v>
          </cell>
          <cell r="K34">
            <v>11.3641456184889</v>
          </cell>
          <cell r="L34">
            <v>13.385833450160201</v>
          </cell>
          <cell r="M34">
            <v>1.1464120440847201</v>
          </cell>
          <cell r="N34">
            <v>1.37606939806207E-2</v>
          </cell>
          <cell r="O34">
            <v>1.15970958145006</v>
          </cell>
          <cell r="P34">
            <v>1.29919042213012</v>
          </cell>
          <cell r="Q34">
            <v>1.24272877034033</v>
          </cell>
        </row>
        <row r="35">
          <cell r="C35">
            <v>8.7581526259446694</v>
          </cell>
          <cell r="D35">
            <v>4.3730593901800896</v>
          </cell>
          <cell r="E35">
            <v>9.1784982090495504</v>
          </cell>
          <cell r="F35">
            <v>9.3876029746871907</v>
          </cell>
          <cell r="G35">
            <v>11.9643761900121</v>
          </cell>
          <cell r="H35">
            <v>9.8107206397608202</v>
          </cell>
          <cell r="I35">
            <v>4.8802554021462496</v>
          </cell>
          <cell r="J35">
            <v>10.2738471427464</v>
          </cell>
          <cell r="K35">
            <v>10.8949157982934</v>
          </cell>
          <cell r="L35">
            <v>14.395801030691899</v>
          </cell>
          <cell r="M35">
            <v>0.95506832346868398</v>
          </cell>
          <cell r="N35">
            <v>1.25817371138128E-2</v>
          </cell>
          <cell r="O35">
            <v>1.0344657157314101</v>
          </cell>
          <cell r="P35">
            <v>1.0689949528181899</v>
          </cell>
          <cell r="Q35">
            <v>1.2231093994643201</v>
          </cell>
        </row>
        <row r="36">
          <cell r="C36">
            <v>8.4925491611592498</v>
          </cell>
          <cell r="D36">
            <v>6.3538807955218699</v>
          </cell>
          <cell r="E36">
            <v>8.0520145522954092</v>
          </cell>
          <cell r="F36">
            <v>9.4627317002415996</v>
          </cell>
          <cell r="G36">
            <v>11.085593861416999</v>
          </cell>
          <cell r="H36">
            <v>10.188170882973701</v>
          </cell>
          <cell r="I36">
            <v>7.0974162109416499</v>
          </cell>
          <cell r="J36">
            <v>9.7354037923682402</v>
          </cell>
          <cell r="K36">
            <v>11.071918655281999</v>
          </cell>
          <cell r="L36">
            <v>13.865109571194701</v>
          </cell>
          <cell r="M36">
            <v>1.2165442368939701</v>
          </cell>
          <cell r="N36">
            <v>1.01490500923699E-2</v>
          </cell>
          <cell r="O36">
            <v>1.27086395476785</v>
          </cell>
          <cell r="P36">
            <v>1.3834183952135699</v>
          </cell>
          <cell r="Q36">
            <v>1.2026687225256401</v>
          </cell>
        </row>
        <row r="37">
          <cell r="C37">
            <v>9.1407204066682599</v>
          </cell>
          <cell r="D37">
            <v>4.21953037015167</v>
          </cell>
          <cell r="E37">
            <v>9.2095785639870495</v>
          </cell>
          <cell r="F37">
            <v>9.9851342668658294</v>
          </cell>
          <cell r="G37">
            <v>11.566967908304299</v>
          </cell>
          <cell r="H37">
            <v>10.140582322066001</v>
          </cell>
          <cell r="I37">
            <v>4.4784980565714996</v>
          </cell>
          <cell r="J37">
            <v>10.1575441633256</v>
          </cell>
          <cell r="K37">
            <v>12.0828592694251</v>
          </cell>
          <cell r="L37">
            <v>13.6964798958491</v>
          </cell>
          <cell r="M37">
            <v>1.2293485167753999</v>
          </cell>
          <cell r="N37">
            <v>2.4051618374991101E-2</v>
          </cell>
          <cell r="O37">
            <v>1.2235576067751801</v>
          </cell>
          <cell r="P37">
            <v>1.41564631024872</v>
          </cell>
          <cell r="Q37">
            <v>1.37875103270788</v>
          </cell>
        </row>
        <row r="38">
          <cell r="C38">
            <v>9.0902377314177905</v>
          </cell>
          <cell r="D38">
            <v>4.59431732860285</v>
          </cell>
          <cell r="E38">
            <v>9.2117366743831006</v>
          </cell>
          <cell r="F38">
            <v>9.4863593659414303</v>
          </cell>
          <cell r="G38">
            <v>12.220743462320801</v>
          </cell>
          <cell r="H38">
            <v>9.7627252159943296</v>
          </cell>
          <cell r="I38">
            <v>4.82946430364062</v>
          </cell>
          <cell r="J38">
            <v>9.8497950023416205</v>
          </cell>
          <cell r="K38">
            <v>11.6026327727982</v>
          </cell>
          <cell r="L38">
            <v>13.710447696558001</v>
          </cell>
          <cell r="M38">
            <v>0.96875669672759801</v>
          </cell>
          <cell r="N38">
            <v>2.3338066245323901E-2</v>
          </cell>
          <cell r="O38">
            <v>0.98903213646793897</v>
          </cell>
          <cell r="P38">
            <v>1.0079576152056899</v>
          </cell>
          <cell r="Q38">
            <v>0.97742956877118503</v>
          </cell>
        </row>
        <row r="39">
          <cell r="C39">
            <v>8.1834769326564007</v>
          </cell>
          <cell r="D39">
            <v>2.2072033239992899</v>
          </cell>
          <cell r="E39">
            <v>8.1896974376272702</v>
          </cell>
          <cell r="F39">
            <v>9.1723870639512501</v>
          </cell>
          <cell r="G39">
            <v>11.7218934777898</v>
          </cell>
          <cell r="H39">
            <v>10.112411738336901</v>
          </cell>
          <cell r="I39">
            <v>2.4180128947712101</v>
          </cell>
          <cell r="J39">
            <v>10.1955251825089</v>
          </cell>
          <cell r="K39">
            <v>11.360802491965099</v>
          </cell>
          <cell r="L39">
            <v>14.3868940766411</v>
          </cell>
          <cell r="M39">
            <v>1.07043951974956</v>
          </cell>
          <cell r="N39">
            <v>2.3003462142267402E-2</v>
          </cell>
          <cell r="O39">
            <v>1.06552911648059</v>
          </cell>
          <cell r="P39">
            <v>1.0935258349880399</v>
          </cell>
          <cell r="Q39">
            <v>1.5631627326895099</v>
          </cell>
        </row>
        <row r="40">
          <cell r="C40">
            <v>7.9493514916091197</v>
          </cell>
          <cell r="D40">
            <v>6.1151951039950596</v>
          </cell>
          <cell r="E40">
            <v>8.0125114548088092</v>
          </cell>
          <cell r="F40">
            <v>9.3764944195676794</v>
          </cell>
          <cell r="G40">
            <v>12.550016763452501</v>
          </cell>
          <cell r="H40">
            <v>9.3804241489725193</v>
          </cell>
          <cell r="I40">
            <v>6.3432704183960302</v>
          </cell>
          <cell r="J40">
            <v>9.6508942219104004</v>
          </cell>
          <cell r="K40">
            <v>10.978207915486401</v>
          </cell>
          <cell r="L40">
            <v>13.924090098060301</v>
          </cell>
          <cell r="M40">
            <v>1.21502025725909</v>
          </cell>
          <cell r="N40">
            <v>1.93351939142264E-2</v>
          </cell>
          <cell r="O40">
            <v>1.31065959195882</v>
          </cell>
          <cell r="P40">
            <v>0.36899926655302401</v>
          </cell>
          <cell r="Q40">
            <v>0.57558809312610604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_cred"/>
      <sheetName val="Inter_r_cred(Corpotation)-форму"/>
    </sheetNames>
    <sheetDataSet>
      <sheetData sheetId="0">
        <row r="14">
          <cell r="C14">
            <v>14.6608</v>
          </cell>
          <cell r="D14">
            <v>17.081499999999998</v>
          </cell>
          <cell r="E14">
            <v>14.2508</v>
          </cell>
          <cell r="F14">
            <v>13.346500000000001</v>
          </cell>
          <cell r="G14">
            <v>16.597999999999999</v>
          </cell>
          <cell r="H14">
            <v>10.625</v>
          </cell>
          <cell r="I14">
            <v>15.874000000000001</v>
          </cell>
          <cell r="J14">
            <v>17.160799999999998</v>
          </cell>
          <cell r="K14">
            <v>15.6205</v>
          </cell>
          <cell r="L14">
            <v>14.4673</v>
          </cell>
          <cell r="M14">
            <v>17.988800000000001</v>
          </cell>
          <cell r="N14">
            <v>18.045999999999999</v>
          </cell>
          <cell r="O14">
            <v>6.2686000000000002</v>
          </cell>
          <cell r="P14">
            <v>6.3388999999999998</v>
          </cell>
          <cell r="Q14">
            <v>6.2679999999999998</v>
          </cell>
          <cell r="R14">
            <v>6.1207000000000003</v>
          </cell>
          <cell r="S14">
            <v>6.2317</v>
          </cell>
          <cell r="T14">
            <v>6.9439000000000002</v>
          </cell>
        </row>
        <row r="15">
          <cell r="C15" t="str">
            <v>—</v>
          </cell>
          <cell r="D15" t="str">
            <v>—</v>
          </cell>
          <cell r="E15" t="str">
            <v>—</v>
          </cell>
          <cell r="F15" t="str">
            <v>—</v>
          </cell>
          <cell r="G15" t="str">
            <v>—</v>
          </cell>
          <cell r="H15" t="str">
            <v>—</v>
          </cell>
          <cell r="I15" t="str">
            <v>—</v>
          </cell>
          <cell r="J15" t="str">
            <v>—</v>
          </cell>
          <cell r="K15" t="str">
            <v>—</v>
          </cell>
          <cell r="L15" t="str">
            <v>—</v>
          </cell>
          <cell r="M15" t="str">
            <v>—</v>
          </cell>
          <cell r="N15" t="str">
            <v>—</v>
          </cell>
          <cell r="O15" t="str">
            <v>—</v>
          </cell>
          <cell r="P15" t="str">
            <v>—</v>
          </cell>
          <cell r="Q15" t="str">
            <v>—</v>
          </cell>
          <cell r="R15" t="str">
            <v>—</v>
          </cell>
          <cell r="S15" t="str">
            <v>—</v>
          </cell>
          <cell r="T15" t="str">
            <v>—</v>
          </cell>
        </row>
        <row r="17">
          <cell r="C17">
            <v>17.5305</v>
          </cell>
          <cell r="D17">
            <v>18.827000000000002</v>
          </cell>
          <cell r="E17">
            <v>17.3004</v>
          </cell>
          <cell r="F17">
            <v>15.7662</v>
          </cell>
          <cell r="G17">
            <v>17.9252</v>
          </cell>
          <cell r="H17">
            <v>18.815300000000001</v>
          </cell>
          <cell r="I17">
            <v>17.617699999999999</v>
          </cell>
          <cell r="J17">
            <v>18.827000000000002</v>
          </cell>
          <cell r="K17">
            <v>17.401199999999999</v>
          </cell>
          <cell r="L17">
            <v>15.8302</v>
          </cell>
          <cell r="M17">
            <v>18.047999999999998</v>
          </cell>
          <cell r="N17">
            <v>18.815300000000001</v>
          </cell>
          <cell r="O17">
            <v>6.0566000000000004</v>
          </cell>
          <cell r="P17">
            <v>0</v>
          </cell>
          <cell r="Q17">
            <v>6.0566000000000004</v>
          </cell>
          <cell r="R17">
            <v>7.3253000000000004</v>
          </cell>
          <cell r="S17">
            <v>5.6215000000000002</v>
          </cell>
          <cell r="T17">
            <v>0</v>
          </cell>
        </row>
        <row r="18">
          <cell r="C18">
            <v>14.9717</v>
          </cell>
          <cell r="D18">
            <v>19.1753</v>
          </cell>
          <cell r="E18">
            <v>13.7964</v>
          </cell>
          <cell r="F18">
            <v>12.4154</v>
          </cell>
          <cell r="G18">
            <v>18.106000000000002</v>
          </cell>
          <cell r="H18">
            <v>14.9978</v>
          </cell>
          <cell r="I18">
            <v>16.647300000000001</v>
          </cell>
          <cell r="J18">
            <v>19.1753</v>
          </cell>
          <cell r="K18">
            <v>15.7888</v>
          </cell>
          <cell r="L18">
            <v>14.704000000000001</v>
          </cell>
          <cell r="M18">
            <v>18.569199999999999</v>
          </cell>
          <cell r="N18">
            <v>14.9978</v>
          </cell>
          <cell r="O18">
            <v>4.5167000000000002</v>
          </cell>
          <cell r="P18">
            <v>0</v>
          </cell>
          <cell r="Q18">
            <v>4.5167000000000002</v>
          </cell>
          <cell r="R18">
            <v>4.4466000000000001</v>
          </cell>
          <cell r="S18">
            <v>5.8667999999999996</v>
          </cell>
          <cell r="T18">
            <v>0</v>
          </cell>
        </row>
        <row r="19">
          <cell r="C19">
            <v>15.4338</v>
          </cell>
          <cell r="D19">
            <v>16.536100000000001</v>
          </cell>
          <cell r="E19">
            <v>15.101900000000001</v>
          </cell>
          <cell r="F19">
            <v>15.700799999999999</v>
          </cell>
          <cell r="G19">
            <v>13.9909</v>
          </cell>
          <cell r="H19">
            <v>11.009399999999999</v>
          </cell>
          <cell r="I19">
            <v>17.1906</v>
          </cell>
          <cell r="J19">
            <v>16.603200000000001</v>
          </cell>
          <cell r="K19">
            <v>17.4115</v>
          </cell>
          <cell r="L19">
            <v>17.521000000000001</v>
          </cell>
          <cell r="M19">
            <v>17.163399999999999</v>
          </cell>
          <cell r="N19">
            <v>16.717099999999999</v>
          </cell>
          <cell r="O19">
            <v>6.0400999999999998</v>
          </cell>
          <cell r="P19">
            <v>3.55</v>
          </cell>
          <cell r="Q19">
            <v>6.0590999999999999</v>
          </cell>
          <cell r="R19">
            <v>6.1406999999999998</v>
          </cell>
          <cell r="S19">
            <v>5.9687999999999999</v>
          </cell>
          <cell r="T19">
            <v>6.0007000000000001</v>
          </cell>
        </row>
        <row r="20">
          <cell r="C20">
            <v>17.994499999999999</v>
          </cell>
          <cell r="D20">
            <v>20.151399999999999</v>
          </cell>
          <cell r="E20">
            <v>17.5107</v>
          </cell>
          <cell r="F20">
            <v>19.3384</v>
          </cell>
          <cell r="G20">
            <v>16.8035</v>
          </cell>
          <cell r="H20">
            <v>0</v>
          </cell>
          <cell r="I20">
            <v>17.994499999999999</v>
          </cell>
          <cell r="J20">
            <v>20.151399999999999</v>
          </cell>
          <cell r="K20">
            <v>17.5107</v>
          </cell>
          <cell r="L20">
            <v>19.3384</v>
          </cell>
          <cell r="M20">
            <v>16.8035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C21">
            <v>18.312000000000001</v>
          </cell>
          <cell r="D21">
            <v>18.7348</v>
          </cell>
          <cell r="E21">
            <v>17.882100000000001</v>
          </cell>
          <cell r="F21">
            <v>15.8538</v>
          </cell>
          <cell r="G21">
            <v>18.511299999999999</v>
          </cell>
          <cell r="H21">
            <v>17.5535</v>
          </cell>
          <cell r="I21">
            <v>18.3918</v>
          </cell>
          <cell r="J21">
            <v>18.7348</v>
          </cell>
          <cell r="K21">
            <v>18.038499999999999</v>
          </cell>
          <cell r="L21">
            <v>16.252099999999999</v>
          </cell>
          <cell r="M21">
            <v>18.581199999999999</v>
          </cell>
          <cell r="N21">
            <v>17.5535</v>
          </cell>
          <cell r="O21">
            <v>6</v>
          </cell>
          <cell r="P21">
            <v>0</v>
          </cell>
          <cell r="Q21">
            <v>6</v>
          </cell>
          <cell r="R21">
            <v>6</v>
          </cell>
          <cell r="S21">
            <v>6</v>
          </cell>
          <cell r="T21">
            <v>0</v>
          </cell>
        </row>
        <row r="22">
          <cell r="C22">
            <v>16.819600000000001</v>
          </cell>
          <cell r="D22">
            <v>17.368300000000001</v>
          </cell>
          <cell r="E22">
            <v>16.242000000000001</v>
          </cell>
          <cell r="F22">
            <v>15.510400000000001</v>
          </cell>
          <cell r="G22">
            <v>16.708500000000001</v>
          </cell>
          <cell r="H22">
            <v>0</v>
          </cell>
          <cell r="I22">
            <v>18.079899999999999</v>
          </cell>
          <cell r="J22">
            <v>17.368300000000001</v>
          </cell>
          <cell r="K22">
            <v>19.0303</v>
          </cell>
          <cell r="L22">
            <v>19.1126</v>
          </cell>
          <cell r="M22">
            <v>18.985900000000001</v>
          </cell>
          <cell r="N22">
            <v>0</v>
          </cell>
          <cell r="O22">
            <v>5.8746999999999998</v>
          </cell>
          <cell r="P22">
            <v>0</v>
          </cell>
          <cell r="Q22">
            <v>5.8746999999999998</v>
          </cell>
          <cell r="R22">
            <v>6.7244000000000002</v>
          </cell>
          <cell r="S22">
            <v>4.9002999999999997</v>
          </cell>
          <cell r="T22">
            <v>0</v>
          </cell>
        </row>
        <row r="23">
          <cell r="C23">
            <v>14.879799999999999</v>
          </cell>
          <cell r="D23">
            <v>18.377500000000001</v>
          </cell>
          <cell r="E23">
            <v>14.754</v>
          </cell>
          <cell r="F23">
            <v>15.337400000000001</v>
          </cell>
          <cell r="G23">
            <v>13.4763</v>
          </cell>
          <cell r="H23">
            <v>14.605700000000001</v>
          </cell>
          <cell r="I23">
            <v>17.107199999999999</v>
          </cell>
          <cell r="J23">
            <v>18.377500000000001</v>
          </cell>
          <cell r="K23">
            <v>17.049399999999999</v>
          </cell>
          <cell r="L23">
            <v>16.886399999999998</v>
          </cell>
          <cell r="M23">
            <v>17.6111</v>
          </cell>
          <cell r="N23">
            <v>14.605700000000001</v>
          </cell>
          <cell r="O23">
            <v>6.1696</v>
          </cell>
          <cell r="P23">
            <v>0</v>
          </cell>
          <cell r="Q23">
            <v>6.1696</v>
          </cell>
          <cell r="R23">
            <v>6.3947000000000003</v>
          </cell>
          <cell r="S23">
            <v>5.9640000000000004</v>
          </cell>
          <cell r="T23">
            <v>0</v>
          </cell>
        </row>
        <row r="24">
          <cell r="C24">
            <v>16.783100000000001</v>
          </cell>
          <cell r="D24">
            <v>17.3157</v>
          </cell>
          <cell r="E24">
            <v>16.6203</v>
          </cell>
          <cell r="F24">
            <v>15.668799999999999</v>
          </cell>
          <cell r="G24">
            <v>18.122299999999999</v>
          </cell>
          <cell r="H24">
            <v>11.428100000000001</v>
          </cell>
          <cell r="I24">
            <v>17.319400000000002</v>
          </cell>
          <cell r="J24">
            <v>17.3157</v>
          </cell>
          <cell r="K24">
            <v>17.320599999999999</v>
          </cell>
          <cell r="L24">
            <v>16.0441</v>
          </cell>
          <cell r="M24">
            <v>18.553799999999999</v>
          </cell>
          <cell r="N24">
            <v>21.025200000000002</v>
          </cell>
          <cell r="O24">
            <v>7.6826999999999996</v>
          </cell>
          <cell r="P24">
            <v>0</v>
          </cell>
          <cell r="Q24">
            <v>7.6826999999999996</v>
          </cell>
          <cell r="R24">
            <v>5.7847999999999997</v>
          </cell>
          <cell r="S24">
            <v>5.7275</v>
          </cell>
          <cell r="T24">
            <v>9.3253000000000004</v>
          </cell>
        </row>
        <row r="25">
          <cell r="C25">
            <v>14.1845</v>
          </cell>
          <cell r="D25">
            <v>16.921399999999998</v>
          </cell>
          <cell r="E25">
            <v>13.799799999999999</v>
          </cell>
          <cell r="F25">
            <v>12.8467</v>
          </cell>
          <cell r="G25">
            <v>16.8475</v>
          </cell>
          <cell r="H25">
            <v>10.538600000000001</v>
          </cell>
          <cell r="I25">
            <v>15.2094</v>
          </cell>
          <cell r="J25">
            <v>17.047599999999999</v>
          </cell>
          <cell r="K25">
            <v>14.914099999999999</v>
          </cell>
          <cell r="L25">
            <v>13.6698</v>
          </cell>
          <cell r="M25">
            <v>18.103200000000001</v>
          </cell>
          <cell r="N25">
            <v>18.100999999999999</v>
          </cell>
          <cell r="O25">
            <v>6.6891999999999996</v>
          </cell>
          <cell r="P25">
            <v>6.5243000000000002</v>
          </cell>
          <cell r="Q25">
            <v>6.6913</v>
          </cell>
          <cell r="R25">
            <v>6.5034000000000001</v>
          </cell>
          <cell r="S25">
            <v>6.6947999999999999</v>
          </cell>
          <cell r="T25">
            <v>7.2656999999999998</v>
          </cell>
        </row>
        <row r="26">
          <cell r="C26">
            <v>16.622399999999999</v>
          </cell>
          <cell r="D26">
            <v>17.393799999999999</v>
          </cell>
          <cell r="E26">
            <v>16.351400000000002</v>
          </cell>
          <cell r="F26">
            <v>15.637600000000001</v>
          </cell>
          <cell r="G26">
            <v>16.563800000000001</v>
          </cell>
          <cell r="H26">
            <v>20.187799999999999</v>
          </cell>
          <cell r="I26">
            <v>17.252400000000002</v>
          </cell>
          <cell r="J26">
            <v>17.393799999999999</v>
          </cell>
          <cell r="K26">
            <v>17.199200000000001</v>
          </cell>
          <cell r="L26">
            <v>16.5791</v>
          </cell>
          <cell r="M26">
            <v>17.375800000000002</v>
          </cell>
          <cell r="N26">
            <v>20.187799999999999</v>
          </cell>
          <cell r="O26">
            <v>4.5652999999999997</v>
          </cell>
          <cell r="P26">
            <v>0</v>
          </cell>
          <cell r="Q26">
            <v>4.5652999999999997</v>
          </cell>
          <cell r="R26">
            <v>7</v>
          </cell>
          <cell r="S26">
            <v>3.1966999999999999</v>
          </cell>
          <cell r="T26">
            <v>0</v>
          </cell>
        </row>
        <row r="27">
          <cell r="C27">
            <v>31.916399999999999</v>
          </cell>
          <cell r="D27">
            <v>31.916399999999999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31.916399999999999</v>
          </cell>
          <cell r="J27">
            <v>31.916399999999999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>
            <v>14.329599999999999</v>
          </cell>
          <cell r="D28">
            <v>16.6587</v>
          </cell>
          <cell r="E28">
            <v>13.747299999999999</v>
          </cell>
          <cell r="F28">
            <v>13.094900000000001</v>
          </cell>
          <cell r="G28">
            <v>16.0364</v>
          </cell>
          <cell r="H28">
            <v>5.9194000000000004</v>
          </cell>
          <cell r="I28">
            <v>17.227799999999998</v>
          </cell>
          <cell r="J28">
            <v>16.6587</v>
          </cell>
          <cell r="K28">
            <v>17.428100000000001</v>
          </cell>
          <cell r="L28">
            <v>17.002199999999998</v>
          </cell>
          <cell r="M28">
            <v>17.991700000000002</v>
          </cell>
          <cell r="N28">
            <v>17.837700000000002</v>
          </cell>
          <cell r="O28">
            <v>4.7248000000000001</v>
          </cell>
          <cell r="P28">
            <v>0</v>
          </cell>
          <cell r="Q28">
            <v>4.7248000000000001</v>
          </cell>
          <cell r="R28">
            <v>4.2137000000000002</v>
          </cell>
          <cell r="S28">
            <v>6.3590999999999998</v>
          </cell>
          <cell r="T28">
            <v>4.5583</v>
          </cell>
        </row>
        <row r="29">
          <cell r="C29">
            <v>17.760899999999999</v>
          </cell>
          <cell r="D29">
            <v>16.775700000000001</v>
          </cell>
          <cell r="E29">
            <v>18.1173</v>
          </cell>
          <cell r="F29">
            <v>18.1249</v>
          </cell>
          <cell r="G29">
            <v>18.12</v>
          </cell>
          <cell r="H29">
            <v>16.2226</v>
          </cell>
          <cell r="I29">
            <v>17.889800000000001</v>
          </cell>
          <cell r="J29">
            <v>16.775700000000001</v>
          </cell>
          <cell r="K29">
            <v>18.299399999999999</v>
          </cell>
          <cell r="L29">
            <v>18.5183</v>
          </cell>
          <cell r="M29">
            <v>18.12</v>
          </cell>
          <cell r="N29">
            <v>16.2226</v>
          </cell>
          <cell r="O29">
            <v>7</v>
          </cell>
          <cell r="P29">
            <v>0</v>
          </cell>
          <cell r="Q29">
            <v>7</v>
          </cell>
          <cell r="R29">
            <v>7</v>
          </cell>
          <cell r="S29">
            <v>0</v>
          </cell>
          <cell r="T29">
            <v>0</v>
          </cell>
        </row>
        <row r="30">
          <cell r="C30">
            <v>16.285699999999999</v>
          </cell>
          <cell r="D30">
            <v>16.550799999999999</v>
          </cell>
          <cell r="E30">
            <v>16.2316</v>
          </cell>
          <cell r="F30">
            <v>15.885199999999999</v>
          </cell>
          <cell r="G30">
            <v>17.592099999999999</v>
          </cell>
          <cell r="H30">
            <v>9.9627999999999997</v>
          </cell>
          <cell r="I30">
            <v>17.819800000000001</v>
          </cell>
          <cell r="J30">
            <v>16.550799999999999</v>
          </cell>
          <cell r="K30">
            <v>18.126100000000001</v>
          </cell>
          <cell r="L30">
            <v>18.294899999999998</v>
          </cell>
          <cell r="M30">
            <v>17.6829</v>
          </cell>
          <cell r="N30">
            <v>18.966999999999999</v>
          </cell>
          <cell r="O30">
            <v>5.8284000000000002</v>
          </cell>
          <cell r="P30">
            <v>0</v>
          </cell>
          <cell r="Q30">
            <v>5.8284000000000002</v>
          </cell>
          <cell r="R30">
            <v>5.9131999999999998</v>
          </cell>
          <cell r="S30">
            <v>4.7680999999999996</v>
          </cell>
          <cell r="T30">
            <v>4.1837</v>
          </cell>
        </row>
        <row r="31">
          <cell r="C31">
            <v>17.226700000000001</v>
          </cell>
          <cell r="D31">
            <v>18.287500000000001</v>
          </cell>
          <cell r="E31">
            <v>16.942399999999999</v>
          </cell>
          <cell r="F31">
            <v>16.129000000000001</v>
          </cell>
          <cell r="G31">
            <v>18.278300000000002</v>
          </cell>
          <cell r="H31">
            <v>18.308399999999999</v>
          </cell>
          <cell r="I31">
            <v>17.706</v>
          </cell>
          <cell r="J31">
            <v>18.287500000000001</v>
          </cell>
          <cell r="K31">
            <v>17.542200000000001</v>
          </cell>
          <cell r="L31">
            <v>17.012799999999999</v>
          </cell>
          <cell r="M31">
            <v>18.3523</v>
          </cell>
          <cell r="N31">
            <v>18.308399999999999</v>
          </cell>
          <cell r="O31">
            <v>5.3468999999999998</v>
          </cell>
          <cell r="P31">
            <v>0</v>
          </cell>
          <cell r="Q31">
            <v>5.3468999999999998</v>
          </cell>
          <cell r="R31">
            <v>5.3769999999999998</v>
          </cell>
          <cell r="S31">
            <v>4.62</v>
          </cell>
          <cell r="T31">
            <v>0</v>
          </cell>
        </row>
        <row r="32">
          <cell r="C32">
            <v>18.8278</v>
          </cell>
          <cell r="D32">
            <v>19.553899999999999</v>
          </cell>
          <cell r="E32">
            <v>18.614799999999999</v>
          </cell>
          <cell r="F32">
            <v>18.2303</v>
          </cell>
          <cell r="G32">
            <v>18.707799999999999</v>
          </cell>
          <cell r="H32">
            <v>20.191500000000001</v>
          </cell>
          <cell r="I32">
            <v>19.262899999999998</v>
          </cell>
          <cell r="J32">
            <v>19.553899999999999</v>
          </cell>
          <cell r="K32">
            <v>19.172699999999999</v>
          </cell>
          <cell r="L32">
            <v>18.493500000000001</v>
          </cell>
          <cell r="M32">
            <v>19.353300000000001</v>
          </cell>
          <cell r="N32">
            <v>20.191500000000001</v>
          </cell>
          <cell r="O32">
            <v>8.8925999999999998</v>
          </cell>
          <cell r="P32">
            <v>0</v>
          </cell>
          <cell r="Q32">
            <v>8.8925999999999998</v>
          </cell>
          <cell r="R32">
            <v>3.9931000000000001</v>
          </cell>
          <cell r="S32">
            <v>9.2552000000000003</v>
          </cell>
          <cell r="T32">
            <v>0</v>
          </cell>
        </row>
        <row r="33">
          <cell r="C33">
            <v>14.2119</v>
          </cell>
          <cell r="D33">
            <v>17.909300000000002</v>
          </cell>
          <cell r="E33">
            <v>13.8165</v>
          </cell>
          <cell r="F33">
            <v>13.7342</v>
          </cell>
          <cell r="G33">
            <v>13.6493</v>
          </cell>
          <cell r="H33">
            <v>20.0215</v>
          </cell>
          <cell r="I33">
            <v>16.5562</v>
          </cell>
          <cell r="J33">
            <v>17.909300000000002</v>
          </cell>
          <cell r="K33">
            <v>16.367100000000001</v>
          </cell>
          <cell r="L33">
            <v>14.126899999999999</v>
          </cell>
          <cell r="M33">
            <v>18.687200000000001</v>
          </cell>
          <cell r="N33">
            <v>20.0215</v>
          </cell>
          <cell r="O33">
            <v>5.4930000000000003</v>
          </cell>
          <cell r="P33">
            <v>0</v>
          </cell>
          <cell r="Q33">
            <v>5.4930000000000003</v>
          </cell>
          <cell r="R33">
            <v>6.6971999999999996</v>
          </cell>
          <cell r="S33">
            <v>5.3678999999999997</v>
          </cell>
          <cell r="T33">
            <v>0</v>
          </cell>
        </row>
        <row r="34">
          <cell r="C34">
            <v>16.559799999999999</v>
          </cell>
          <cell r="D34">
            <v>17.9892</v>
          </cell>
          <cell r="E34">
            <v>16.228300000000001</v>
          </cell>
          <cell r="F34">
            <v>14.516</v>
          </cell>
          <cell r="G34">
            <v>17.076499999999999</v>
          </cell>
          <cell r="H34">
            <v>20.351400000000002</v>
          </cell>
          <cell r="I34">
            <v>17.036000000000001</v>
          </cell>
          <cell r="J34">
            <v>17.9892</v>
          </cell>
          <cell r="K34">
            <v>16.804600000000001</v>
          </cell>
          <cell r="L34">
            <v>14.6577</v>
          </cell>
          <cell r="M34">
            <v>17.936</v>
          </cell>
          <cell r="N34">
            <v>20.351400000000002</v>
          </cell>
          <cell r="O34">
            <v>3.9698000000000002</v>
          </cell>
          <cell r="P34">
            <v>0</v>
          </cell>
          <cell r="Q34">
            <v>3.9698000000000002</v>
          </cell>
          <cell r="R34">
            <v>4.9519000000000002</v>
          </cell>
          <cell r="S34">
            <v>3.8481000000000001</v>
          </cell>
          <cell r="T34">
            <v>0</v>
          </cell>
        </row>
        <row r="35">
          <cell r="C35">
            <v>15.608599999999999</v>
          </cell>
          <cell r="D35">
            <v>16.581800000000001</v>
          </cell>
          <cell r="E35">
            <v>15.436500000000001</v>
          </cell>
          <cell r="F35">
            <v>14.853999999999999</v>
          </cell>
          <cell r="G35">
            <v>16.233699999999999</v>
          </cell>
          <cell r="H35">
            <v>13.761900000000001</v>
          </cell>
          <cell r="I35">
            <v>16.400600000000001</v>
          </cell>
          <cell r="J35">
            <v>16.581800000000001</v>
          </cell>
          <cell r="K35">
            <v>16.365300000000001</v>
          </cell>
          <cell r="L35">
            <v>16.015999999999998</v>
          </cell>
          <cell r="M35">
            <v>16.791499999999999</v>
          </cell>
          <cell r="N35">
            <v>15.8</v>
          </cell>
          <cell r="O35">
            <v>6.4410999999999996</v>
          </cell>
          <cell r="P35">
            <v>0</v>
          </cell>
          <cell r="Q35">
            <v>6.4410999999999996</v>
          </cell>
          <cell r="R35">
            <v>6.1733000000000002</v>
          </cell>
          <cell r="S35">
            <v>6.8071999999999999</v>
          </cell>
          <cell r="T35">
            <v>8.1999999999999993</v>
          </cell>
        </row>
        <row r="36">
          <cell r="C36">
            <v>17.392199999999999</v>
          </cell>
          <cell r="D36">
            <v>22.7623</v>
          </cell>
          <cell r="E36">
            <v>17.0778</v>
          </cell>
          <cell r="F36">
            <v>16.823699999999999</v>
          </cell>
          <cell r="G36">
            <v>17.119299999999999</v>
          </cell>
          <cell r="H36">
            <v>0</v>
          </cell>
          <cell r="I36">
            <v>17.392199999999999</v>
          </cell>
          <cell r="J36">
            <v>22.7623</v>
          </cell>
          <cell r="K36">
            <v>17.0778</v>
          </cell>
          <cell r="L36">
            <v>16.823699999999999</v>
          </cell>
          <cell r="M36">
            <v>17.119299999999999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C37">
            <v>14.3803</v>
          </cell>
          <cell r="D37">
            <v>17.723600000000001</v>
          </cell>
          <cell r="E37">
            <v>14.069900000000001</v>
          </cell>
          <cell r="F37">
            <v>14.689299999999999</v>
          </cell>
          <cell r="G37">
            <v>13.0265</v>
          </cell>
          <cell r="H37">
            <v>19.55</v>
          </cell>
          <cell r="I37">
            <v>16.392700000000001</v>
          </cell>
          <cell r="J37">
            <v>17.723600000000001</v>
          </cell>
          <cell r="K37">
            <v>16.2408</v>
          </cell>
          <cell r="L37">
            <v>15.410399999999999</v>
          </cell>
          <cell r="M37">
            <v>18.166699999999999</v>
          </cell>
          <cell r="N37">
            <v>19.55</v>
          </cell>
          <cell r="O37">
            <v>4.6284999999999998</v>
          </cell>
          <cell r="P37">
            <v>0</v>
          </cell>
          <cell r="Q37">
            <v>4.6284999999999998</v>
          </cell>
          <cell r="R37">
            <v>5.4809999999999999</v>
          </cell>
          <cell r="S37">
            <v>4.3612000000000002</v>
          </cell>
          <cell r="T37">
            <v>0</v>
          </cell>
        </row>
        <row r="38">
          <cell r="C38">
            <v>12.9648</v>
          </cell>
          <cell r="D38">
            <v>18.6083</v>
          </cell>
          <cell r="E38">
            <v>11.951000000000001</v>
          </cell>
          <cell r="F38">
            <v>9.0353999999999992</v>
          </cell>
          <cell r="G38">
            <v>17.6753</v>
          </cell>
          <cell r="H38">
            <v>16.656300000000002</v>
          </cell>
          <cell r="I38">
            <v>17.638000000000002</v>
          </cell>
          <cell r="J38">
            <v>18.6083</v>
          </cell>
          <cell r="K38">
            <v>17.3096</v>
          </cell>
          <cell r="L38">
            <v>16.190799999999999</v>
          </cell>
          <cell r="M38">
            <v>18.022200000000002</v>
          </cell>
          <cell r="N38">
            <v>16.656300000000002</v>
          </cell>
          <cell r="O38">
            <v>5.8914</v>
          </cell>
          <cell r="P38">
            <v>0</v>
          </cell>
          <cell r="Q38">
            <v>5.8914</v>
          </cell>
          <cell r="R38">
            <v>5.9260000000000002</v>
          </cell>
          <cell r="S38">
            <v>3.93</v>
          </cell>
          <cell r="T38">
            <v>0</v>
          </cell>
        </row>
        <row r="39">
          <cell r="C39">
            <v>17.7425</v>
          </cell>
          <cell r="D39">
            <v>17.6706</v>
          </cell>
          <cell r="E39">
            <v>17.764900000000001</v>
          </cell>
          <cell r="F39">
            <v>17.738499999999998</v>
          </cell>
          <cell r="G39">
            <v>17.781199999999998</v>
          </cell>
          <cell r="H39">
            <v>17.607800000000001</v>
          </cell>
          <cell r="I39">
            <v>17.7425</v>
          </cell>
          <cell r="J39">
            <v>17.6706</v>
          </cell>
          <cell r="K39">
            <v>17.764900000000001</v>
          </cell>
          <cell r="L39">
            <v>17.738499999999998</v>
          </cell>
          <cell r="M39">
            <v>17.781199999999998</v>
          </cell>
          <cell r="N39">
            <v>17.607800000000001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>
            <v>17.668600000000001</v>
          </cell>
          <cell r="D40">
            <v>17.590199999999999</v>
          </cell>
          <cell r="E40">
            <v>17.6783</v>
          </cell>
          <cell r="F40">
            <v>16.5029</v>
          </cell>
          <cell r="G40">
            <v>18.0928</v>
          </cell>
          <cell r="H40">
            <v>20.153400000000001</v>
          </cell>
          <cell r="I40">
            <v>17.857900000000001</v>
          </cell>
          <cell r="J40">
            <v>17.590199999999999</v>
          </cell>
          <cell r="K40">
            <v>17.891500000000001</v>
          </cell>
          <cell r="L40">
            <v>17.156300000000002</v>
          </cell>
          <cell r="M40">
            <v>18.0928</v>
          </cell>
          <cell r="N40">
            <v>20.153400000000001</v>
          </cell>
          <cell r="O40">
            <v>7.5134999999999996</v>
          </cell>
          <cell r="P40">
            <v>0</v>
          </cell>
          <cell r="Q40">
            <v>7.5134999999999996</v>
          </cell>
          <cell r="R40">
            <v>7.5134999999999996</v>
          </cell>
          <cell r="S40">
            <v>0</v>
          </cell>
          <cell r="T40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Г_cred"/>
      <sheetName val="Inter_r_cred(HouseHolds)-формул"/>
    </sheetNames>
    <sheetDataSet>
      <sheetData sheetId="0">
        <row r="14">
          <cell r="C14">
            <v>29.0443</v>
          </cell>
          <cell r="D14">
            <v>15.0108</v>
          </cell>
          <cell r="E14">
            <v>35.918100000000003</v>
          </cell>
          <cell r="F14">
            <v>36.9208</v>
          </cell>
          <cell r="G14">
            <v>30.885999999999999</v>
          </cell>
          <cell r="H14">
            <v>30.785699999999999</v>
          </cell>
          <cell r="I14">
            <v>29.0504</v>
          </cell>
          <cell r="J14">
            <v>15.0062</v>
          </cell>
          <cell r="K14">
            <v>35.922899999999998</v>
          </cell>
          <cell r="L14">
            <v>36.9208</v>
          </cell>
          <cell r="M14">
            <v>30.896100000000001</v>
          </cell>
          <cell r="N14">
            <v>30.842400000000001</v>
          </cell>
          <cell r="O14">
            <v>16.3446</v>
          </cell>
          <cell r="P14">
            <v>19.078700000000001</v>
          </cell>
          <cell r="Q14">
            <v>7.4661999999999997</v>
          </cell>
          <cell r="R14">
            <v>52</v>
          </cell>
          <cell r="S14">
            <v>13.5425</v>
          </cell>
          <cell r="T14">
            <v>3.4169</v>
          </cell>
        </row>
        <row r="15">
          <cell r="C15" t="str">
            <v>—</v>
          </cell>
          <cell r="D15" t="str">
            <v>—</v>
          </cell>
          <cell r="E15" t="str">
            <v>—</v>
          </cell>
          <cell r="F15" t="str">
            <v>—</v>
          </cell>
          <cell r="G15" t="str">
            <v>—</v>
          </cell>
          <cell r="H15" t="str">
            <v>—</v>
          </cell>
          <cell r="I15" t="str">
            <v>—</v>
          </cell>
          <cell r="J15" t="str">
            <v>—</v>
          </cell>
          <cell r="K15" t="str">
            <v>—</v>
          </cell>
          <cell r="L15" t="str">
            <v>—</v>
          </cell>
          <cell r="M15" t="str">
            <v>—</v>
          </cell>
          <cell r="N15" t="str">
            <v>—</v>
          </cell>
          <cell r="O15" t="str">
            <v>—</v>
          </cell>
          <cell r="P15" t="str">
            <v>—</v>
          </cell>
          <cell r="Q15" t="str">
            <v>—</v>
          </cell>
          <cell r="R15" t="str">
            <v>—</v>
          </cell>
          <cell r="S15" t="str">
            <v>—</v>
          </cell>
          <cell r="T15" t="str">
            <v>—</v>
          </cell>
        </row>
        <row r="17">
          <cell r="C17">
            <v>37.996499999999997</v>
          </cell>
          <cell r="D17">
            <v>41.785899999999998</v>
          </cell>
          <cell r="E17">
            <v>37.814</v>
          </cell>
          <cell r="F17">
            <v>38.3003</v>
          </cell>
          <cell r="G17">
            <v>36.551600000000001</v>
          </cell>
          <cell r="H17">
            <v>33.612000000000002</v>
          </cell>
          <cell r="I17">
            <v>37.994999999999997</v>
          </cell>
          <cell r="J17">
            <v>41.759399999999999</v>
          </cell>
          <cell r="K17">
            <v>37.814</v>
          </cell>
          <cell r="L17">
            <v>38.3003</v>
          </cell>
          <cell r="M17">
            <v>36.551600000000001</v>
          </cell>
          <cell r="N17">
            <v>33.612000000000002</v>
          </cell>
          <cell r="O17">
            <v>55.834699999999998</v>
          </cell>
          <cell r="P17">
            <v>55.834699999999998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C18">
            <v>37.288899999999998</v>
          </cell>
          <cell r="D18">
            <v>43.219700000000003</v>
          </cell>
          <cell r="E18">
            <v>37.045200000000001</v>
          </cell>
          <cell r="F18">
            <v>38.251899999999999</v>
          </cell>
          <cell r="G18">
            <v>28.722999999999999</v>
          </cell>
          <cell r="H18">
            <v>19.979199999999999</v>
          </cell>
          <cell r="I18">
            <v>37.290399999999998</v>
          </cell>
          <cell r="J18">
            <v>43.264000000000003</v>
          </cell>
          <cell r="K18">
            <v>37.045200000000001</v>
          </cell>
          <cell r="L18">
            <v>38.251899999999999</v>
          </cell>
          <cell r="M18">
            <v>28.722999999999999</v>
          </cell>
          <cell r="N18">
            <v>19.979199999999999</v>
          </cell>
          <cell r="O18">
            <v>8.2979000000000003</v>
          </cell>
          <cell r="P18">
            <v>8.2979000000000003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>
            <v>35.9861</v>
          </cell>
          <cell r="D19">
            <v>40.212800000000001</v>
          </cell>
          <cell r="E19">
            <v>35.643799999999999</v>
          </cell>
          <cell r="F19">
            <v>35.769399999999997</v>
          </cell>
          <cell r="G19">
            <v>35.249099999999999</v>
          </cell>
          <cell r="H19">
            <v>32.5961</v>
          </cell>
          <cell r="I19">
            <v>35.985900000000001</v>
          </cell>
          <cell r="J19">
            <v>40.2166</v>
          </cell>
          <cell r="K19">
            <v>35.643799999999999</v>
          </cell>
          <cell r="L19">
            <v>35.769399999999997</v>
          </cell>
          <cell r="M19">
            <v>35.249099999999999</v>
          </cell>
          <cell r="N19">
            <v>32.5961</v>
          </cell>
          <cell r="O19">
            <v>37.813000000000002</v>
          </cell>
          <cell r="P19">
            <v>37.813000000000002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>
            <v>37.974899999999998</v>
          </cell>
          <cell r="D20">
            <v>47.224499999999999</v>
          </cell>
          <cell r="E20">
            <v>37.513599999999997</v>
          </cell>
          <cell r="F20">
            <v>38.296199999999999</v>
          </cell>
          <cell r="G20">
            <v>9.3556000000000008</v>
          </cell>
          <cell r="H20">
            <v>8.6234999999999999</v>
          </cell>
          <cell r="I20">
            <v>37.973300000000002</v>
          </cell>
          <cell r="J20">
            <v>47.2119</v>
          </cell>
          <cell r="K20">
            <v>37.513599999999997</v>
          </cell>
          <cell r="L20">
            <v>38.296199999999999</v>
          </cell>
          <cell r="M20">
            <v>9.3556000000000008</v>
          </cell>
          <cell r="N20">
            <v>8.6234999999999999</v>
          </cell>
          <cell r="O20">
            <v>52.501600000000003</v>
          </cell>
          <cell r="P20">
            <v>52.501600000000003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C21">
            <v>37.556699999999999</v>
          </cell>
          <cell r="D21">
            <v>42.2547</v>
          </cell>
          <cell r="E21">
            <v>37.277099999999997</v>
          </cell>
          <cell r="F21">
            <v>38.012799999999999</v>
          </cell>
          <cell r="G21">
            <v>30.612300000000001</v>
          </cell>
          <cell r="H21">
            <v>34.491100000000003</v>
          </cell>
          <cell r="I21">
            <v>37.556100000000001</v>
          </cell>
          <cell r="J21">
            <v>42.254600000000003</v>
          </cell>
          <cell r="K21">
            <v>37.277099999999997</v>
          </cell>
          <cell r="L21">
            <v>38.012799999999999</v>
          </cell>
          <cell r="M21">
            <v>30.612300000000001</v>
          </cell>
          <cell r="N21">
            <v>34.491100000000003</v>
          </cell>
          <cell r="O21">
            <v>42.283200000000001</v>
          </cell>
          <cell r="P21">
            <v>42.283200000000001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>
            <v>37.703600000000002</v>
          </cell>
          <cell r="D22">
            <v>44.802399999999999</v>
          </cell>
          <cell r="E22">
            <v>37.360199999999999</v>
          </cell>
          <cell r="F22">
            <v>38.5991</v>
          </cell>
          <cell r="G22">
            <v>30.631699999999999</v>
          </cell>
          <cell r="H22">
            <v>26.2346</v>
          </cell>
          <cell r="I22">
            <v>37.702800000000003</v>
          </cell>
          <cell r="J22">
            <v>44.791899999999998</v>
          </cell>
          <cell r="K22">
            <v>37.360199999999999</v>
          </cell>
          <cell r="L22">
            <v>38.5991</v>
          </cell>
          <cell r="M22">
            <v>30.631699999999999</v>
          </cell>
          <cell r="N22">
            <v>26.2346</v>
          </cell>
          <cell r="O22">
            <v>54.110700000000001</v>
          </cell>
          <cell r="P22">
            <v>54.110700000000001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C23">
            <v>37.5839</v>
          </cell>
          <cell r="D23">
            <v>44.301000000000002</v>
          </cell>
          <cell r="E23">
            <v>36.619700000000002</v>
          </cell>
          <cell r="F23">
            <v>37.355499999999999</v>
          </cell>
          <cell r="G23">
            <v>28.432300000000001</v>
          </cell>
          <cell r="H23">
            <v>27.656199999999998</v>
          </cell>
          <cell r="I23">
            <v>37.582700000000003</v>
          </cell>
          <cell r="J23">
            <v>44.298900000000003</v>
          </cell>
          <cell r="K23">
            <v>36.619700000000002</v>
          </cell>
          <cell r="L23">
            <v>37.355499999999999</v>
          </cell>
          <cell r="M23">
            <v>28.432300000000001</v>
          </cell>
          <cell r="N23">
            <v>27.656199999999998</v>
          </cell>
          <cell r="O23">
            <v>46.151899999999998</v>
          </cell>
          <cell r="P23">
            <v>46.151899999999998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C24">
            <v>37.406399999999998</v>
          </cell>
          <cell r="D24">
            <v>41.790500000000002</v>
          </cell>
          <cell r="E24">
            <v>37.232900000000001</v>
          </cell>
          <cell r="F24">
            <v>38.138300000000001</v>
          </cell>
          <cell r="G24">
            <v>34.157400000000003</v>
          </cell>
          <cell r="H24">
            <v>22.5579</v>
          </cell>
          <cell r="I24">
            <v>37.4041</v>
          </cell>
          <cell r="J24">
            <v>41.750700000000002</v>
          </cell>
          <cell r="K24">
            <v>37.232900000000001</v>
          </cell>
          <cell r="L24">
            <v>38.138300000000001</v>
          </cell>
          <cell r="M24">
            <v>34.157400000000003</v>
          </cell>
          <cell r="N24">
            <v>22.5579</v>
          </cell>
          <cell r="O24">
            <v>50.379399999999997</v>
          </cell>
          <cell r="P24">
            <v>50.379399999999997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C25">
            <v>21.784099999999999</v>
          </cell>
          <cell r="D25">
            <v>12.450100000000001</v>
          </cell>
          <cell r="E25">
            <v>33.482199999999999</v>
          </cell>
          <cell r="F25">
            <v>35.000300000000003</v>
          </cell>
          <cell r="G25">
            <v>26.956399999999999</v>
          </cell>
          <cell r="H25">
            <v>31.251200000000001</v>
          </cell>
          <cell r="I25">
            <v>21.79</v>
          </cell>
          <cell r="J25">
            <v>12.4489</v>
          </cell>
          <cell r="K25">
            <v>33.493400000000001</v>
          </cell>
          <cell r="L25">
            <v>35.000300000000003</v>
          </cell>
          <cell r="M25">
            <v>26.967300000000002</v>
          </cell>
          <cell r="N25">
            <v>31.346</v>
          </cell>
          <cell r="O25">
            <v>11.922599999999999</v>
          </cell>
          <cell r="P25">
            <v>13.9979</v>
          </cell>
          <cell r="Q25">
            <v>7.4063999999999997</v>
          </cell>
          <cell r="R25">
            <v>52</v>
          </cell>
          <cell r="S25">
            <v>15.41</v>
          </cell>
          <cell r="T25">
            <v>3.4169</v>
          </cell>
        </row>
        <row r="26">
          <cell r="C26">
            <v>37.326900000000002</v>
          </cell>
          <cell r="D26">
            <v>41.048200000000001</v>
          </cell>
          <cell r="E26">
            <v>37.155099999999997</v>
          </cell>
          <cell r="F26">
            <v>37.810099999999998</v>
          </cell>
          <cell r="G26">
            <v>31.342700000000001</v>
          </cell>
          <cell r="H26">
            <v>34.9925</v>
          </cell>
          <cell r="I26">
            <v>37.325400000000002</v>
          </cell>
          <cell r="J26">
            <v>41.026800000000001</v>
          </cell>
          <cell r="K26">
            <v>37.155099999999997</v>
          </cell>
          <cell r="L26">
            <v>37.810099999999998</v>
          </cell>
          <cell r="M26">
            <v>31.342700000000001</v>
          </cell>
          <cell r="N26">
            <v>34.9925</v>
          </cell>
          <cell r="O26">
            <v>48.551400000000001</v>
          </cell>
          <cell r="P26">
            <v>48.551400000000001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C27">
            <v>37.241300000000003</v>
          </cell>
          <cell r="D27">
            <v>59.065199999999997</v>
          </cell>
          <cell r="E27">
            <v>37.225900000000003</v>
          </cell>
          <cell r="F27">
            <v>37.972099999999998</v>
          </cell>
          <cell r="G27">
            <v>6.2973999999999997</v>
          </cell>
          <cell r="H27">
            <v>17.440000000000001</v>
          </cell>
          <cell r="I27">
            <v>37.241300000000003</v>
          </cell>
          <cell r="J27">
            <v>59.065199999999997</v>
          </cell>
          <cell r="K27">
            <v>37.225900000000003</v>
          </cell>
          <cell r="L27">
            <v>37.972099999999998</v>
          </cell>
          <cell r="M27">
            <v>6.2973999999999997</v>
          </cell>
          <cell r="N27">
            <v>17.440000000000001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>
            <v>40.250599999999999</v>
          </cell>
          <cell r="D28">
            <v>42.3474</v>
          </cell>
          <cell r="E28">
            <v>40.091900000000003</v>
          </cell>
          <cell r="F28">
            <v>40.182600000000001</v>
          </cell>
          <cell r="G28">
            <v>42.280799999999999</v>
          </cell>
          <cell r="H28">
            <v>29.4847</v>
          </cell>
          <cell r="I28">
            <v>40.289200000000001</v>
          </cell>
          <cell r="J28">
            <v>42.826599999999999</v>
          </cell>
          <cell r="K28">
            <v>40.099800000000002</v>
          </cell>
          <cell r="L28">
            <v>40.182600000000001</v>
          </cell>
          <cell r="M28">
            <v>42.344999999999999</v>
          </cell>
          <cell r="N28">
            <v>29.4847</v>
          </cell>
          <cell r="O28">
            <v>9.3408999999999995</v>
          </cell>
          <cell r="P28">
            <v>9.6448</v>
          </cell>
          <cell r="Q28">
            <v>8</v>
          </cell>
          <cell r="R28">
            <v>0</v>
          </cell>
          <cell r="S28">
            <v>8</v>
          </cell>
          <cell r="T28">
            <v>0</v>
          </cell>
        </row>
        <row r="29">
          <cell r="C29">
            <v>38.498600000000003</v>
          </cell>
          <cell r="D29">
            <v>40.625399999999999</v>
          </cell>
          <cell r="E29">
            <v>38.3553</v>
          </cell>
          <cell r="F29">
            <v>38.195099999999996</v>
          </cell>
          <cell r="G29">
            <v>41.228099999999998</v>
          </cell>
          <cell r="H29">
            <v>34.766399999999997</v>
          </cell>
          <cell r="I29">
            <v>38.500599999999999</v>
          </cell>
          <cell r="J29">
            <v>40.6663</v>
          </cell>
          <cell r="K29">
            <v>38.3553</v>
          </cell>
          <cell r="L29">
            <v>38.195099999999996</v>
          </cell>
          <cell r="M29">
            <v>41.228099999999998</v>
          </cell>
          <cell r="N29">
            <v>34.766399999999997</v>
          </cell>
          <cell r="O29">
            <v>30.460899999999999</v>
          </cell>
          <cell r="P29">
            <v>30.460899999999999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C30">
            <v>37.443399999999997</v>
          </cell>
          <cell r="D30">
            <v>39.4664</v>
          </cell>
          <cell r="E30">
            <v>37.215400000000002</v>
          </cell>
          <cell r="F30">
            <v>38.276699999999998</v>
          </cell>
          <cell r="G30">
            <v>28.969100000000001</v>
          </cell>
          <cell r="H30">
            <v>32.257599999999996</v>
          </cell>
          <cell r="I30">
            <v>37.4465</v>
          </cell>
          <cell r="J30">
            <v>39.525199999999998</v>
          </cell>
          <cell r="K30">
            <v>37.215400000000002</v>
          </cell>
          <cell r="L30">
            <v>38.276699999999998</v>
          </cell>
          <cell r="M30">
            <v>28.969100000000001</v>
          </cell>
          <cell r="N30">
            <v>32.257599999999996</v>
          </cell>
          <cell r="O30">
            <v>35.146500000000003</v>
          </cell>
          <cell r="P30">
            <v>35.146500000000003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>
            <v>37.334699999999998</v>
          </cell>
          <cell r="D31">
            <v>40.771500000000003</v>
          </cell>
          <cell r="E31">
            <v>37.117800000000003</v>
          </cell>
          <cell r="F31">
            <v>37.72</v>
          </cell>
          <cell r="G31">
            <v>33.884900000000002</v>
          </cell>
          <cell r="H31">
            <v>32.695999999999998</v>
          </cell>
          <cell r="I31">
            <v>37.341900000000003</v>
          </cell>
          <cell r="J31">
            <v>40.912599999999998</v>
          </cell>
          <cell r="K31">
            <v>37.117800000000003</v>
          </cell>
          <cell r="L31">
            <v>37.72</v>
          </cell>
          <cell r="M31">
            <v>33.884900000000002</v>
          </cell>
          <cell r="N31">
            <v>32.695999999999998</v>
          </cell>
          <cell r="O31">
            <v>16.995200000000001</v>
          </cell>
          <cell r="P31">
            <v>16.995200000000001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C32">
            <v>37.4527</v>
          </cell>
          <cell r="D32">
            <v>44.307699999999997</v>
          </cell>
          <cell r="E32">
            <v>37.130499999999998</v>
          </cell>
          <cell r="F32">
            <v>38.052700000000002</v>
          </cell>
          <cell r="G32">
            <v>32.790799999999997</v>
          </cell>
          <cell r="H32">
            <v>20.131499999999999</v>
          </cell>
          <cell r="I32">
            <v>37.451799999999999</v>
          </cell>
          <cell r="J32">
            <v>44.295499999999997</v>
          </cell>
          <cell r="K32">
            <v>37.130499999999998</v>
          </cell>
          <cell r="L32">
            <v>38.052700000000002</v>
          </cell>
          <cell r="M32">
            <v>32.790799999999997</v>
          </cell>
          <cell r="N32">
            <v>20.131499999999999</v>
          </cell>
          <cell r="O32">
            <v>55.909500000000001</v>
          </cell>
          <cell r="P32">
            <v>55.909500000000001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C33">
            <v>37.786299999999997</v>
          </cell>
          <cell r="D33">
            <v>42.4758</v>
          </cell>
          <cell r="E33">
            <v>37.506</v>
          </cell>
          <cell r="F33">
            <v>38.139600000000002</v>
          </cell>
          <cell r="G33">
            <v>30.206399999999999</v>
          </cell>
          <cell r="H33">
            <v>33.280200000000001</v>
          </cell>
          <cell r="I33">
            <v>37.7864</v>
          </cell>
          <cell r="J33">
            <v>42.478999999999999</v>
          </cell>
          <cell r="K33">
            <v>37.506</v>
          </cell>
          <cell r="L33">
            <v>38.139600000000002</v>
          </cell>
          <cell r="M33">
            <v>30.206399999999999</v>
          </cell>
          <cell r="N33">
            <v>33.280200000000001</v>
          </cell>
          <cell r="O33">
            <v>33.7971</v>
          </cell>
          <cell r="P33">
            <v>33.7971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C34">
            <v>37.612900000000003</v>
          </cell>
          <cell r="D34">
            <v>41.845999999999997</v>
          </cell>
          <cell r="E34">
            <v>37.398699999999998</v>
          </cell>
          <cell r="F34">
            <v>38.657499999999999</v>
          </cell>
          <cell r="G34">
            <v>28.109500000000001</v>
          </cell>
          <cell r="H34">
            <v>28.515499999999999</v>
          </cell>
          <cell r="I34">
            <v>37.610900000000001</v>
          </cell>
          <cell r="J34">
            <v>41.821199999999997</v>
          </cell>
          <cell r="K34">
            <v>37.398699999999998</v>
          </cell>
          <cell r="L34">
            <v>38.657499999999999</v>
          </cell>
          <cell r="M34">
            <v>28.109500000000001</v>
          </cell>
          <cell r="N34">
            <v>28.515499999999999</v>
          </cell>
          <cell r="O34">
            <v>47.938099999999999</v>
          </cell>
          <cell r="P34">
            <v>47.938099999999999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C35">
            <v>37.438000000000002</v>
          </cell>
          <cell r="D35">
            <v>42.565899999999999</v>
          </cell>
          <cell r="E35">
            <v>37.136600000000001</v>
          </cell>
          <cell r="F35">
            <v>37.784599999999998</v>
          </cell>
          <cell r="G35">
            <v>28.011700000000001</v>
          </cell>
          <cell r="H35">
            <v>33.018500000000003</v>
          </cell>
          <cell r="I35">
            <v>37.437199999999997</v>
          </cell>
          <cell r="J35">
            <v>42.561100000000003</v>
          </cell>
          <cell r="K35">
            <v>37.136600000000001</v>
          </cell>
          <cell r="L35">
            <v>37.784599999999998</v>
          </cell>
          <cell r="M35">
            <v>28.011700000000001</v>
          </cell>
          <cell r="N35">
            <v>33.018500000000003</v>
          </cell>
          <cell r="O35">
            <v>45.3416</v>
          </cell>
          <cell r="P35">
            <v>45.3416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C36">
            <v>38.7316</v>
          </cell>
          <cell r="D36">
            <v>42.461300000000001</v>
          </cell>
          <cell r="E36">
            <v>38.589799999999997</v>
          </cell>
          <cell r="F36">
            <v>39.175800000000002</v>
          </cell>
          <cell r="G36">
            <v>18.845199999999998</v>
          </cell>
          <cell r="H36">
            <v>20.953800000000001</v>
          </cell>
          <cell r="I36">
            <v>38.7697</v>
          </cell>
          <cell r="J36">
            <v>43.7042</v>
          </cell>
          <cell r="K36">
            <v>38.589799999999997</v>
          </cell>
          <cell r="L36">
            <v>39.175800000000002</v>
          </cell>
          <cell r="M36">
            <v>18.845199999999998</v>
          </cell>
          <cell r="N36">
            <v>20.953800000000001</v>
          </cell>
          <cell r="O36">
            <v>13.5426</v>
          </cell>
          <cell r="P36">
            <v>13.5426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C37">
            <v>36.853000000000002</v>
          </cell>
          <cell r="D37">
            <v>42.024099999999997</v>
          </cell>
          <cell r="E37">
            <v>36.633299999999998</v>
          </cell>
          <cell r="F37">
            <v>37.692900000000002</v>
          </cell>
          <cell r="G37">
            <v>28.7392</v>
          </cell>
          <cell r="H37">
            <v>27.697600000000001</v>
          </cell>
          <cell r="I37">
            <v>36.852899999999998</v>
          </cell>
          <cell r="J37">
            <v>42.034799999999997</v>
          </cell>
          <cell r="K37">
            <v>36.633299999999998</v>
          </cell>
          <cell r="L37">
            <v>37.692900000000002</v>
          </cell>
          <cell r="M37">
            <v>28.7392</v>
          </cell>
          <cell r="N37">
            <v>27.697600000000001</v>
          </cell>
          <cell r="O37">
            <v>37.674900000000001</v>
          </cell>
          <cell r="P37">
            <v>37.674900000000001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C38">
            <v>37.420200000000001</v>
          </cell>
          <cell r="D38">
            <v>40.242600000000003</v>
          </cell>
          <cell r="E38">
            <v>37.284999999999997</v>
          </cell>
          <cell r="F38">
            <v>37.944699999999997</v>
          </cell>
          <cell r="G38">
            <v>31.742999999999999</v>
          </cell>
          <cell r="H38">
            <v>32.920400000000001</v>
          </cell>
          <cell r="I38">
            <v>37.419800000000002</v>
          </cell>
          <cell r="J38">
            <v>40.241199999999999</v>
          </cell>
          <cell r="K38">
            <v>37.284999999999997</v>
          </cell>
          <cell r="L38">
            <v>37.944699999999997</v>
          </cell>
          <cell r="M38">
            <v>31.742999999999999</v>
          </cell>
          <cell r="N38">
            <v>32.920400000000001</v>
          </cell>
          <cell r="O38">
            <v>40.874299999999998</v>
          </cell>
          <cell r="P38">
            <v>40.874299999999998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>
            <v>38.110300000000002</v>
          </cell>
          <cell r="D39">
            <v>46.073399999999999</v>
          </cell>
          <cell r="E39">
            <v>37.725099999999998</v>
          </cell>
          <cell r="F39">
            <v>38.448599999999999</v>
          </cell>
          <cell r="G39">
            <v>34.742600000000003</v>
          </cell>
          <cell r="H39">
            <v>21.831800000000001</v>
          </cell>
          <cell r="I39">
            <v>38.106900000000003</v>
          </cell>
          <cell r="J39">
            <v>46.026400000000002</v>
          </cell>
          <cell r="K39">
            <v>37.725099999999998</v>
          </cell>
          <cell r="L39">
            <v>38.448599999999999</v>
          </cell>
          <cell r="M39">
            <v>34.742600000000003</v>
          </cell>
          <cell r="N39">
            <v>21.831800000000001</v>
          </cell>
          <cell r="O39">
            <v>59.812100000000001</v>
          </cell>
          <cell r="P39">
            <v>59.812100000000001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>
            <v>37.374699999999997</v>
          </cell>
          <cell r="D40">
            <v>41.247</v>
          </cell>
          <cell r="E40">
            <v>37.1434</v>
          </cell>
          <cell r="F40">
            <v>38.195099999999996</v>
          </cell>
          <cell r="G40">
            <v>29.219799999999999</v>
          </cell>
          <cell r="H40">
            <v>29.286799999999999</v>
          </cell>
          <cell r="I40">
            <v>37.373800000000003</v>
          </cell>
          <cell r="J40">
            <v>41.234999999999999</v>
          </cell>
          <cell r="K40">
            <v>37.1434</v>
          </cell>
          <cell r="L40">
            <v>38.195099999999996</v>
          </cell>
          <cell r="M40">
            <v>29.219799999999999</v>
          </cell>
          <cell r="N40">
            <v>29.286799999999999</v>
          </cell>
          <cell r="O40">
            <v>53.296900000000001</v>
          </cell>
          <cell r="P40">
            <v>53.296900000000001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_dep"/>
      <sheetName val="Inter_r_dep(Corporation)-формул"/>
    </sheetNames>
    <sheetDataSet>
      <sheetData sheetId="0">
        <row r="14">
          <cell r="C14">
            <v>8.3270993500224098</v>
          </cell>
          <cell r="D14">
            <v>4.8913708969447001</v>
          </cell>
          <cell r="E14">
            <v>8.49929959862604</v>
          </cell>
          <cell r="F14">
            <v>7.0726961551638601</v>
          </cell>
          <cell r="G14">
            <v>1.2714117429663401</v>
          </cell>
          <cell r="H14">
            <v>9.3601177624658103</v>
          </cell>
          <cell r="I14">
            <v>4.9691496438350997</v>
          </cell>
          <cell r="J14">
            <v>9.5800994273926303</v>
          </cell>
          <cell r="K14">
            <v>9.0223731520533903</v>
          </cell>
          <cell r="L14">
            <v>10.803081391190799</v>
          </cell>
          <cell r="M14">
            <v>0.75438933221754001</v>
          </cell>
          <cell r="N14">
            <v>0.94796620340417403</v>
          </cell>
          <cell r="O14">
            <v>0.75942193708137395</v>
          </cell>
          <cell r="P14">
            <v>2.7116059869027702</v>
          </cell>
          <cell r="Q14">
            <v>0.19503488910564101</v>
          </cell>
        </row>
        <row r="15">
          <cell r="C15" t="str">
            <v>—</v>
          </cell>
          <cell r="D15" t="str">
            <v>—</v>
          </cell>
          <cell r="E15" t="str">
            <v>—</v>
          </cell>
          <cell r="F15" t="str">
            <v>—</v>
          </cell>
          <cell r="G15" t="str">
            <v>—</v>
          </cell>
          <cell r="H15" t="str">
            <v>—</v>
          </cell>
          <cell r="I15" t="str">
            <v>—</v>
          </cell>
          <cell r="J15" t="str">
            <v>—</v>
          </cell>
          <cell r="K15" t="str">
            <v>—</v>
          </cell>
          <cell r="L15" t="str">
            <v>—</v>
          </cell>
          <cell r="M15" t="str">
            <v>—</v>
          </cell>
          <cell r="N15" t="str">
            <v>—</v>
          </cell>
          <cell r="O15" t="str">
            <v>—</v>
          </cell>
          <cell r="P15" t="str">
            <v>—</v>
          </cell>
          <cell r="Q15" t="str">
            <v>—</v>
          </cell>
        </row>
        <row r="17">
          <cell r="C17">
            <v>8.6801221547533398</v>
          </cell>
          <cell r="D17">
            <v>5.1029536576779799</v>
          </cell>
          <cell r="E17">
            <v>8.7953303915562309</v>
          </cell>
          <cell r="F17">
            <v>8</v>
          </cell>
          <cell r="G17">
            <v>0</v>
          </cell>
          <cell r="H17">
            <v>9.1267338011548507</v>
          </cell>
          <cell r="I17">
            <v>5.1029536576779799</v>
          </cell>
          <cell r="J17">
            <v>9.2641606438877009</v>
          </cell>
          <cell r="K17">
            <v>8</v>
          </cell>
          <cell r="L17">
            <v>0</v>
          </cell>
          <cell r="M17">
            <v>1.00074983223516</v>
          </cell>
          <cell r="N17">
            <v>0</v>
          </cell>
          <cell r="O17">
            <v>1.00074983223516</v>
          </cell>
          <cell r="P17">
            <v>0</v>
          </cell>
          <cell r="Q17">
            <v>0</v>
          </cell>
        </row>
        <row r="18">
          <cell r="C18">
            <v>10.694911796534299</v>
          </cell>
          <cell r="D18">
            <v>8.5847020644603607</v>
          </cell>
          <cell r="E18">
            <v>10.754156515659799</v>
          </cell>
          <cell r="F18">
            <v>8</v>
          </cell>
          <cell r="G18">
            <v>0</v>
          </cell>
          <cell r="H18">
            <v>11.1085136737862</v>
          </cell>
          <cell r="I18">
            <v>8.5847020644603607</v>
          </cell>
          <cell r="J18">
            <v>11.1824156695686</v>
          </cell>
          <cell r="K18">
            <v>8</v>
          </cell>
          <cell r="L18">
            <v>0</v>
          </cell>
          <cell r="M18">
            <v>0.80124716804016405</v>
          </cell>
          <cell r="N18">
            <v>0</v>
          </cell>
          <cell r="O18">
            <v>0.80124716804016405</v>
          </cell>
          <cell r="P18">
            <v>0</v>
          </cell>
          <cell r="Q18">
            <v>0</v>
          </cell>
        </row>
        <row r="19">
          <cell r="C19">
            <v>9.5287133296272994</v>
          </cell>
          <cell r="D19">
            <v>5.6480706955070099</v>
          </cell>
          <cell r="E19">
            <v>9.6332077580446605</v>
          </cell>
          <cell r="F19">
            <v>7.9499949839412798</v>
          </cell>
          <cell r="G19">
            <v>0</v>
          </cell>
          <cell r="H19">
            <v>11.0259466957067</v>
          </cell>
          <cell r="I19">
            <v>5.6777675913445398</v>
          </cell>
          <cell r="J19">
            <v>11.193836587014999</v>
          </cell>
          <cell r="K19">
            <v>7.9499949839412798</v>
          </cell>
          <cell r="L19">
            <v>0</v>
          </cell>
          <cell r="M19">
            <v>0.55517331534889403</v>
          </cell>
          <cell r="N19">
            <v>1.0003871429516101E-2</v>
          </cell>
          <cell r="O19">
            <v>0.55569758957927395</v>
          </cell>
          <cell r="P19">
            <v>0</v>
          </cell>
          <cell r="Q19">
            <v>0</v>
          </cell>
        </row>
        <row r="20">
          <cell r="C20">
            <v>7.4707485620330099</v>
          </cell>
          <cell r="D20">
            <v>0</v>
          </cell>
          <cell r="E20">
            <v>7.4605719157289601</v>
          </cell>
          <cell r="F20">
            <v>8.11306859401253</v>
          </cell>
          <cell r="G20">
            <v>7.99181637765557</v>
          </cell>
          <cell r="H20">
            <v>8.5521138803993892</v>
          </cell>
          <cell r="I20">
            <v>0</v>
          </cell>
          <cell r="J20">
            <v>8.5607668666171293</v>
          </cell>
          <cell r="K20">
            <v>8.11306859401253</v>
          </cell>
          <cell r="L20">
            <v>7.9927764397427801</v>
          </cell>
          <cell r="M20">
            <v>1.0728701915671</v>
          </cell>
          <cell r="N20">
            <v>0</v>
          </cell>
          <cell r="O20">
            <v>1.0728718791093901</v>
          </cell>
          <cell r="P20">
            <v>0</v>
          </cell>
          <cell r="Q20">
            <v>0.1</v>
          </cell>
        </row>
        <row r="21">
          <cell r="C21">
            <v>10.568710760534101</v>
          </cell>
          <cell r="D21">
            <v>4.3947832369405901</v>
          </cell>
          <cell r="E21">
            <v>10.6366548988525</v>
          </cell>
          <cell r="F21">
            <v>8</v>
          </cell>
          <cell r="G21">
            <v>0</v>
          </cell>
          <cell r="H21">
            <v>10.7464130101422</v>
          </cell>
          <cell r="I21">
            <v>4.3947832369405901</v>
          </cell>
          <cell r="J21">
            <v>10.8176673088168</v>
          </cell>
          <cell r="K21">
            <v>8</v>
          </cell>
          <cell r="L21">
            <v>0</v>
          </cell>
          <cell r="M21">
            <v>1.2947706273272701</v>
          </cell>
          <cell r="N21">
            <v>0</v>
          </cell>
          <cell r="O21">
            <v>1.2947706273272701</v>
          </cell>
          <cell r="P21">
            <v>0</v>
          </cell>
          <cell r="Q21">
            <v>0</v>
          </cell>
        </row>
        <row r="22">
          <cell r="C22">
            <v>7.2949227380742903</v>
          </cell>
          <cell r="D22">
            <v>5.5176348477591697</v>
          </cell>
          <cell r="E22">
            <v>7.3244827158276902</v>
          </cell>
          <cell r="F22">
            <v>0</v>
          </cell>
          <cell r="G22">
            <v>0</v>
          </cell>
          <cell r="H22">
            <v>7.7070907102167503</v>
          </cell>
          <cell r="I22">
            <v>5.6233103037834997</v>
          </cell>
          <cell r="J22">
            <v>7.7430476613580099</v>
          </cell>
          <cell r="K22">
            <v>0</v>
          </cell>
          <cell r="L22">
            <v>0</v>
          </cell>
          <cell r="M22">
            <v>5.0613067486314903E-2</v>
          </cell>
          <cell r="N22">
            <v>0.05</v>
          </cell>
          <cell r="O22">
            <v>5.0616620658633302E-2</v>
          </cell>
          <cell r="P22">
            <v>0</v>
          </cell>
          <cell r="Q22">
            <v>0</v>
          </cell>
        </row>
        <row r="23">
          <cell r="C23">
            <v>9.3295424021698192</v>
          </cell>
          <cell r="D23">
            <v>4.7536760566292298</v>
          </cell>
          <cell r="E23">
            <v>9.4476367043207503</v>
          </cell>
          <cell r="F23">
            <v>7.2778836538461498</v>
          </cell>
          <cell r="G23">
            <v>11.002000000000001</v>
          </cell>
          <cell r="H23">
            <v>10.242498238358101</v>
          </cell>
          <cell r="I23">
            <v>4.7536760566292298</v>
          </cell>
          <cell r="J23">
            <v>10.401413742112601</v>
          </cell>
          <cell r="K23">
            <v>7.2778836538461498</v>
          </cell>
          <cell r="L23">
            <v>11.002000000000001</v>
          </cell>
          <cell r="M23">
            <v>1.1457242940850101</v>
          </cell>
          <cell r="N23">
            <v>0</v>
          </cell>
          <cell r="O23">
            <v>1.1457242940850101</v>
          </cell>
          <cell r="P23">
            <v>0</v>
          </cell>
          <cell r="Q23">
            <v>0</v>
          </cell>
        </row>
        <row r="24">
          <cell r="C24">
            <v>8.89547329082232</v>
          </cell>
          <cell r="D24">
            <v>8.4689962653503894</v>
          </cell>
          <cell r="E24">
            <v>8.9519301926870494</v>
          </cell>
          <cell r="F24">
            <v>14.3258323057953</v>
          </cell>
          <cell r="G24">
            <v>0</v>
          </cell>
          <cell r="H24">
            <v>9.9324404647743503</v>
          </cell>
          <cell r="I24">
            <v>8.4752039242714599</v>
          </cell>
          <cell r="J24">
            <v>10.1775743634244</v>
          </cell>
          <cell r="K24">
            <v>14.3258323057953</v>
          </cell>
          <cell r="L24">
            <v>0</v>
          </cell>
          <cell r="M24">
            <v>0.663579216660517</v>
          </cell>
          <cell r="N24">
            <v>0.1</v>
          </cell>
          <cell r="O24">
            <v>0.66406910132639696</v>
          </cell>
          <cell r="P24">
            <v>0</v>
          </cell>
          <cell r="Q24">
            <v>0</v>
          </cell>
        </row>
        <row r="25">
          <cell r="C25">
            <v>7.9804095534286601</v>
          </cell>
          <cell r="D25">
            <v>4.3392978419140098</v>
          </cell>
          <cell r="E25">
            <v>8.1599460713275391</v>
          </cell>
          <cell r="F25">
            <v>10.818624769433701</v>
          </cell>
          <cell r="G25">
            <v>1.24220138295706</v>
          </cell>
          <cell r="H25">
            <v>9.0358993844003699</v>
          </cell>
          <cell r="I25">
            <v>4.4316680518248202</v>
          </cell>
          <cell r="J25">
            <v>9.2576360854429893</v>
          </cell>
          <cell r="K25">
            <v>11.169561045881601</v>
          </cell>
          <cell r="L25">
            <v>11.0201440548772</v>
          </cell>
          <cell r="M25">
            <v>0.74768371291626801</v>
          </cell>
          <cell r="N25">
            <v>0.97693031598494096</v>
          </cell>
          <cell r="O25">
            <v>0.75838193583557001</v>
          </cell>
          <cell r="P25">
            <v>2.07026918155568</v>
          </cell>
          <cell r="Q25">
            <v>0.19503491520975799</v>
          </cell>
        </row>
        <row r="26">
          <cell r="C26">
            <v>4.9390882740384798</v>
          </cell>
          <cell r="D26">
            <v>3.4708349994027401</v>
          </cell>
          <cell r="E26">
            <v>5.04118194997654</v>
          </cell>
          <cell r="F26">
            <v>0</v>
          </cell>
          <cell r="G26">
            <v>0</v>
          </cell>
          <cell r="H26">
            <v>8.4953563861055095</v>
          </cell>
          <cell r="I26">
            <v>3.4708349994027401</v>
          </cell>
          <cell r="J26">
            <v>9.1451285164293594</v>
          </cell>
          <cell r="K26">
            <v>0</v>
          </cell>
          <cell r="L26">
            <v>0</v>
          </cell>
          <cell r="M26">
            <v>0.26809509537613702</v>
          </cell>
          <cell r="N26">
            <v>0</v>
          </cell>
          <cell r="O26">
            <v>0.26809509537613702</v>
          </cell>
          <cell r="P26">
            <v>0</v>
          </cell>
          <cell r="Q26">
            <v>0</v>
          </cell>
        </row>
        <row r="27">
          <cell r="C27">
            <v>0.48754514069170402</v>
          </cell>
          <cell r="D27">
            <v>0</v>
          </cell>
          <cell r="E27">
            <v>0.33996946262119798</v>
          </cell>
          <cell r="F27">
            <v>8</v>
          </cell>
          <cell r="G27">
            <v>0</v>
          </cell>
          <cell r="H27">
            <v>0.48754514069170402</v>
          </cell>
          <cell r="I27">
            <v>0</v>
          </cell>
          <cell r="J27">
            <v>0.33996946262119798</v>
          </cell>
          <cell r="K27">
            <v>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9.7412258218295502</v>
          </cell>
          <cell r="D28">
            <v>8.26554297900962</v>
          </cell>
          <cell r="E28">
            <v>9.99476345039389</v>
          </cell>
          <cell r="F28">
            <v>4.2530120481927698</v>
          </cell>
          <cell r="G28">
            <v>0</v>
          </cell>
          <cell r="H28">
            <v>10.3727141181215</v>
          </cell>
          <cell r="I28">
            <v>8.26554297900962</v>
          </cell>
          <cell r="J28">
            <v>10.765891892157599</v>
          </cell>
          <cell r="K28">
            <v>4.2530120481927698</v>
          </cell>
          <cell r="L28">
            <v>0</v>
          </cell>
          <cell r="M28">
            <v>1.0657266642318499</v>
          </cell>
          <cell r="N28">
            <v>0</v>
          </cell>
          <cell r="O28">
            <v>1.0657266642318499</v>
          </cell>
          <cell r="P28">
            <v>0</v>
          </cell>
          <cell r="Q28">
            <v>0</v>
          </cell>
        </row>
        <row r="29">
          <cell r="C29">
            <v>8.3079748292593596</v>
          </cell>
          <cell r="D29">
            <v>4.3769601619077099</v>
          </cell>
          <cell r="E29">
            <v>8.7640045332116099</v>
          </cell>
          <cell r="F29">
            <v>8.8612588652482298</v>
          </cell>
          <cell r="G29">
            <v>0</v>
          </cell>
          <cell r="H29">
            <v>8.8352616506597599</v>
          </cell>
          <cell r="I29">
            <v>4.37703645388628</v>
          </cell>
          <cell r="J29">
            <v>9.4000369113539008</v>
          </cell>
          <cell r="K29">
            <v>8.8612588652482298</v>
          </cell>
          <cell r="L29">
            <v>0</v>
          </cell>
          <cell r="M29">
            <v>1.82350994289207</v>
          </cell>
          <cell r="N29">
            <v>0.4</v>
          </cell>
          <cell r="O29">
            <v>1.8235476929198</v>
          </cell>
          <cell r="P29">
            <v>0</v>
          </cell>
          <cell r="Q29">
            <v>0</v>
          </cell>
        </row>
        <row r="30">
          <cell r="C30">
            <v>8.2871322353266095</v>
          </cell>
          <cell r="D30">
            <v>5.1767937502813899</v>
          </cell>
          <cell r="E30">
            <v>8.3727192463818998</v>
          </cell>
          <cell r="F30">
            <v>1.2917425331416701</v>
          </cell>
          <cell r="G30">
            <v>4</v>
          </cell>
          <cell r="H30">
            <v>9.3720819708755307</v>
          </cell>
          <cell r="I30">
            <v>5.1767937502813899</v>
          </cell>
          <cell r="J30">
            <v>9.50270457394722</v>
          </cell>
          <cell r="K30">
            <v>1.2917425331416701</v>
          </cell>
          <cell r="L30">
            <v>4</v>
          </cell>
          <cell r="M30">
            <v>1.2177928657019601</v>
          </cell>
          <cell r="N30">
            <v>0</v>
          </cell>
          <cell r="O30">
            <v>1.2177928657019601</v>
          </cell>
          <cell r="P30">
            <v>0</v>
          </cell>
          <cell r="Q30">
            <v>0</v>
          </cell>
        </row>
        <row r="31">
          <cell r="C31">
            <v>10.699832949477299</v>
          </cell>
          <cell r="D31">
            <v>3.7457955741354598</v>
          </cell>
          <cell r="E31">
            <v>10.9152216602553</v>
          </cell>
          <cell r="F31">
            <v>3.1410999999999998</v>
          </cell>
          <cell r="G31">
            <v>0</v>
          </cell>
          <cell r="H31">
            <v>11.034047592139901</v>
          </cell>
          <cell r="I31">
            <v>3.7457955741354598</v>
          </cell>
          <cell r="J31">
            <v>11.214367708137701</v>
          </cell>
          <cell r="K31">
            <v>0</v>
          </cell>
          <cell r="L31">
            <v>0</v>
          </cell>
          <cell r="M31">
            <v>1.4623408471653301</v>
          </cell>
          <cell r="N31">
            <v>0</v>
          </cell>
          <cell r="O31">
            <v>1.09865520715298</v>
          </cell>
          <cell r="P31">
            <v>3.1410999999999998</v>
          </cell>
          <cell r="Q31">
            <v>0</v>
          </cell>
        </row>
        <row r="32">
          <cell r="C32">
            <v>7.6956718814859197</v>
          </cell>
          <cell r="D32">
            <v>7.4318575205892801</v>
          </cell>
          <cell r="E32">
            <v>7.7227002938732801</v>
          </cell>
          <cell r="F32">
            <v>2</v>
          </cell>
          <cell r="G32">
            <v>0</v>
          </cell>
          <cell r="H32">
            <v>8.2942151955550401</v>
          </cell>
          <cell r="I32">
            <v>7.48447758175916</v>
          </cell>
          <cell r="J32">
            <v>8.3843053271263805</v>
          </cell>
          <cell r="K32">
            <v>0</v>
          </cell>
          <cell r="L32">
            <v>0</v>
          </cell>
          <cell r="M32">
            <v>1.0633838816955801</v>
          </cell>
          <cell r="N32">
            <v>0.01</v>
          </cell>
          <cell r="O32">
            <v>1.07147720811682</v>
          </cell>
          <cell r="P32">
            <v>2</v>
          </cell>
          <cell r="Q32">
            <v>0</v>
          </cell>
        </row>
        <row r="33">
          <cell r="C33">
            <v>7.4100878910888701</v>
          </cell>
          <cell r="D33">
            <v>4.8351911445093299</v>
          </cell>
          <cell r="E33">
            <v>7.6107177010074496</v>
          </cell>
          <cell r="F33">
            <v>5.2237787855020699</v>
          </cell>
          <cell r="G33">
            <v>0.1</v>
          </cell>
          <cell r="H33">
            <v>8.8513416001615504</v>
          </cell>
          <cell r="I33">
            <v>4.8351911445093299</v>
          </cell>
          <cell r="J33">
            <v>9.2227913711234208</v>
          </cell>
          <cell r="K33">
            <v>8.1871582685317801</v>
          </cell>
          <cell r="L33">
            <v>0.1</v>
          </cell>
          <cell r="M33">
            <v>0.85984977612528701</v>
          </cell>
          <cell r="N33">
            <v>0</v>
          </cell>
          <cell r="O33">
            <v>0.82939464458753998</v>
          </cell>
          <cell r="P33">
            <v>3.25</v>
          </cell>
          <cell r="Q33">
            <v>0</v>
          </cell>
        </row>
        <row r="34">
          <cell r="C34">
            <v>9.6485200879178503</v>
          </cell>
          <cell r="D34">
            <v>8.0881390444345396</v>
          </cell>
          <cell r="E34">
            <v>9.8802304446622706</v>
          </cell>
          <cell r="F34">
            <v>9.0048999999999992</v>
          </cell>
          <cell r="G34">
            <v>0</v>
          </cell>
          <cell r="H34">
            <v>9.7986528932616093</v>
          </cell>
          <cell r="I34">
            <v>8.0881390444345396</v>
          </cell>
          <cell r="J34">
            <v>10.0584272079277</v>
          </cell>
          <cell r="K34">
            <v>9.0048999999999992</v>
          </cell>
          <cell r="L34">
            <v>0</v>
          </cell>
          <cell r="M34">
            <v>0.71035649590866901</v>
          </cell>
          <cell r="N34">
            <v>0</v>
          </cell>
          <cell r="O34">
            <v>0.71035649590866901</v>
          </cell>
          <cell r="P34">
            <v>0</v>
          </cell>
          <cell r="Q34">
            <v>0</v>
          </cell>
        </row>
        <row r="35">
          <cell r="C35">
            <v>9.0046528816608493</v>
          </cell>
          <cell r="D35">
            <v>4.8658056231453699</v>
          </cell>
          <cell r="E35">
            <v>9.3834338974993905</v>
          </cell>
          <cell r="F35">
            <v>7.6272643992447904</v>
          </cell>
          <cell r="G35">
            <v>0.1</v>
          </cell>
          <cell r="H35">
            <v>9.6187522089532909</v>
          </cell>
          <cell r="I35">
            <v>4.8959526047019102</v>
          </cell>
          <cell r="J35">
            <v>10.072924248921201</v>
          </cell>
          <cell r="K35">
            <v>8.9720904465320803</v>
          </cell>
          <cell r="L35">
            <v>0.1</v>
          </cell>
          <cell r="M35">
            <v>0.915088572344396</v>
          </cell>
          <cell r="N35">
            <v>1.0016179106527801E-2</v>
          </cell>
          <cell r="O35">
            <v>0.92356995573037803</v>
          </cell>
          <cell r="P35">
            <v>0.82127463929686595</v>
          </cell>
          <cell r="Q35">
            <v>0</v>
          </cell>
        </row>
        <row r="36">
          <cell r="C36">
            <v>6.7078115693197802</v>
          </cell>
          <cell r="D36">
            <v>7.7165293956028496</v>
          </cell>
          <cell r="E36">
            <v>6.5589644434261798</v>
          </cell>
          <cell r="F36">
            <v>8</v>
          </cell>
          <cell r="G36">
            <v>0</v>
          </cell>
          <cell r="H36">
            <v>7.0701602273052604</v>
          </cell>
          <cell r="I36">
            <v>7.7165293956028496</v>
          </cell>
          <cell r="J36">
            <v>6.9679931245735203</v>
          </cell>
          <cell r="K36">
            <v>8</v>
          </cell>
          <cell r="L36">
            <v>0</v>
          </cell>
          <cell r="M36">
            <v>0.80100237345155301</v>
          </cell>
          <cell r="N36">
            <v>0</v>
          </cell>
          <cell r="O36">
            <v>0.80100237345155301</v>
          </cell>
          <cell r="P36">
            <v>0</v>
          </cell>
          <cell r="Q36">
            <v>0</v>
          </cell>
        </row>
        <row r="37">
          <cell r="C37">
            <v>8.9970961812244905</v>
          </cell>
          <cell r="D37">
            <v>4.2474636797398402</v>
          </cell>
          <cell r="E37">
            <v>9.1500838344857591</v>
          </cell>
          <cell r="F37">
            <v>9.2683486238532105</v>
          </cell>
          <cell r="G37">
            <v>0</v>
          </cell>
          <cell r="H37">
            <v>9.2955301373693899</v>
          </cell>
          <cell r="I37">
            <v>4.2474636797398402</v>
          </cell>
          <cell r="J37">
            <v>9.4646608885082202</v>
          </cell>
          <cell r="K37">
            <v>9.2683486238532105</v>
          </cell>
          <cell r="L37">
            <v>0</v>
          </cell>
          <cell r="M37">
            <v>1.26851377861498</v>
          </cell>
          <cell r="N37">
            <v>0</v>
          </cell>
          <cell r="O37">
            <v>1.26851377861498</v>
          </cell>
          <cell r="P37">
            <v>0</v>
          </cell>
          <cell r="Q37">
            <v>0</v>
          </cell>
        </row>
        <row r="38">
          <cell r="C38">
            <v>9.0129448295547903</v>
          </cell>
          <cell r="D38">
            <v>4.7656356281646399</v>
          </cell>
          <cell r="E38">
            <v>9.1486154772910009</v>
          </cell>
          <cell r="F38">
            <v>8.34572876357886</v>
          </cell>
          <cell r="G38">
            <v>0</v>
          </cell>
          <cell r="H38">
            <v>9.4059393778521994</v>
          </cell>
          <cell r="I38">
            <v>4.7656356281646399</v>
          </cell>
          <cell r="J38">
            <v>9.5589967678714096</v>
          </cell>
          <cell r="K38">
            <v>11.4334759087064</v>
          </cell>
          <cell r="L38">
            <v>0</v>
          </cell>
          <cell r="M38">
            <v>0.84963141003779497</v>
          </cell>
          <cell r="N38">
            <v>0</v>
          </cell>
          <cell r="O38">
            <v>0.85431398599417996</v>
          </cell>
          <cell r="P38">
            <v>0.1</v>
          </cell>
          <cell r="Q38">
            <v>0</v>
          </cell>
        </row>
        <row r="39">
          <cell r="C39">
            <v>7.3408274455763296</v>
          </cell>
          <cell r="D39">
            <v>1.3294116538137299</v>
          </cell>
          <cell r="E39">
            <v>7.6622011173771698</v>
          </cell>
          <cell r="F39">
            <v>7.25</v>
          </cell>
          <cell r="G39">
            <v>0</v>
          </cell>
          <cell r="H39">
            <v>8.2950356863405794</v>
          </cell>
          <cell r="I39">
            <v>1.3294116538137299</v>
          </cell>
          <cell r="J39">
            <v>8.7241504035491193</v>
          </cell>
          <cell r="K39">
            <v>7.25</v>
          </cell>
          <cell r="L39">
            <v>0</v>
          </cell>
          <cell r="M39">
            <v>0.64748415812036597</v>
          </cell>
          <cell r="N39">
            <v>0</v>
          </cell>
          <cell r="O39">
            <v>0.64748415812036597</v>
          </cell>
          <cell r="P39">
            <v>0</v>
          </cell>
          <cell r="Q39">
            <v>0</v>
          </cell>
        </row>
        <row r="40">
          <cell r="C40">
            <v>7.17905681466502</v>
          </cell>
          <cell r="D40">
            <v>6.98181538340154</v>
          </cell>
          <cell r="E40">
            <v>7.2054106788852499</v>
          </cell>
          <cell r="F40">
            <v>0</v>
          </cell>
          <cell r="G40">
            <v>0</v>
          </cell>
          <cell r="H40">
            <v>8.1454283460514993</v>
          </cell>
          <cell r="I40">
            <v>6.98181538340154</v>
          </cell>
          <cell r="J40">
            <v>8.3306273295817501</v>
          </cell>
          <cell r="K40">
            <v>0</v>
          </cell>
          <cell r="L40">
            <v>0</v>
          </cell>
          <cell r="M40">
            <v>1.3203192018560601</v>
          </cell>
          <cell r="N40">
            <v>0</v>
          </cell>
          <cell r="O40">
            <v>1.3203192018560601</v>
          </cell>
          <cell r="P40">
            <v>0</v>
          </cell>
          <cell r="Q40">
            <v>0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Г_dep"/>
      <sheetName val="Inter_r_dep(HouseHolds)-формули"/>
    </sheetNames>
    <sheetDataSet>
      <sheetData sheetId="0">
        <row r="14">
          <cell r="C14">
            <v>7.6348305869437301</v>
          </cell>
          <cell r="D14">
            <v>2.55641816113955</v>
          </cell>
          <cell r="E14">
            <v>8.5092457080593693</v>
          </cell>
          <cell r="F14">
            <v>9.3891912299085796</v>
          </cell>
          <cell r="G14">
            <v>11.507052138997</v>
          </cell>
          <cell r="H14">
            <v>10.4680392748361</v>
          </cell>
          <cell r="I14">
            <v>3.1912172378923902</v>
          </cell>
          <cell r="J14">
            <v>12.4942666627352</v>
          </cell>
          <cell r="K14">
            <v>11.7750694640657</v>
          </cell>
          <cell r="L14">
            <v>13.939951374240099</v>
          </cell>
          <cell r="M14">
            <v>1.00186272834132</v>
          </cell>
          <cell r="N14">
            <v>1.14401825808864E-2</v>
          </cell>
          <cell r="O14">
            <v>1.13737785777387</v>
          </cell>
          <cell r="P14">
            <v>1.1567156927514599</v>
          </cell>
          <cell r="Q14">
            <v>1.24070539271165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7">
          <cell r="C17">
            <v>9.0146224888180697</v>
          </cell>
          <cell r="D17">
            <v>3.8139138189291</v>
          </cell>
          <cell r="E17">
            <v>9.0786016293169691</v>
          </cell>
          <cell r="F17">
            <v>9.8752551100470392</v>
          </cell>
          <cell r="G17">
            <v>11.9218033970118</v>
          </cell>
          <cell r="H17">
            <v>11.917215996119401</v>
          </cell>
          <cell r="I17">
            <v>4.7347643870349803</v>
          </cell>
          <cell r="J17">
            <v>12.4931656555798</v>
          </cell>
          <cell r="K17">
            <v>11.9634029968707</v>
          </cell>
          <cell r="L17">
            <v>14.3188286318602</v>
          </cell>
          <cell r="M17">
            <v>1.0393457938924799</v>
          </cell>
          <cell r="N17">
            <v>1.0639252247402101E-2</v>
          </cell>
          <cell r="O17">
            <v>1.08755265950832</v>
          </cell>
          <cell r="P17">
            <v>1.10210982317415</v>
          </cell>
          <cell r="Q17">
            <v>1.2292136371951801</v>
          </cell>
        </row>
        <row r="18">
          <cell r="C18">
            <v>9.8071819987695008</v>
          </cell>
          <cell r="D18">
            <v>4.4450031238326897</v>
          </cell>
          <cell r="E18">
            <v>10.0226802873553</v>
          </cell>
          <cell r="F18">
            <v>9.9904409771600893</v>
          </cell>
          <cell r="G18">
            <v>12.9033269825338</v>
          </cell>
          <cell r="H18">
            <v>12.0891325941197</v>
          </cell>
          <cell r="I18">
            <v>4.9812935841969601</v>
          </cell>
          <cell r="J18">
            <v>12.7618871222796</v>
          </cell>
          <cell r="K18">
            <v>11.841628465366201</v>
          </cell>
          <cell r="L18">
            <v>14.827410582286401</v>
          </cell>
          <cell r="M18">
            <v>1.1610982720759799</v>
          </cell>
          <cell r="N18">
            <v>1.7916847504519801E-2</v>
          </cell>
          <cell r="O18">
            <v>1.2598974672550201</v>
          </cell>
          <cell r="P18">
            <v>0.94721592427989898</v>
          </cell>
          <cell r="Q18">
            <v>1.3072608433855399</v>
          </cell>
        </row>
        <row r="19">
          <cell r="C19">
            <v>8.6953588162578193</v>
          </cell>
          <cell r="D19">
            <v>4.0182820506733199</v>
          </cell>
          <cell r="E19">
            <v>9.39079323480426</v>
          </cell>
          <cell r="F19">
            <v>9.0007993617072106</v>
          </cell>
          <cell r="G19">
            <v>10.624039835079801</v>
          </cell>
          <cell r="H19">
            <v>11.4329367654439</v>
          </cell>
          <cell r="I19">
            <v>4.9198835955728502</v>
          </cell>
          <cell r="J19">
            <v>12.7320984681631</v>
          </cell>
          <cell r="K19">
            <v>11.5583619123492</v>
          </cell>
          <cell r="L19">
            <v>13.857402593659399</v>
          </cell>
          <cell r="M19">
            <v>0.86411936348205498</v>
          </cell>
          <cell r="N19">
            <v>1.6480169953126501E-2</v>
          </cell>
          <cell r="O19">
            <v>0.93275935445965796</v>
          </cell>
          <cell r="P19">
            <v>0.86330187542430303</v>
          </cell>
          <cell r="Q19">
            <v>1.33106775416809</v>
          </cell>
        </row>
        <row r="20">
          <cell r="C20">
            <v>9.5841353644381897</v>
          </cell>
          <cell r="D20">
            <v>3.2747240750916</v>
          </cell>
          <cell r="E20">
            <v>10.098553698971299</v>
          </cell>
          <cell r="F20">
            <v>9.6618665316936507</v>
          </cell>
          <cell r="G20">
            <v>12.3879059398067</v>
          </cell>
          <cell r="H20">
            <v>11.266528795917701</v>
          </cell>
          <cell r="I20">
            <v>4.9983807269879597</v>
          </cell>
          <cell r="J20">
            <v>12.014847559813401</v>
          </cell>
          <cell r="K20">
            <v>10.331633260970699</v>
          </cell>
          <cell r="L20">
            <v>13.894468726683099</v>
          </cell>
          <cell r="M20">
            <v>0.88829969536781395</v>
          </cell>
          <cell r="N20">
            <v>1.10465514199916E-2</v>
          </cell>
          <cell r="O20">
            <v>1.17641209699977</v>
          </cell>
          <cell r="P20">
            <v>0.77266475655738398</v>
          </cell>
          <cell r="Q20">
            <v>0.63077430734259299</v>
          </cell>
        </row>
        <row r="21">
          <cell r="C21">
            <v>9.2836293107377603</v>
          </cell>
          <cell r="D21">
            <v>3.22146478280983</v>
          </cell>
          <cell r="E21">
            <v>9.5462406485447495</v>
          </cell>
          <cell r="F21">
            <v>9.6166875612813296</v>
          </cell>
          <cell r="G21">
            <v>12.0566970660552</v>
          </cell>
          <cell r="H21">
            <v>11.674400255984599</v>
          </cell>
          <cell r="I21">
            <v>4.7552596079330298</v>
          </cell>
          <cell r="J21">
            <v>12.216103808150701</v>
          </cell>
          <cell r="K21">
            <v>11.2534773527192</v>
          </cell>
          <cell r="L21">
            <v>13.708653083508</v>
          </cell>
          <cell r="M21">
            <v>1.0464110309988099</v>
          </cell>
          <cell r="N21">
            <v>1.30369214779138E-2</v>
          </cell>
          <cell r="O21">
            <v>1.2541132135558799</v>
          </cell>
          <cell r="P21">
            <v>0.60891265730626498</v>
          </cell>
          <cell r="Q21">
            <v>0.92186192700418901</v>
          </cell>
        </row>
        <row r="22">
          <cell r="C22">
            <v>10.0499086888466</v>
          </cell>
          <cell r="D22">
            <v>3.2070949221462102</v>
          </cell>
          <cell r="E22">
            <v>10.4101966638228</v>
          </cell>
          <cell r="F22">
            <v>10.4388732919197</v>
          </cell>
          <cell r="G22">
            <v>10.245514656415899</v>
          </cell>
          <cell r="H22">
            <v>12.597653666694899</v>
          </cell>
          <cell r="I22">
            <v>4.1958658130467503</v>
          </cell>
          <cell r="J22">
            <v>13.198601061198</v>
          </cell>
          <cell r="K22">
            <v>12.3485543898123</v>
          </cell>
          <cell r="L22">
            <v>13.5131342543107</v>
          </cell>
          <cell r="M22">
            <v>1.1599229586667501</v>
          </cell>
          <cell r="N22">
            <v>4.1324074790392802E-2</v>
          </cell>
          <cell r="O22">
            <v>1.1645371500297701</v>
          </cell>
          <cell r="P22">
            <v>1.4294718689853401</v>
          </cell>
          <cell r="Q22">
            <v>1.23572444514386</v>
          </cell>
        </row>
        <row r="23">
          <cell r="C23">
            <v>8.6730586391379703</v>
          </cell>
          <cell r="D23">
            <v>3.1949371939428199</v>
          </cell>
          <cell r="E23">
            <v>9.3071222899809705</v>
          </cell>
          <cell r="F23">
            <v>10.337023486792001</v>
          </cell>
          <cell r="G23">
            <v>12.0698112458523</v>
          </cell>
          <cell r="H23">
            <v>11.4718267103259</v>
          </cell>
          <cell r="I23">
            <v>4.8850881122491101</v>
          </cell>
          <cell r="J23">
            <v>12.3316693297343</v>
          </cell>
          <cell r="K23">
            <v>12.712168800524401</v>
          </cell>
          <cell r="L23">
            <v>14.111211175679699</v>
          </cell>
          <cell r="M23">
            <v>0.94390206054012205</v>
          </cell>
          <cell r="N23">
            <v>1.19255645253894E-2</v>
          </cell>
          <cell r="O23">
            <v>1.2014873203658001</v>
          </cell>
          <cell r="P23">
            <v>1.2156786230527401</v>
          </cell>
          <cell r="Q23">
            <v>0.95430999934044403</v>
          </cell>
        </row>
        <row r="24">
          <cell r="C24">
            <v>8.4175820207250407</v>
          </cell>
          <cell r="D24">
            <v>3.95143921427508</v>
          </cell>
          <cell r="E24">
            <v>8.1365248512490194</v>
          </cell>
          <cell r="F24">
            <v>10.1981511132365</v>
          </cell>
          <cell r="G24">
            <v>11.2208541516565</v>
          </cell>
          <cell r="H24">
            <v>11.873539212963999</v>
          </cell>
          <cell r="I24">
            <v>4.9842270259994104</v>
          </cell>
          <cell r="J24">
            <v>12.527763984908001</v>
          </cell>
          <cell r="K24">
            <v>12.0345453798429</v>
          </cell>
          <cell r="L24">
            <v>14.2908354838187</v>
          </cell>
          <cell r="M24">
            <v>1.17739896217864</v>
          </cell>
          <cell r="N24">
            <v>2.6112818941585601E-2</v>
          </cell>
          <cell r="O24">
            <v>1.2560649828097701</v>
          </cell>
          <cell r="P24">
            <v>1.0885912528050801</v>
          </cell>
          <cell r="Q24">
            <v>1.16709174300451</v>
          </cell>
        </row>
        <row r="25">
          <cell r="C25">
            <v>6.1664612366679403</v>
          </cell>
          <cell r="D25">
            <v>2.0741634717200101</v>
          </cell>
          <cell r="E25">
            <v>7.7375348298362896</v>
          </cell>
          <cell r="F25">
            <v>8.7345341086146604</v>
          </cell>
          <cell r="G25">
            <v>12.2822422863872</v>
          </cell>
          <cell r="H25">
            <v>8.7715526632647904</v>
          </cell>
          <cell r="I25">
            <v>2.5129953114043602</v>
          </cell>
          <cell r="J25">
            <v>12.449677867278499</v>
          </cell>
          <cell r="K25">
            <v>12.1573577542748</v>
          </cell>
          <cell r="L25">
            <v>14.6167004553247</v>
          </cell>
          <cell r="M25">
            <v>0.96032503422864302</v>
          </cell>
          <cell r="N25">
            <v>9.3078545837161492E-3</v>
          </cell>
          <cell r="O25">
            <v>1.1156629092124299</v>
          </cell>
          <cell r="P25">
            <v>1.35538262286963</v>
          </cell>
          <cell r="Q25">
            <v>1.2811822255446801</v>
          </cell>
        </row>
        <row r="26">
          <cell r="C26">
            <v>9.5663285484315992</v>
          </cell>
          <cell r="D26">
            <v>3.47759674365274</v>
          </cell>
          <cell r="E26">
            <v>9.5950701110670202</v>
          </cell>
          <cell r="F26">
            <v>9.7695502426579495</v>
          </cell>
          <cell r="G26">
            <v>12.079162781776599</v>
          </cell>
          <cell r="H26">
            <v>11.700084069254</v>
          </cell>
          <cell r="I26">
            <v>4.3764793973679597</v>
          </cell>
          <cell r="J26">
            <v>11.956019066707499</v>
          </cell>
          <cell r="K26">
            <v>11.407573309249999</v>
          </cell>
          <cell r="L26">
            <v>13.9412160474181</v>
          </cell>
          <cell r="M26">
            <v>1.1882790347380601</v>
          </cell>
          <cell r="N26">
            <v>2.4501788100635202E-2</v>
          </cell>
          <cell r="O26">
            <v>1.2569700303584901</v>
          </cell>
          <cell r="P26">
            <v>1.2261790531052501</v>
          </cell>
          <cell r="Q26">
            <v>0.98649861671082195</v>
          </cell>
        </row>
        <row r="27">
          <cell r="C27">
            <v>9.3417555785005604</v>
          </cell>
          <cell r="D27">
            <v>3.1347055878256702</v>
          </cell>
          <cell r="E27">
            <v>9.3151282755461899</v>
          </cell>
          <cell r="F27">
            <v>9.1522541581580494</v>
          </cell>
          <cell r="G27">
            <v>12.280288875180201</v>
          </cell>
          <cell r="H27">
            <v>10.798473466666399</v>
          </cell>
          <cell r="I27">
            <v>3.1347055878256702</v>
          </cell>
          <cell r="J27">
            <v>11.3090169653441</v>
          </cell>
          <cell r="K27">
            <v>9.6283561545086194</v>
          </cell>
          <cell r="L27">
            <v>13.668123082041699</v>
          </cell>
          <cell r="M27">
            <v>1.1536994277343799</v>
          </cell>
          <cell r="N27">
            <v>0</v>
          </cell>
          <cell r="O27">
            <v>1.2872395383148401</v>
          </cell>
          <cell r="P27">
            <v>0.19258828412143</v>
          </cell>
          <cell r="Q27">
            <v>3.92983375335101E-2</v>
          </cell>
        </row>
        <row r="28">
          <cell r="C28">
            <v>8.3905657112352703</v>
          </cell>
          <cell r="D28">
            <v>3.47150446789218</v>
          </cell>
          <cell r="E28">
            <v>8.8181790961655899</v>
          </cell>
          <cell r="F28">
            <v>9.5376204201334094</v>
          </cell>
          <cell r="G28">
            <v>12.3231163755037</v>
          </cell>
          <cell r="H28">
            <v>11.7325892030668</v>
          </cell>
          <cell r="I28">
            <v>4.77117374837644</v>
          </cell>
          <cell r="J28">
            <v>12.907081178088299</v>
          </cell>
          <cell r="K28">
            <v>11.8810774027357</v>
          </cell>
          <cell r="L28">
            <v>14.256408394585</v>
          </cell>
          <cell r="M28">
            <v>1.06538779721128</v>
          </cell>
          <cell r="N28">
            <v>1.1827038996181601E-2</v>
          </cell>
          <cell r="O28">
            <v>1.15974589365666</v>
          </cell>
          <cell r="P28">
            <v>1.3936237508237801</v>
          </cell>
          <cell r="Q28">
            <v>1.0515944813588001</v>
          </cell>
        </row>
        <row r="29">
          <cell r="C29">
            <v>9.5423896519805709</v>
          </cell>
          <cell r="D29">
            <v>2.9604141829895601</v>
          </cell>
          <cell r="E29">
            <v>9.9283113836773094</v>
          </cell>
          <cell r="F29">
            <v>10.2329195949028</v>
          </cell>
          <cell r="G29">
            <v>13.1453951919082</v>
          </cell>
          <cell r="H29">
            <v>11.9105666996083</v>
          </cell>
          <cell r="I29">
            <v>4.7661964896817102</v>
          </cell>
          <cell r="J29">
            <v>12.6395636295349</v>
          </cell>
          <cell r="K29">
            <v>11.3236384816755</v>
          </cell>
          <cell r="L29">
            <v>14.2944975291012</v>
          </cell>
          <cell r="M29">
            <v>1.0410699664243199</v>
          </cell>
          <cell r="N29">
            <v>1.0611796745776199E-2</v>
          </cell>
          <cell r="O29">
            <v>1.27496241237455</v>
          </cell>
          <cell r="P29">
            <v>1.0754644315041999</v>
          </cell>
          <cell r="Q29">
            <v>0.75715973801891501</v>
          </cell>
        </row>
        <row r="30">
          <cell r="C30">
            <v>7.1749619999114502</v>
          </cell>
          <cell r="D30">
            <v>3.4099054743130899</v>
          </cell>
          <cell r="E30">
            <v>7.2426857781421301</v>
          </cell>
          <cell r="F30">
            <v>9.4629330463463592</v>
          </cell>
          <cell r="G30">
            <v>10.1450923954531</v>
          </cell>
          <cell r="H30">
            <v>11.997918074079999</v>
          </cell>
          <cell r="I30">
            <v>4.9484330930368099</v>
          </cell>
          <cell r="J30">
            <v>13.265676710136001</v>
          </cell>
          <cell r="K30">
            <v>11.7019618087221</v>
          </cell>
          <cell r="L30">
            <v>13.756151258564399</v>
          </cell>
          <cell r="M30">
            <v>1.2130474868144401</v>
          </cell>
          <cell r="N30">
            <v>1.70131014161089E-2</v>
          </cell>
          <cell r="O30">
            <v>1.2988009434689101</v>
          </cell>
          <cell r="P30">
            <v>1.32431654158256</v>
          </cell>
          <cell r="Q30">
            <v>1.4759568165339301</v>
          </cell>
        </row>
        <row r="31">
          <cell r="C31">
            <v>9.1897812435272996</v>
          </cell>
          <cell r="D31">
            <v>3.5544245279109501</v>
          </cell>
          <cell r="E31">
            <v>9.6003186933932003</v>
          </cell>
          <cell r="F31">
            <v>9.8901040976069599</v>
          </cell>
          <cell r="G31">
            <v>10.318150906574401</v>
          </cell>
          <cell r="H31">
            <v>11.2856451948642</v>
          </cell>
          <cell r="I31">
            <v>4.6958916889486799</v>
          </cell>
          <cell r="J31">
            <v>11.931688769139599</v>
          </cell>
          <cell r="K31">
            <v>11.586504211422801</v>
          </cell>
          <cell r="L31">
            <v>11.848342968880999</v>
          </cell>
          <cell r="M31">
            <v>0.86945654772220904</v>
          </cell>
          <cell r="N31">
            <v>1.20453511628468E-2</v>
          </cell>
          <cell r="O31">
            <v>0.98466178479710897</v>
          </cell>
          <cell r="P31">
            <v>0.73367140007552101</v>
          </cell>
          <cell r="Q31">
            <v>1.2937697287769101</v>
          </cell>
        </row>
        <row r="32">
          <cell r="C32">
            <v>9.1742831621899494</v>
          </cell>
          <cell r="D32">
            <v>2.9417406222792901</v>
          </cell>
          <cell r="E32">
            <v>9.2771817002705692</v>
          </cell>
          <cell r="F32">
            <v>9.5532788443318797</v>
          </cell>
          <cell r="G32">
            <v>12.871011342885099</v>
          </cell>
          <cell r="H32">
            <v>11.8703514680131</v>
          </cell>
          <cell r="I32">
            <v>4.7717180420903302</v>
          </cell>
          <cell r="J32">
            <v>12.250644337831201</v>
          </cell>
          <cell r="K32">
            <v>11.297874088428699</v>
          </cell>
          <cell r="L32">
            <v>14.682630432780799</v>
          </cell>
          <cell r="M32">
            <v>1.04937801975921</v>
          </cell>
          <cell r="N32">
            <v>3.36663976299875E-2</v>
          </cell>
          <cell r="O32">
            <v>1.19236693775679</v>
          </cell>
          <cell r="P32">
            <v>0.82680843126436698</v>
          </cell>
          <cell r="Q32">
            <v>1.0710265320755501</v>
          </cell>
        </row>
        <row r="33">
          <cell r="C33">
            <v>9.2610524353640002</v>
          </cell>
          <cell r="D33">
            <v>3.15292779119088</v>
          </cell>
          <cell r="E33">
            <v>9.4584508077957707</v>
          </cell>
          <cell r="F33">
            <v>9.7271496338372199</v>
          </cell>
          <cell r="G33">
            <v>12.098783638724701</v>
          </cell>
          <cell r="H33">
            <v>12.246499220357499</v>
          </cell>
          <cell r="I33">
            <v>4.9464834785315102</v>
          </cell>
          <cell r="J33">
            <v>12.6913724407279</v>
          </cell>
          <cell r="K33">
            <v>12.260198575207299</v>
          </cell>
          <cell r="L33">
            <v>13.9667544127381</v>
          </cell>
          <cell r="M33">
            <v>1.0828734588475299</v>
          </cell>
          <cell r="N33">
            <v>1.2698779056754201E-2</v>
          </cell>
          <cell r="O33">
            <v>1.1991542967878299</v>
          </cell>
          <cell r="P33">
            <v>1.14069235533987</v>
          </cell>
          <cell r="Q33">
            <v>1.22427387049336</v>
          </cell>
        </row>
        <row r="34">
          <cell r="C34">
            <v>8.4497074184535901</v>
          </cell>
          <cell r="D34">
            <v>4.0929821097700501</v>
          </cell>
          <cell r="E34">
            <v>8.3891503581837892</v>
          </cell>
          <cell r="F34">
            <v>9.5694639571992308</v>
          </cell>
          <cell r="G34">
            <v>10.698258261919801</v>
          </cell>
          <cell r="H34">
            <v>11.4325306830355</v>
          </cell>
          <cell r="I34">
            <v>4.6557477727515302</v>
          </cell>
          <cell r="J34">
            <v>12.1820081757657</v>
          </cell>
          <cell r="K34">
            <v>11.6339078347991</v>
          </cell>
          <cell r="L34">
            <v>13.385833450160201</v>
          </cell>
          <cell r="M34">
            <v>1.19889519028254</v>
          </cell>
          <cell r="N34">
            <v>1.37606939806207E-2</v>
          </cell>
          <cell r="O34">
            <v>1.22902173547629</v>
          </cell>
          <cell r="P34">
            <v>1.29919042213012</v>
          </cell>
          <cell r="Q34">
            <v>1.24272877034033</v>
          </cell>
        </row>
        <row r="35">
          <cell r="C35">
            <v>7.8215619137519301</v>
          </cell>
          <cell r="D35">
            <v>3.2776803463415898</v>
          </cell>
          <cell r="E35">
            <v>8.1692817123908696</v>
          </cell>
          <cell r="F35">
            <v>9.7896118166921102</v>
          </cell>
          <cell r="G35">
            <v>11.9644005902123</v>
          </cell>
          <cell r="H35">
            <v>10.866284568923501</v>
          </cell>
          <cell r="I35">
            <v>4.82909702790091</v>
          </cell>
          <cell r="J35">
            <v>11.836040898655</v>
          </cell>
          <cell r="K35">
            <v>11.326669686067</v>
          </cell>
          <cell r="L35">
            <v>14.395837086580199</v>
          </cell>
          <cell r="M35">
            <v>0.99038213178326695</v>
          </cell>
          <cell r="N35">
            <v>1.26909851434534E-2</v>
          </cell>
          <cell r="O35">
            <v>1.15869473898197</v>
          </cell>
          <cell r="P35">
            <v>1.13090988904616</v>
          </cell>
          <cell r="Q35">
            <v>1.2231093994643201</v>
          </cell>
        </row>
        <row r="36">
          <cell r="C36">
            <v>9.2476834935512908</v>
          </cell>
          <cell r="D36">
            <v>5.2020971512162202</v>
          </cell>
          <cell r="E36">
            <v>9.0442161170688191</v>
          </cell>
          <cell r="F36">
            <v>9.4630502904154792</v>
          </cell>
          <cell r="G36">
            <v>11.085593861416999</v>
          </cell>
          <cell r="H36">
            <v>11.833460189150999</v>
          </cell>
          <cell r="I36">
            <v>6.4484826722948201</v>
          </cell>
          <cell r="J36">
            <v>12.143542052614499</v>
          </cell>
          <cell r="K36">
            <v>11.072721032077901</v>
          </cell>
          <cell r="L36">
            <v>13.865109571194701</v>
          </cell>
          <cell r="M36">
            <v>1.2581052394718899</v>
          </cell>
          <cell r="N36">
            <v>1.01490500923699E-2</v>
          </cell>
          <cell r="O36">
            <v>1.34303332020799</v>
          </cell>
          <cell r="P36">
            <v>1.3834183952135699</v>
          </cell>
          <cell r="Q36">
            <v>1.2026687225256401</v>
          </cell>
        </row>
        <row r="37">
          <cell r="C37">
            <v>9.4404743976646106</v>
          </cell>
          <cell r="D37">
            <v>4.1836098966045903</v>
          </cell>
          <cell r="E37">
            <v>9.39247312312202</v>
          </cell>
          <cell r="F37">
            <v>9.9860107233108302</v>
          </cell>
          <cell r="G37">
            <v>11.566967908304299</v>
          </cell>
          <cell r="H37">
            <v>12.4627924075113</v>
          </cell>
          <cell r="I37">
            <v>4.8217107727743604</v>
          </cell>
          <cell r="J37">
            <v>13.1446912628973</v>
          </cell>
          <cell r="K37">
            <v>12.0871444590175</v>
          </cell>
          <cell r="L37">
            <v>13.6964798958491</v>
          </cell>
          <cell r="M37">
            <v>1.2180421308070699</v>
          </cell>
          <cell r="N37">
            <v>2.4051618374991101E-2</v>
          </cell>
          <cell r="O37">
            <v>1.2066814806592501</v>
          </cell>
          <cell r="P37">
            <v>1.41564631024872</v>
          </cell>
          <cell r="Q37">
            <v>1.37875103270788</v>
          </cell>
        </row>
        <row r="38">
          <cell r="C38">
            <v>9.4567674505515704</v>
          </cell>
          <cell r="D38">
            <v>4.1638604982901901</v>
          </cell>
          <cell r="E38">
            <v>9.6444718944650898</v>
          </cell>
          <cell r="F38">
            <v>9.5132071339261799</v>
          </cell>
          <cell r="G38">
            <v>12.220743462320801</v>
          </cell>
          <cell r="H38">
            <v>11.8356663784036</v>
          </cell>
          <cell r="I38">
            <v>5.0231233981658496</v>
          </cell>
          <cell r="J38">
            <v>12.357442774823999</v>
          </cell>
          <cell r="K38">
            <v>11.606244914249899</v>
          </cell>
          <cell r="L38">
            <v>13.710447696558001</v>
          </cell>
          <cell r="M38">
            <v>1.0860012304755899</v>
          </cell>
          <cell r="N38">
            <v>2.3338066245323901E-2</v>
          </cell>
          <cell r="O38">
            <v>1.1686077955093599</v>
          </cell>
          <cell r="P38">
            <v>1.03735843977277</v>
          </cell>
          <cell r="Q38">
            <v>0.97742956877118503</v>
          </cell>
        </row>
        <row r="39">
          <cell r="C39">
            <v>8.9544982467884697</v>
          </cell>
          <cell r="D39">
            <v>3.5449697861154501</v>
          </cell>
          <cell r="E39">
            <v>8.8306369058435603</v>
          </cell>
          <cell r="F39">
            <v>9.1754599951771105</v>
          </cell>
          <cell r="G39">
            <v>11.7218934777898</v>
          </cell>
          <cell r="H39">
            <v>12.181264414569901</v>
          </cell>
          <cell r="I39">
            <v>4.5509102202084604</v>
          </cell>
          <cell r="J39">
            <v>12.5115784325014</v>
          </cell>
          <cell r="K39">
            <v>11.3691572105189</v>
          </cell>
          <cell r="L39">
            <v>14.3868940766411</v>
          </cell>
          <cell r="M39">
            <v>1.23417897271179</v>
          </cell>
          <cell r="N39">
            <v>2.3003462142267402E-2</v>
          </cell>
          <cell r="O39">
            <v>1.2693349919320001</v>
          </cell>
          <cell r="P39">
            <v>1.0935258349880399</v>
          </cell>
          <cell r="Q39">
            <v>1.5631627326895099</v>
          </cell>
        </row>
        <row r="40">
          <cell r="C40">
            <v>9.01935297349055</v>
          </cell>
          <cell r="D40">
            <v>4.5200790540861098</v>
          </cell>
          <cell r="E40">
            <v>9.4150841552060101</v>
          </cell>
          <cell r="F40">
            <v>9.37649441956769</v>
          </cell>
          <cell r="G40">
            <v>12.550016763452501</v>
          </cell>
          <cell r="H40">
            <v>11.2733121251825</v>
          </cell>
          <cell r="I40">
            <v>5.0338011474730502</v>
          </cell>
          <cell r="J40">
            <v>12.2498123883828</v>
          </cell>
          <cell r="K40">
            <v>10.978207915486401</v>
          </cell>
          <cell r="L40">
            <v>13.924090098060301</v>
          </cell>
          <cell r="M40">
            <v>1.1217435646918199</v>
          </cell>
          <cell r="N40">
            <v>1.93351939142264E-2</v>
          </cell>
          <cell r="O40">
            <v>1.3002522100160601</v>
          </cell>
          <cell r="P40">
            <v>0.36899926655302401</v>
          </cell>
          <cell r="Q40">
            <v>0.57558809312610604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42"/>
  <sheetViews>
    <sheetView showGridLines="0" tabSelected="1" zoomScaleNormal="100" zoomScaleSheetLayoutView="90" workbookViewId="0">
      <selection activeCell="A2" sqref="A2"/>
    </sheetView>
  </sheetViews>
  <sheetFormatPr defaultColWidth="9.109375" defaultRowHeight="15.6"/>
  <cols>
    <col min="1" max="1" width="67.33203125" style="60" customWidth="1"/>
    <col min="2" max="2" width="10.109375" style="47" bestFit="1" customWidth="1"/>
    <col min="3" max="3" width="7.6640625" style="47" customWidth="1"/>
    <col min="4" max="4" width="14.5546875" style="47" customWidth="1"/>
    <col min="5" max="5" width="9.109375" style="47" customWidth="1"/>
    <col min="6" max="6" width="9.6640625" style="47" customWidth="1"/>
    <col min="7" max="7" width="9.109375" style="47" customWidth="1"/>
    <col min="8" max="8" width="21.44140625" style="47" hidden="1" customWidth="1"/>
    <col min="9" max="9" width="9.109375" style="47" hidden="1" customWidth="1"/>
    <col min="10" max="10" width="40.33203125" style="47" hidden="1" customWidth="1"/>
    <col min="11" max="12" width="0" style="47" hidden="1" customWidth="1"/>
    <col min="13" max="14" width="9.109375" style="47"/>
    <col min="15" max="15" width="14" style="47" customWidth="1"/>
    <col min="16" max="16384" width="9.109375" style="47"/>
  </cols>
  <sheetData>
    <row r="1" spans="1:16375">
      <c r="A1" s="61" t="s">
        <v>1</v>
      </c>
      <c r="F1" s="1"/>
    </row>
    <row r="2" spans="1:16375">
      <c r="A2" s="48"/>
      <c r="B2" s="49"/>
      <c r="C2" s="49"/>
      <c r="D2" s="49"/>
      <c r="E2" s="49"/>
      <c r="F2" s="223" t="s">
        <v>85</v>
      </c>
      <c r="G2" s="223"/>
    </row>
    <row r="3" spans="1:16375">
      <c r="A3" s="224" t="s">
        <v>73</v>
      </c>
      <c r="B3" s="224"/>
      <c r="C3" s="224"/>
      <c r="D3" s="224"/>
      <c r="E3" s="224"/>
      <c r="F3" s="224"/>
      <c r="G3" s="224"/>
      <c r="J3" s="47" t="s">
        <v>22</v>
      </c>
    </row>
    <row r="4" spans="1:16375">
      <c r="A4" s="225" t="s">
        <v>0</v>
      </c>
      <c r="B4" s="225"/>
      <c r="C4" s="225"/>
      <c r="D4" s="225"/>
      <c r="E4" s="225"/>
      <c r="F4" s="225"/>
      <c r="G4" s="225"/>
      <c r="H4" s="2"/>
      <c r="I4" s="2"/>
      <c r="J4" s="47" t="s">
        <v>24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</row>
    <row r="5" spans="1:16375">
      <c r="A5" s="226" t="str">
        <f>CONCATENATE("region:  ",A1)</f>
        <v>region:  Kyiv region and the city of Kyiv</v>
      </c>
      <c r="B5" s="226"/>
      <c r="C5" s="226"/>
      <c r="D5" s="226"/>
      <c r="E5" s="226"/>
      <c r="F5" s="226"/>
      <c r="G5" s="226"/>
      <c r="H5" s="2"/>
      <c r="I5" s="2"/>
      <c r="J5" s="47" t="s">
        <v>25</v>
      </c>
      <c r="K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</row>
    <row r="6" spans="1:16375">
      <c r="A6" s="227" t="s">
        <v>96</v>
      </c>
      <c r="B6" s="227"/>
      <c r="C6" s="227"/>
      <c r="D6" s="227"/>
      <c r="E6" s="227"/>
      <c r="F6" s="227"/>
      <c r="G6" s="227"/>
      <c r="H6" s="2"/>
      <c r="I6" s="2"/>
      <c r="J6" s="47" t="s">
        <v>26</v>
      </c>
      <c r="K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</row>
    <row r="7" spans="1:16375">
      <c r="A7" s="45"/>
      <c r="B7" s="3"/>
      <c r="C7" s="3"/>
      <c r="D7" s="3"/>
      <c r="E7" s="3"/>
      <c r="F7" s="3"/>
      <c r="G7" s="4"/>
      <c r="H7" s="2"/>
      <c r="I7" s="2"/>
      <c r="J7" s="47" t="s">
        <v>27</v>
      </c>
      <c r="K7" s="5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</row>
    <row r="8" spans="1:16375" s="52" customFormat="1" ht="27.75" customHeight="1">
      <c r="A8" s="219" t="s">
        <v>17</v>
      </c>
      <c r="B8" s="221" t="s">
        <v>61</v>
      </c>
      <c r="C8" s="221"/>
      <c r="D8" s="221"/>
      <c r="E8" s="221" t="s">
        <v>2</v>
      </c>
      <c r="F8" s="221"/>
      <c r="G8" s="222"/>
      <c r="H8" s="50"/>
      <c r="I8" s="51"/>
      <c r="J8" s="47" t="s">
        <v>28</v>
      </c>
      <c r="K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</row>
    <row r="9" spans="1:16375" s="52" customFormat="1" ht="50.25" customHeight="1">
      <c r="A9" s="220"/>
      <c r="B9" s="53" t="s">
        <v>3</v>
      </c>
      <c r="C9" s="147" t="s">
        <v>4</v>
      </c>
      <c r="D9" s="173" t="s">
        <v>71</v>
      </c>
      <c r="E9" s="147" t="s">
        <v>5</v>
      </c>
      <c r="F9" s="173" t="s">
        <v>62</v>
      </c>
      <c r="G9" s="174" t="s">
        <v>65</v>
      </c>
      <c r="I9" s="51"/>
      <c r="J9" s="47" t="s">
        <v>29</v>
      </c>
      <c r="K9" s="5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</row>
    <row r="10" spans="1:16375" ht="15.75" customHeight="1">
      <c r="A10" s="127" t="s">
        <v>9</v>
      </c>
      <c r="B10" s="6">
        <f>'Total(kr)'!$B$11</f>
        <v>1143273.26468995</v>
      </c>
      <c r="C10" s="6">
        <f>IF(ISERROR(INDEX('Total(kr)'!$A$10:$M$37,MATCH($A$1,'Total(kr)'!$A$10:$A$37,0),2)),"–",INDEX('Total(kr)'!$A$10:$M$37,MATCH($A$1,'Total(kr)'!$A$10:$A$37,0),2))</f>
        <v>695158.44459635997</v>
      </c>
      <c r="D10" s="7">
        <f>IF(ISERROR(C10/B10*100),"–",C10/B10*100)</f>
        <v>60.804224682441379</v>
      </c>
      <c r="E10" s="129">
        <f>IF(ISERROR(INDEX('Total(kr)'!$A$10:$M$37,MATCH($A$1,'Total(kr)'!$A$10:$A$37,0),3)),"–",INDEX('Total(kr)'!$A$10:$M$37,MATCH($A$1,'Total(kr)'!$A$10:$A$37,0),3))</f>
        <v>9.1530642742685586</v>
      </c>
      <c r="F10" s="129">
        <f>IF(ISERROR(INDEX('Total(kr)'!$A$10:$M$37,MATCH($A$1,'Total(kr)'!$A$10:$A$37,0),4)),"–",INDEX('Total(kr)'!$A$10:$M$37,MATCH($A$1,'Total(kr)'!$A$10:$A$37,0),4))</f>
        <v>2.8334201857347381</v>
      </c>
      <c r="G10" s="129">
        <f>IF(ISERROR(INDEX('Total(kr)'!$A$10:$M$37,MATCH($A$1,'Total(kr)'!$A$10:$A$37,0),5)),"–",INDEX('Total(kr)'!$A$10:$M$37,MATCH($A$1,'Total(kr)'!$A$10:$A$37,0),5))</f>
        <v>1.7969626569556141</v>
      </c>
      <c r="H10" s="5"/>
      <c r="I10" s="5"/>
      <c r="J10" s="47" t="s">
        <v>30</v>
      </c>
      <c r="K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16375" ht="17.399999999999999">
      <c r="A11" s="133" t="s">
        <v>10</v>
      </c>
      <c r="B11" s="143">
        <f>'NonFin(kr)'!$B$11</f>
        <v>844449.01602721005</v>
      </c>
      <c r="C11" s="143">
        <f>IF(ISERROR(INDEX('NonFin(kr)'!$A$10:$M$37,MATCH($A$1,'NonFin(kr)'!$A$10:$A$37,0),2)),"–",INDEX('NonFin(kr)'!$A$10:$M$37,MATCH($A$1,'NonFin(kr)'!$A$10:$A$37,0),2))</f>
        <v>537704.13765095</v>
      </c>
      <c r="D11" s="144">
        <f>IF(ISERROR(C11/B11*100),"–",C11/B11*100)</f>
        <v>63.675145265800623</v>
      </c>
      <c r="E11" s="145">
        <f>IF(ISERROR(INDEX('NonFin(kr)'!$A$10:$M$37,MATCH($A$1,'NonFin(kr)'!$A$10:$A$37,0),3)),"–",INDEX('NonFin(kr)'!$A$10:$M$37,MATCH($A$1,'NonFin(kr)'!$A$10:$A$37,0),3))</f>
        <v>6.9019279447597626</v>
      </c>
      <c r="F11" s="145">
        <f>IF(ISERROR(INDEX('NonFin(kr)'!$A$10:$M$37,MATCH($A$1,'NonFin(kr)'!$A$10:$A$37,0),4)),"–",INDEX('NonFin(kr)'!$A$10:$M$37,MATCH($A$1,'NonFin(kr)'!$A$10:$A$37,0),4))</f>
        <v>2.3190512111991239</v>
      </c>
      <c r="G11" s="145">
        <f>IF(ISERROR(INDEX('NonFin(kr)'!$A$10:$M$37,MATCH($A$1,'NonFin(kr)'!$A$10:$A$37,0),5)),"–",INDEX('NonFin(kr)'!$A$10:$M$37,MATCH($A$1,'NonFin(kr)'!$A$10:$A$37,0),5))</f>
        <v>1.7434722804528207</v>
      </c>
      <c r="H11" s="54"/>
      <c r="I11" s="5"/>
      <c r="J11" s="47" t="s">
        <v>31</v>
      </c>
      <c r="K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16375">
      <c r="A12" s="128" t="s">
        <v>6</v>
      </c>
      <c r="B12" s="6">
        <f>'NonFin(kr)'!$F$11</f>
        <v>601857.63381636003</v>
      </c>
      <c r="C12" s="6">
        <f>IF(ISERROR(INDEX('NonFin(kr)'!$A$10:$M$37,MATCH($A$1,'NonFin(kr)'!$A$10:$A$37,0),6)),"–",INDEX('NonFin(kr)'!$A$10:$M$37,MATCH($A$1,'NonFin(kr)'!$A$10:$A$37,0),6))</f>
        <v>383236.01472258999</v>
      </c>
      <c r="D12" s="7">
        <f t="shared" ref="D12" si="0">IF(ISERROR(C12/B12*100),"–",C12/B12*100)</f>
        <v>63.675526102826453</v>
      </c>
      <c r="E12" s="129">
        <f>IF(ISERROR(INDEX('NonFin(kr)'!$A$10:$M$37,MATCH($A$1,'NonFin(kr)'!$A$10:$A$37,0),7)),"–",INDEX('NonFin(kr)'!$A$10:$M$37,MATCH($A$1,'NonFin(kr)'!$A$10:$A$37,0),7))</f>
        <v>10.617860283596031</v>
      </c>
      <c r="F12" s="129">
        <f>IF(ISERROR(INDEX('NonFin(kr)'!$A$10:$M$37,MATCH($A$1,'NonFin(kr)'!$A$10:$A$37,0),8)),"–",INDEX('NonFin(kr)'!$A$10:$M$37,MATCH($A$1,'NonFin(kr)'!$A$10:$A$37,0),8))</f>
        <v>6.1535075146263836</v>
      </c>
      <c r="G12" s="129">
        <f>IF(ISERROR(INDEX('NonFin(kr)'!$A$10:$M$37,MATCH($A$1,'NonFin(kr)'!$A$10:$A$37,0),9)),"–",INDEX('NonFin(kr)'!$A$10:$M$37,MATCH($A$1,'NonFin(kr)'!$A$10:$A$37,0),9))</f>
        <v>2.389453221482853</v>
      </c>
      <c r="H12" s="54"/>
      <c r="I12" s="5"/>
      <c r="J12" s="47" t="s">
        <v>1</v>
      </c>
      <c r="K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16375">
      <c r="A13" s="128" t="s">
        <v>7</v>
      </c>
      <c r="B13" s="6">
        <f>'NonFin(kr)'!$J$11</f>
        <v>242591.38221084999</v>
      </c>
      <c r="C13" s="6">
        <f>IF(ISERROR(INDEX('NonFin(kr)'!$A$10:$M$37,MATCH($A$1,'NonFin(kr)'!$A$10:$A$37,0),10)),"–",INDEX('NonFin(kr)'!$A$10:$M$37,MATCH($A$1,'NonFin(kr)'!$A$10:$A$37,0),10))</f>
        <v>154468.12292836001</v>
      </c>
      <c r="D13" s="7">
        <f t="shared" ref="D13:D14" si="1">IF(ISERROR(C13/B13*100),"–",C13/B13*100)</f>
        <v>63.6742004273272</v>
      </c>
      <c r="E13" s="129">
        <f>IF(ISERROR(INDEX('NonFin(kr)'!$A$10:$M$37,MATCH($A$1,'NonFin(kr)'!$A$10:$A$37,0),11)),"–",INDEX('NonFin(kr)'!$A$10:$M$37,MATCH($A$1,'NonFin(kr)'!$A$10:$A$37,0),11))</f>
        <v>-1.3221928427719121</v>
      </c>
      <c r="F13" s="129">
        <f>IF(ISERROR(INDEX('NonFin(kr)'!$A$10:$M$37,MATCH($A$1,'NonFin(kr)'!$A$10:$A$37,0),12)),"–",INDEX('NonFin(kr)'!$A$10:$M$37,MATCH($A$1,'NonFin(kr)'!$A$10:$A$37,0),12))</f>
        <v>-6.096430698928117</v>
      </c>
      <c r="G13" s="129">
        <f>IF(ISERROR(INDEX('NonFin(kr)'!$A$10:$M$37,MATCH($A$1,'NonFin(kr)'!$A$10:$A$37,0),13)),"–",INDEX('NonFin(kr)'!$A$10:$M$37,MATCH($A$1,'NonFin(kr)'!$A$10:$A$37,0),13))</f>
        <v>0.17544644586978109</v>
      </c>
      <c r="H13" s="5"/>
      <c r="I13" s="5"/>
      <c r="J13" s="47" t="s">
        <v>32</v>
      </c>
      <c r="K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16375">
      <c r="A14" s="133" t="s">
        <v>11</v>
      </c>
      <c r="B14" s="143">
        <f>'HouseHolds(kr)'!$B$11</f>
        <v>287680.08943862998</v>
      </c>
      <c r="C14" s="143">
        <f>IF(ISERROR(INDEX('HouseHolds(kr)'!A10:M37,MATCH($A$1,'HouseHolds(kr)'!A10:A37,0),2)),"–",INDEX('HouseHolds(kr)'!A10:M37,MATCH($A$1,'HouseHolds(kr)'!A10:A37,0),2))</f>
        <v>146965.65230115</v>
      </c>
      <c r="D14" s="144">
        <f t="shared" si="1"/>
        <v>51.086487281039929</v>
      </c>
      <c r="E14" s="145">
        <f>IF(ISERROR(INDEX('HouseHolds(kr)'!$A$10:$M$37,MATCH($A$1,'HouseHolds(kr)'!$A$10:$A$37,0),3)),"–",INDEX('HouseHolds(kr)'!$A$10:$M$37,MATCH($A$1,'HouseHolds(kr)'!$A$10:$A$37,0),3))</f>
        <v>25.075512295733375</v>
      </c>
      <c r="F14" s="145">
        <f>IF(ISERROR(INDEX('HouseHolds(kr)'!$A$10:$M$37,MATCH($A$1,'HouseHolds(kr)'!$A$10:$A$37,0),4)),"–",INDEX('HouseHolds(kr)'!$A$10:$M$37,MATCH($A$1,'HouseHolds(kr)'!$A$10:$A$37,0),4))</f>
        <v>6.4035546198861795</v>
      </c>
      <c r="G14" s="145">
        <f>IF(ISERROR(INDEX('HouseHolds(kr)'!$A$10:$M$37,MATCH($A$1,'HouseHolds(kr)'!$A$10:$A$37,0),5)),"–",INDEX('HouseHolds(kr)'!$A$10:$M$37,MATCH($A$1,'HouseHolds(kr)'!$A$10:$A$37,0),5))</f>
        <v>2.5237982532166541</v>
      </c>
      <c r="H14" s="5"/>
      <c r="I14" s="5"/>
      <c r="J14" s="47" t="s">
        <v>33</v>
      </c>
      <c r="K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16375">
      <c r="A15" s="128" t="s">
        <v>6</v>
      </c>
      <c r="B15" s="6">
        <f>'HouseHolds(kr)'!$F$11</f>
        <v>277791.25439617003</v>
      </c>
      <c r="C15" s="6">
        <f>IF(ISERROR(INDEX('HouseHolds(kr)'!A11:M38,MATCH($A$1,'HouseHolds(kr)'!A11:A38,0),6)),"–",INDEX('HouseHolds(kr)'!A11:M38,MATCH($A$1,'HouseHolds(kr)'!A11:A38,0),6))</f>
        <v>139185.49537814999</v>
      </c>
      <c r="D15" s="7">
        <f>IF(ISERROR(C15/B15*100),"–",C15/B15*100)</f>
        <v>50.104347482319078</v>
      </c>
      <c r="E15" s="129">
        <f>IF(ISERROR(INDEX('HouseHolds(kr)'!$A$10:$M$37,MATCH($A$1,'HouseHolds(kr)'!$A$10:$A$37,0),7)),"–",INDEX('HouseHolds(kr)'!$A$10:$M$37,MATCH($A$1,'HouseHolds(kr)'!$A$10:$A$37,0),7))</f>
        <v>27.37954116045303</v>
      </c>
      <c r="F15" s="129">
        <f>IF(ISERROR(INDEX('HouseHolds(kr)'!$A$10:$M$37,MATCH($A$1,'HouseHolds(kr)'!$A$10:$A$37,0),8)),"–",INDEX('HouseHolds(kr)'!$A$10:$M$37,MATCH($A$1,'HouseHolds(kr)'!$A$10:$A$37,0),8))</f>
        <v>7.2363118396373096</v>
      </c>
      <c r="G15" s="129">
        <f>IF(ISERROR(INDEX('HouseHolds(kr)'!$A$10:$M$37,MATCH($A$1,'HouseHolds(kr)'!$A$10:$A$37,0),9)),"–",INDEX('HouseHolds(kr)'!$A$10:$M$37,MATCH($A$1,'HouseHolds(kr)'!$A$10:$A$37,0),9))</f>
        <v>3.0111337170970671</v>
      </c>
      <c r="H15" s="5"/>
      <c r="I15" s="5"/>
      <c r="J15" s="47" t="s">
        <v>34</v>
      </c>
      <c r="K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16375">
      <c r="A16" s="55" t="s">
        <v>7</v>
      </c>
      <c r="B16" s="56">
        <f>'HouseHolds(kr)'!$J$11</f>
        <v>9888.8350424599994</v>
      </c>
      <c r="C16" s="56">
        <f>IF(ISERROR(INDEX('HouseHolds(kr)'!A12:M38,MATCH($A$1,'HouseHolds(kr)'!A12:A38,0),10)),"–",INDEX('HouseHolds(kr)'!A12:M38,MATCH($A$1,'HouseHolds(kr)'!A12:A38,0),10))</f>
        <v>7780.1569229999996</v>
      </c>
      <c r="D16" s="57">
        <f t="shared" ref="D16" si="2">IF(ISERROR(C16/B16*100),"–",C16/B16*100)</f>
        <v>78.676172568296437</v>
      </c>
      <c r="E16" s="130">
        <f>IF(ISERROR(INDEX('HouseHolds(kr)'!$A$10:$M$37,MATCH($A$1,'HouseHolds(kr)'!$A$10:$A$37,0),11)),"–",INDEX('HouseHolds(kr)'!$A$10:$M$37,MATCH($A$1,'HouseHolds(kr)'!$A$10:$A$37,0),11))</f>
        <v>-5.502762062436716</v>
      </c>
      <c r="F16" s="130">
        <f>IF(ISERROR(INDEX('HouseHolds(kr)'!$A$10:$M$37,MATCH($A$1,'HouseHolds(kr)'!$A$10:$A$37,0),12)),"–",INDEX('HouseHolds(kr)'!$A$10:$M$37,MATCH($A$1,'HouseHolds(kr)'!$A$10:$A$37,0),12))</f>
        <v>-6.5754969197586064</v>
      </c>
      <c r="G16" s="130">
        <f>IF(ISERROR(INDEX('HouseHolds(kr)'!$A$10:$M$37,MATCH($A$1,'HouseHolds(kr)'!$A$10:$A$37,0),13)),"–",INDEX('HouseHolds(kr)'!$A$10:$M$37,MATCH($A$1,'HouseHolds(kr)'!$A$10:$A$37,0),13))</f>
        <v>-5.4762127869288406</v>
      </c>
      <c r="H16" s="5"/>
      <c r="I16" s="5"/>
      <c r="J16" s="47" t="s">
        <v>35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15" ht="17.399999999999999">
      <c r="A17" s="127" t="s">
        <v>60</v>
      </c>
      <c r="B17" s="6">
        <f>'Total(dep)'!$B$11</f>
        <v>2756850.0429411298</v>
      </c>
      <c r="C17" s="6">
        <f>IF(ISERROR(INDEX('Total(dep)'!$A$10:$M$37,MATCH($A$1,'Total(dep)'!$A$10:$A$37,0),2)),"–",INDEX('Total(dep)'!$A$10:$M$37,MATCH($A$1,'Total(dep)'!$A$10:$A$37,0),2))</f>
        <v>1451326.32213594</v>
      </c>
      <c r="D17" s="7">
        <f t="shared" ref="D17:D23" si="3">IF(ISERROR(C17/B17*100),"–",C17/B17*100)</f>
        <v>52.644369462605979</v>
      </c>
      <c r="E17" s="129">
        <f>IF(ISERROR(INDEX('Total(dep)'!$A$10:$M$37,MATCH($A$1,'Total(dep)'!$A$10:$A$37,0),3)),"–",INDEX('Total(dep)'!$A$10:$M$37,MATCH($A$1,'Total(dep)'!$A$10:$A$37,0),3))</f>
        <v>13.655273184971819</v>
      </c>
      <c r="F17" s="129">
        <f>IF(ISERROR(INDEX('Total(dep)'!$A$10:$M$37,MATCH($A$1,'Total(dep)'!$A$10:$A$37,0),4)),"–",INDEX('Total(dep)'!$A$10:$M$37,MATCH($A$1,'Total(dep)'!$A$10:$A$37,0),4))</f>
        <v>-0.12468174124643383</v>
      </c>
      <c r="G17" s="129">
        <f>IF(ISERROR(INDEX('Total(dep)'!$A$10:$M$37,MATCH($A$1,'Total(dep)'!$A$10:$A$37,0),5)),"–",INDEX('Total(dep)'!$A$10:$M$37,MATCH($A$1,'Total(dep)'!$A$10:$A$37,0),5))</f>
        <v>0.70381533176266942</v>
      </c>
      <c r="J17" s="47" t="s">
        <v>36</v>
      </c>
    </row>
    <row r="18" spans="1:15" ht="17.399999999999999">
      <c r="A18" s="133" t="s">
        <v>10</v>
      </c>
      <c r="B18" s="143">
        <f>'NonFin(dep)'!$B$11</f>
        <v>1484775.9773780201</v>
      </c>
      <c r="C18" s="143">
        <f>IF(ISERROR(INDEX('NonFin(dep)'!$B$10:$M$37,MATCH($A$1,'NonFin(dep)'!$A$10:$A$37,0),2)),"–",INDEX('NonFin(dep)'!$A$10:$M$37,MATCH($A$1,'NonFin(dep)'!$A$10:$A$37,0),2))</f>
        <v>954108.67477084999</v>
      </c>
      <c r="D18" s="144">
        <f t="shared" si="3"/>
        <v>64.259436393611352</v>
      </c>
      <c r="E18" s="145">
        <f>IF(ISERROR(INDEX('NonFin(dep)'!$B$10:$M$37,MATCH($A$1,'NonFin(dep)'!$A$10:$A$37,0),3)),"–",INDEX('NonFin(dep)'!$A$10:$M$37,MATCH($A$1,'NonFin(dep)'!$A$10:$A$37,0),3))</f>
        <v>13.231070888984476</v>
      </c>
      <c r="F18" s="145">
        <f>IF(ISERROR(INDEX('NonFin(dep)'!$B$10:$M$37,MATCH($A$1,'NonFin(dep)'!$A$10:$A$37,0),4)),"–",INDEX('NonFin(dep)'!$A$10:$M$37,MATCH($A$1,'NonFin(dep)'!$A$10:$A$37,0),4))</f>
        <v>-0.80906334969687066</v>
      </c>
      <c r="G18" s="145">
        <f>IF(ISERROR(INDEX('NonFin(dep)'!$B$10:$M$37,MATCH($A$1,'NonFin(dep)'!$A$10:$A$37,0),5)),"–",INDEX('NonFin(dep)'!$A$10:$M$37,MATCH($A$1,'NonFin(dep)'!$A$10:$A$37,0),5))</f>
        <v>1.0003940092707495</v>
      </c>
      <c r="J18" s="47" t="s">
        <v>37</v>
      </c>
    </row>
    <row r="19" spans="1:15">
      <c r="A19" s="128" t="s">
        <v>6</v>
      </c>
      <c r="B19" s="6">
        <f>'NonFin(dep)'!$F$11</f>
        <v>1082057.84952346</v>
      </c>
      <c r="C19" s="6">
        <f>IF(ISERROR(INDEX('NonFin(dep)'!$B$10:$M$37,MATCH($A$1,'NonFin(dep)'!$A$10:$A$37,0),6)),"–",INDEX('NonFin(dep)'!$A$10:$M$37,MATCH($A$1,'NonFin(dep)'!$A$10:$A$37,0),6))</f>
        <v>699105.72097620997</v>
      </c>
      <c r="D19" s="7">
        <f t="shared" si="3"/>
        <v>64.608904346851432</v>
      </c>
      <c r="E19" s="129">
        <f>IF(ISERROR(INDEX('NonFin(dep)'!$B$10:$M$37,MATCH($A$1,'NonFin(dep)'!$A$10:$A$37,0),7)),"–",INDEX('NonFin(dep)'!$A$10:$M$37,MATCH($A$1,'NonFin(dep)'!$A$10:$A$37,0),7))</f>
        <v>18.735805056303235</v>
      </c>
      <c r="F19" s="129">
        <f>IF(ISERROR(INDEX('NonFin(dep)'!$B$10:$M$37,MATCH($A$1,'NonFin(dep)'!$A$10:$A$37,0),8)),"–",INDEX('NonFin(dep)'!$A$10:$M$37,MATCH($A$1,'NonFin(dep)'!$A$10:$A$37,0),8))</f>
        <v>2.8116140028249674</v>
      </c>
      <c r="G19" s="129">
        <f>IF(ISERROR(INDEX('NonFin(dep)'!$B$10:$M$37,MATCH($A$1,'NonFin(dep)'!$A$10:$A$37,0),9)),"–",INDEX('NonFin(dep)'!$A$10:$M$37,MATCH($A$1,'NonFin(dep)'!$A$10:$A$37,0),9))</f>
        <v>1.6190060092348375</v>
      </c>
      <c r="J19" s="47" t="s">
        <v>38</v>
      </c>
    </row>
    <row r="20" spans="1:15">
      <c r="A20" s="128" t="s">
        <v>7</v>
      </c>
      <c r="B20" s="6">
        <f>'NonFin(dep)'!$J$11</f>
        <v>402718.12785456004</v>
      </c>
      <c r="C20" s="6">
        <f>IF(ISERROR(INDEX('NonFin(dep)'!$B$10:$M$37,MATCH($A$1,'NonFin(dep)'!$A$10:$A$37,0),10)),"–",INDEX('NonFin(dep)'!$A$10:$M$37,MATCH($A$1,'NonFin(dep)'!$A$10:$A$37,0),10))</f>
        <v>255002.95379463999</v>
      </c>
      <c r="D20" s="7">
        <f t="shared" si="3"/>
        <v>63.320455712570563</v>
      </c>
      <c r="E20" s="129">
        <f>IF(ISERROR(INDEX('NonFin(dep)'!$A$10:$M$37,MATCH($A$1,'NonFin(dep)'!$A$10:$A$37,0),11)),"–",INDEX('NonFin(dep)'!$A$10:$M$37,MATCH($A$1,'NonFin(dep)'!$A$10:$A$37,0),11))</f>
        <v>0.46213521230973242</v>
      </c>
      <c r="F20" s="129">
        <f>IF(ISERROR(INDEX('NonFin(dep)'!$A$10:$M$37,MATCH($A$1,'NonFin(dep)'!$A$10:$A$37,0),12)),"–",INDEX('NonFin(dep)'!$A$10:$M$37,MATCH($A$1,'NonFin(dep)'!$A$10:$A$37,0),12))</f>
        <v>-9.5425861930562093</v>
      </c>
      <c r="G20" s="129">
        <f>IF(ISERROR(INDEX('NonFin(dep)'!$A$10:$M$37,MATCH($A$1,'NonFin(dep)'!$A$10:$A$37,0),13)),"–",INDEX('NonFin(dep)'!$A$10:$M$37,MATCH($A$1,'NonFin(dep)'!$A$10:$A$37,0),13))</f>
        <v>-0.6575727150149504</v>
      </c>
      <c r="J20" s="47" t="s">
        <v>39</v>
      </c>
    </row>
    <row r="21" spans="1:15">
      <c r="A21" s="133" t="s">
        <v>11</v>
      </c>
      <c r="B21" s="143">
        <f>'HouseHolds(dep)'!$B$11</f>
        <v>1223726.2628098</v>
      </c>
      <c r="C21" s="143">
        <f>IF(ISERROR(INDEX('HouseHolds(dep)'!$A$10:$M$37,MATCH($A$1,'HouseHolds(dep)'!$A$10:$A$37,0),2)),"–",INDEX('HouseHolds(dep)'!$A$10:$M$37,MATCH($A$1,'HouseHolds(dep)'!$A$10:$A$37,0),2))</f>
        <v>459546.77943141997</v>
      </c>
      <c r="D21" s="144">
        <f t="shared" si="3"/>
        <v>37.553069946889416</v>
      </c>
      <c r="E21" s="145">
        <f>IF(ISERROR(INDEX('HouseHolds(dep)'!$A$10:$M$37,MATCH($A$1,'HouseHolds(dep)'!$A$10:$A$37,0),3)),"–",INDEX('HouseHolds(dep)'!$A$10:$M$37,MATCH($A$1,'HouseHolds(dep)'!$A$10:$A$37,0),3))</f>
        <v>12.093429817643383</v>
      </c>
      <c r="F21" s="145">
        <f>IF(ISERROR(INDEX('HouseHolds(dep)'!$A$10:$M$37,MATCH($A$1,'HouseHolds(dep)'!$A$10:$A$37,0),4)),"–",INDEX('HouseHolds(dep)'!$A$10:$M$37,MATCH($A$1,'HouseHolds(dep)'!$A$10:$A$37,0),4))</f>
        <v>0.49408991767680277</v>
      </c>
      <c r="G21" s="145">
        <f>IF(ISERROR(INDEX('HouseHolds(dep)'!$A$10:$M$37,MATCH($A$1,'HouseHolds(dep)'!$A$10:$A$37,0),5)),"–",INDEX('HouseHolds(dep)'!$A$10:$M$37,MATCH($A$1,'HouseHolds(dep)'!$A$10:$A$37,0),5))</f>
        <v>0.14568220368855123</v>
      </c>
      <c r="J21" s="47" t="s">
        <v>40</v>
      </c>
    </row>
    <row r="22" spans="1:15">
      <c r="A22" s="128" t="s">
        <v>6</v>
      </c>
      <c r="B22" s="6">
        <f>'HouseHolds(dep)'!$F$11</f>
        <v>799598.48967233999</v>
      </c>
      <c r="C22" s="6">
        <f>IF(ISERROR(INDEX('HouseHolds(dep)'!$A$10:$M$37,MATCH($A$1,'HouseHolds(dep)'!$A$10:$A$37,0),6)),"–",INDEX('HouseHolds(dep)'!$A$10:$M$37,MATCH($A$1,'HouseHolds(dep)'!$A$10:$A$37,0),6))</f>
        <v>264367.09495115001</v>
      </c>
      <c r="D22" s="7">
        <f t="shared" si="3"/>
        <v>33.062480528131374</v>
      </c>
      <c r="E22" s="129">
        <f>IF(ISERROR(INDEX('HouseHolds(dep)'!$A$10:$M$37,MATCH($A$1,'HouseHolds(dep)'!$A$10:$A$37,0),7)),"–",INDEX('HouseHolds(dep)'!$A$10:$M$37,MATCH($A$1,'HouseHolds(dep)'!$A$10:$A$37,0),7))</f>
        <v>11.190018254506455</v>
      </c>
      <c r="F22" s="129">
        <f>IF(ISERROR(INDEX('HouseHolds(dep)'!$A$10:$M$37,MATCH($A$1,'HouseHolds(dep)'!$A$10:$A$37,0),8)),"–",INDEX('HouseHolds(dep)'!$A$10:$M$37,MATCH($A$1,'HouseHolds(dep)'!$A$10:$A$37,0),8))</f>
        <v>-3.7466294104078202E-2</v>
      </c>
      <c r="G22" s="129">
        <f>IF(ISERROR(INDEX('HouseHolds(dep)'!$A$10:$M$37,MATCH($A$1,'HouseHolds(dep)'!$A$10:$A$37,0),9)),"–",INDEX('HouseHolds(dep)'!$A$10:$M$37,MATCH($A$1,'HouseHolds(dep)'!$A$10:$A$37,0),9))</f>
        <v>-0.93436082383789199</v>
      </c>
      <c r="J22" s="47" t="s">
        <v>41</v>
      </c>
    </row>
    <row r="23" spans="1:15">
      <c r="A23" s="55" t="s">
        <v>7</v>
      </c>
      <c r="B23" s="56">
        <f>'HouseHolds(dep)'!$J$11</f>
        <v>424127.77313746</v>
      </c>
      <c r="C23" s="56">
        <f>IF(ISERROR(INDEX('HouseHolds(dep)'!$A$10:$M$37,MATCH($A$1,'HouseHolds(dep)'!$A$10:$A$37,0),10)),"–",INDEX('HouseHolds(dep)'!$A$10:$M$37,MATCH($A$1,'HouseHolds(dep)'!$A$10:$A$37,0),10))</f>
        <v>195179.68448026999</v>
      </c>
      <c r="D23" s="57">
        <f t="shared" si="3"/>
        <v>46.019076524142683</v>
      </c>
      <c r="E23" s="130">
        <f>IF(ISERROR(INDEX('HouseHolds(dep)'!$A$10:$M$37,MATCH($A$1,'HouseHolds(dep)'!$A$10:$A$37,0),11)),"–",INDEX('HouseHolds(dep)'!$A$10:$M$37,MATCH($A$1,'HouseHolds(dep)'!$A$10:$A$37,0),11))</f>
        <v>13.340752216272151</v>
      </c>
      <c r="F23" s="130">
        <f>IF(ISERROR(INDEX('HouseHolds(dep)'!$A$10:$M$37,MATCH($A$1,'HouseHolds(dep)'!$A$10:$A$37,0),12)),"–",INDEX('HouseHolds(dep)'!$A$10:$M$37,MATCH($A$1,'HouseHolds(dep)'!$A$10:$A$37,0),12))</f>
        <v>1.2231521258422049</v>
      </c>
      <c r="G23" s="130">
        <f>IF(ISERROR(INDEX('HouseHolds(dep)'!$A$10:$M$37,MATCH($A$1,'HouseHolds(dep)'!$A$10:$A$37,0),13)),"–",INDEX('HouseHolds(dep)'!$A$10:$M$37,MATCH($A$1,'HouseHolds(dep)'!$A$10:$A$37,0),13))</f>
        <v>1.6466938295621674</v>
      </c>
      <c r="J23" s="47" t="s">
        <v>42</v>
      </c>
    </row>
    <row r="24" spans="1:15">
      <c r="A24" s="9"/>
      <c r="B24" s="9"/>
      <c r="C24" s="58"/>
      <c r="D24" s="58"/>
      <c r="E24" s="59"/>
      <c r="F24" s="59"/>
      <c r="G24" s="49"/>
      <c r="J24" s="47" t="s">
        <v>43</v>
      </c>
      <c r="K24" s="52"/>
    </row>
    <row r="25" spans="1:15" s="52" customFormat="1" ht="26.25" customHeight="1">
      <c r="A25" s="215" t="s">
        <v>17</v>
      </c>
      <c r="B25" s="216"/>
      <c r="C25" s="216"/>
      <c r="D25" s="216"/>
      <c r="E25" s="217" t="s">
        <v>8</v>
      </c>
      <c r="F25" s="217"/>
      <c r="G25" s="218"/>
      <c r="J25" s="47" t="s">
        <v>44</v>
      </c>
    </row>
    <row r="26" spans="1:15" s="52" customFormat="1" ht="27.75" customHeight="1">
      <c r="A26" s="215"/>
      <c r="B26" s="216"/>
      <c r="C26" s="216"/>
      <c r="D26" s="216"/>
      <c r="E26" s="53" t="s">
        <v>3</v>
      </c>
      <c r="F26" s="147" t="s">
        <v>4</v>
      </c>
      <c r="G26" s="172" t="s">
        <v>72</v>
      </c>
      <c r="J26" s="47" t="s">
        <v>45</v>
      </c>
      <c r="K26" s="47"/>
    </row>
    <row r="27" spans="1:15" ht="33" customHeight="1">
      <c r="A27" s="141" t="s">
        <v>12</v>
      </c>
      <c r="B27" s="141"/>
      <c r="C27" s="141"/>
      <c r="D27" s="141"/>
      <c r="E27" s="134">
        <f>'Total(inter_r_cred)'!$D$11</f>
        <v>19.236925823322899</v>
      </c>
      <c r="F27" s="134">
        <f>IF(ISERROR(INDEX('Total(inter_r_cred)'!A10:S37,MATCH($A$1,'Total(inter_r_cred)'!A10:A37,0),4)),"–",INDEX('Total(inter_r_cred)'!A10:S37,MATCH($A$1,'Total(inter_r_cred)'!A10:A37,0),4))</f>
        <v>16.44688982763833</v>
      </c>
      <c r="G27" s="134">
        <f>IF(ISERROR(IF(F27=0,"–",F27-E27)),"–",IF(F27=0,"–",F27-E27))</f>
        <v>-2.7900359956845691</v>
      </c>
      <c r="H27" s="142"/>
      <c r="J27" s="47" t="s">
        <v>46</v>
      </c>
      <c r="O27" s="212"/>
    </row>
    <row r="28" spans="1:15" ht="16.2">
      <c r="A28" s="133" t="s">
        <v>13</v>
      </c>
      <c r="B28" s="146"/>
      <c r="C28" s="146"/>
      <c r="D28" s="146"/>
      <c r="E28" s="145">
        <f>'Inter_r_cred(NonFin)'!$D$11</f>
        <v>14.2508</v>
      </c>
      <c r="F28" s="145">
        <f>IF(ISERROR(INDEX('Inter_r_cred(NonFin)'!$A$10:$S$37,MATCH($A$1,'Inter_r_cred(NonFin)'!$A$10:$A$37,0),4)),"–",INDEX('Inter_r_cred(NonFin)'!$A$10:$S$37,MATCH($A$1,'Inter_r_cred(NonFin)'!$A$10:$A$37,0),4))</f>
        <v>13.799799999999999</v>
      </c>
      <c r="G28" s="145">
        <f>IF(ISERROR(IF(F28=0,"–",F28-E28)),"–",IF(F28=0,"–",F28-E28))</f>
        <v>-0.45100000000000051</v>
      </c>
      <c r="O28" s="212"/>
    </row>
    <row r="29" spans="1:15">
      <c r="A29" s="128" t="s">
        <v>6</v>
      </c>
      <c r="B29" s="59"/>
      <c r="C29" s="59"/>
      <c r="D29" s="59"/>
      <c r="E29" s="134">
        <f>'Inter_r_cred(NonFin)'!$J$11</f>
        <v>15.6205</v>
      </c>
      <c r="F29" s="134">
        <f>IF(ISERROR(INDEX('Inter_r_cred(NonFin)'!$A$10:$S$37,MATCH($A$1,'Inter_r_cred(NonFin)'!$A$10:$A$37,0),10)),"–",INDEX('Inter_r_cred(NonFin)'!$A$10:$S$37,MATCH($A$1,'Inter_r_cred(NonFin)'!$A$10:$A$37,0),10))</f>
        <v>14.914099999999999</v>
      </c>
      <c r="G29" s="134">
        <f t="shared" ref="G29:G33" si="4">IF(ISERROR(IF(F29=0,"–",F29-E29)),"–",IF(F29=0,"–",F29-E29))</f>
        <v>-0.70640000000000036</v>
      </c>
      <c r="O29" s="212"/>
    </row>
    <row r="30" spans="1:15">
      <c r="A30" s="128" t="s">
        <v>7</v>
      </c>
      <c r="B30" s="59"/>
      <c r="C30" s="59"/>
      <c r="D30" s="59"/>
      <c r="E30" s="134">
        <f>'Inter_r_cred(NonFin)'!$P$11</f>
        <v>6.2679999999999998</v>
      </c>
      <c r="F30" s="134">
        <f>IF(ISERROR(INDEX('Inter_r_cred(NonFin)'!$A$10:$S$37,MATCH($A$1,'Inter_r_cred(NonFin)'!$A$10:$A$37,0),16)),"–",INDEX('Inter_r_cred(NonFin)'!$A$10:$S$37,MATCH($A$1,'Inter_r_cred(NonFin)'!$A$10:$A$37,0),16))</f>
        <v>6.6913</v>
      </c>
      <c r="G30" s="134">
        <f t="shared" si="4"/>
        <v>0.42330000000000023</v>
      </c>
      <c r="O30" s="212"/>
    </row>
    <row r="31" spans="1:15">
      <c r="A31" s="133" t="s">
        <v>11</v>
      </c>
      <c r="B31" s="146"/>
      <c r="C31" s="146"/>
      <c r="D31" s="146"/>
      <c r="E31" s="145">
        <f>'Inter_r_cred(HouseHolds)'!$D$11</f>
        <v>35.918100000000003</v>
      </c>
      <c r="F31" s="145">
        <f>IF(ISERROR(INDEX('Inter_r_cred(HouseHolds)'!A10:S38,MATCH($A$1,'Inter_r_cred(HouseHolds)'!A10:A38,0),4)),"–",INDEX('Inter_r_cred(HouseHolds)'!A10:S38,MATCH($A$1,'Inter_r_cred(HouseHolds)'!A10:A38,0),4))</f>
        <v>33.482199999999999</v>
      </c>
      <c r="G31" s="145">
        <f t="shared" si="4"/>
        <v>-2.4359000000000037</v>
      </c>
      <c r="O31" s="212"/>
    </row>
    <row r="32" spans="1:15">
      <c r="A32" s="128" t="s">
        <v>6</v>
      </c>
      <c r="B32" s="59"/>
      <c r="C32" s="59"/>
      <c r="D32" s="59"/>
      <c r="E32" s="134">
        <f>'Inter_r_cred(HouseHolds)'!$J$11</f>
        <v>35.922899999999998</v>
      </c>
      <c r="F32" s="134">
        <f>IF(ISERROR(INDEX('Inter_r_cred(HouseHolds)'!A11:S39,MATCH($A$1,'Inter_r_cred(HouseHolds)'!A11:A39,0),10)),"–",INDEX('Inter_r_cred(HouseHolds)'!A11:S39,MATCH($A$1,'Inter_r_cred(HouseHolds)'!A11:A39,0),10))</f>
        <v>33.493400000000001</v>
      </c>
      <c r="G32" s="134">
        <f t="shared" si="4"/>
        <v>-2.4294999999999973</v>
      </c>
      <c r="O32" s="212"/>
    </row>
    <row r="33" spans="1:15">
      <c r="A33" s="55" t="s">
        <v>7</v>
      </c>
      <c r="B33" s="59"/>
      <c r="C33" s="59"/>
      <c r="D33" s="59"/>
      <c r="E33" s="135">
        <f>'Inter_r_cred(HouseHolds)'!$P$11</f>
        <v>7.4661999999999997</v>
      </c>
      <c r="F33" s="135">
        <f>IF(ISERROR(INDEX('Inter_r_cred(HouseHolds)'!A12:S40,MATCH($A$1,'Inter_r_cred(HouseHolds)'!A12:A40,0),16)),"–",INDEX('Inter_r_cred(HouseHolds)'!A12:S40,MATCH($A$1,'Inter_r_cred(HouseHolds)'!A12:A40,0),16))</f>
        <v>7.4063999999999997</v>
      </c>
      <c r="G33" s="135">
        <f t="shared" si="4"/>
        <v>-5.9800000000000075E-2</v>
      </c>
      <c r="O33" s="212"/>
    </row>
    <row r="34" spans="1:15" ht="30.75" customHeight="1">
      <c r="A34" s="149" t="s">
        <v>14</v>
      </c>
      <c r="B34" s="141"/>
      <c r="C34" s="141"/>
      <c r="D34" s="141"/>
      <c r="E34" s="134">
        <f>'Total(inter_r_dep)'!$B$11</f>
        <v>8.2454687595973795</v>
      </c>
      <c r="F34" s="134">
        <f>IF(ISERROR(INDEX('Total(inter_r_dep)'!A10:P38,MATCH($A$1,'Total(inter_r_dep)'!A10:A38,0),2)),"–",INDEX('Total(inter_r_dep)'!A10:P38,MATCH($A$1,'Total(inter_r_dep)'!A10:A38,0),2))</f>
        <v>7.8460808751717384</v>
      </c>
      <c r="G34" s="134">
        <f>IF(ISERROR(IF(F34=0,"–",F34-E34)),"–",IF(F34=0,"–",F34-E34))</f>
        <v>-0.3993878844256411</v>
      </c>
      <c r="N34" s="134"/>
      <c r="O34" s="212"/>
    </row>
    <row r="35" spans="1:15" ht="17.399999999999999">
      <c r="A35" s="133" t="s">
        <v>10</v>
      </c>
      <c r="B35" s="146"/>
      <c r="C35" s="146"/>
      <c r="D35" s="146"/>
      <c r="E35" s="145">
        <f>'Inter_r_dep(NonFin)'!$B$11</f>
        <v>8.3270993500224098</v>
      </c>
      <c r="F35" s="145">
        <f>IF(ISERROR(INDEX('Inter_r_dep(NonFin)'!A10:P38,MATCH($A$1,'Inter_r_dep(NonFin)'!A10:A38,0),2)),"–",INDEX('Inter_r_dep(NonFin)'!A10:P38,MATCH($A$1,'Inter_r_dep(NonFin)'!A10:A38,0),2))</f>
        <v>7.9804095534286601</v>
      </c>
      <c r="G35" s="145">
        <f>IF(ISERROR(IF(F35=0,"–",F35-E35)),"–",IF(F35=0,"–",F35-E35))</f>
        <v>-0.34668979659374966</v>
      </c>
      <c r="O35" s="212"/>
    </row>
    <row r="36" spans="1:15">
      <c r="A36" s="128" t="s">
        <v>6</v>
      </c>
      <c r="B36" s="59"/>
      <c r="C36" s="59"/>
      <c r="D36" s="59"/>
      <c r="E36" s="134">
        <f>'Inter_r_dep(NonFin)'!$G$11</f>
        <v>9.3601177624658103</v>
      </c>
      <c r="F36" s="134">
        <f>IF(ISERROR(INDEX('Inter_r_dep(NonFin)'!A11:P39,MATCH($A$1,'Inter_r_dep(NonFin)'!A11:A39,0),7)),"–",INDEX('Inter_r_dep(NonFin)'!A11:P39,MATCH($A$1,'Inter_r_dep(NonFin)'!A11:A39,0),7))</f>
        <v>9.0358993844003699</v>
      </c>
      <c r="G36" s="134">
        <f t="shared" ref="G36:G40" si="5">IF(ISERROR(IF(F36=0,"–",F36-E36)),"–",IF(F36=0,"–",F36-E36))</f>
        <v>-0.3242183780654404</v>
      </c>
      <c r="O36" s="212"/>
    </row>
    <row r="37" spans="1:15">
      <c r="A37" s="8" t="s">
        <v>7</v>
      </c>
      <c r="B37" s="59"/>
      <c r="C37" s="59"/>
      <c r="D37" s="59"/>
      <c r="E37" s="134">
        <f>'Inter_r_dep(NonFin)'!$L$11</f>
        <v>0.75438933221754001</v>
      </c>
      <c r="F37" s="134">
        <f>IF(ISERROR(INDEX('Inter_r_dep(NonFin)'!A12:P40,MATCH($A$1,'Inter_r_dep(NonFin)'!A12:A40,0),12)),"–",INDEX('Inter_r_dep(NonFin)'!A12:P40,MATCH($A$1,'Inter_r_dep(NonFin)'!A12:A40,0),12))</f>
        <v>0.74768371291626801</v>
      </c>
      <c r="G37" s="134">
        <f t="shared" si="5"/>
        <v>-6.7056193012720033E-3</v>
      </c>
      <c r="O37" s="212"/>
    </row>
    <row r="38" spans="1:15">
      <c r="A38" s="133" t="s">
        <v>11</v>
      </c>
      <c r="B38" s="146"/>
      <c r="C38" s="146"/>
      <c r="D38" s="146"/>
      <c r="E38" s="145">
        <f>'Inter_r_dep(HouseHolds)'!$B$11</f>
        <v>7.6348305869437301</v>
      </c>
      <c r="F38" s="145">
        <f>IF(ISERROR(INDEX('Inter_r_dep(HouseHolds)'!A10:P38,MATCH($A$1,'Inter_r_dep(HouseHolds)'!A10:A38,0),2)),"–",INDEX('Inter_r_dep(HouseHolds)'!A10:P38,MATCH($A$1,'Inter_r_dep(HouseHolds)'!A10:A38,0),2))</f>
        <v>6.1664612366679403</v>
      </c>
      <c r="G38" s="145">
        <f t="shared" si="5"/>
        <v>-1.4683693502757897</v>
      </c>
      <c r="O38" s="212"/>
    </row>
    <row r="39" spans="1:15">
      <c r="A39" s="128" t="s">
        <v>6</v>
      </c>
      <c r="B39" s="59"/>
      <c r="C39" s="59"/>
      <c r="D39" s="59"/>
      <c r="E39" s="134">
        <f>'Inter_r_dep(HouseHolds)'!$G$11</f>
        <v>10.4680392748361</v>
      </c>
      <c r="F39" s="134">
        <f>IF(ISERROR(INDEX('Inter_r_dep(HouseHolds)'!A11:P39,MATCH($A$1,'Inter_r_dep(HouseHolds)'!A11:A39,0),7)),"–",INDEX('Inter_r_dep(HouseHolds)'!A11:P39,MATCH($A$1,'Inter_r_dep(HouseHolds)'!A11:A39,0),7))</f>
        <v>8.7715526632647904</v>
      </c>
      <c r="G39" s="134">
        <f t="shared" si="5"/>
        <v>-1.6964866115713093</v>
      </c>
      <c r="O39" s="212"/>
    </row>
    <row r="40" spans="1:15">
      <c r="A40" s="55" t="s">
        <v>7</v>
      </c>
      <c r="B40" s="119"/>
      <c r="C40" s="119"/>
      <c r="D40" s="119"/>
      <c r="E40" s="135">
        <f>'Inter_r_dep(HouseHolds)'!L11</f>
        <v>1.00186272834132</v>
      </c>
      <c r="F40" s="135">
        <f>IF(ISERROR(INDEX('Inter_r_dep(HouseHolds)'!A12:P39,MATCH($A$1,'Inter_r_dep(HouseHolds)'!A12:A39,0),12)),"–",INDEX('Inter_r_dep(HouseHolds)'!A12:P39,MATCH($A$1,'Inter_r_dep(HouseHolds)'!A12:A39,0),12))</f>
        <v>0.96032503422864302</v>
      </c>
      <c r="G40" s="135">
        <f t="shared" si="5"/>
        <v>-4.1537694112676937E-2</v>
      </c>
      <c r="O40" s="212"/>
    </row>
    <row r="41" spans="1:15" ht="45.75" customHeight="1">
      <c r="A41" s="213" t="s">
        <v>63</v>
      </c>
      <c r="B41" s="213"/>
      <c r="C41" s="213"/>
      <c r="D41" s="213"/>
      <c r="E41" s="213"/>
      <c r="F41" s="213"/>
      <c r="G41" s="213"/>
    </row>
    <row r="42" spans="1:15" ht="42" customHeight="1">
      <c r="A42" s="214" t="s">
        <v>16</v>
      </c>
      <c r="B42" s="214"/>
      <c r="C42" s="214"/>
      <c r="D42" s="214"/>
      <c r="E42" s="214"/>
      <c r="F42" s="214"/>
      <c r="G42" s="214"/>
    </row>
  </sheetData>
  <sheetProtection formatCells="0" formatColumns="0" formatRows="0" insertColumns="0" insertRows="0" insertHyperlinks="0" deleteColumns="0" deleteRows="0" sort="0" autoFilter="0" pivotTables="0"/>
  <mergeCells count="12">
    <mergeCell ref="F2:G2"/>
    <mergeCell ref="A3:G3"/>
    <mergeCell ref="A4:G4"/>
    <mergeCell ref="A5:G5"/>
    <mergeCell ref="A6:G6"/>
    <mergeCell ref="A41:G41"/>
    <mergeCell ref="A42:G42"/>
    <mergeCell ref="A25:D26"/>
    <mergeCell ref="E25:G25"/>
    <mergeCell ref="A8:A9"/>
    <mergeCell ref="B8:D8"/>
    <mergeCell ref="E8:G8"/>
  </mergeCells>
  <dataValidations count="1">
    <dataValidation type="list" allowBlank="1" showInputMessage="1" showErrorMessage="1" sqref="A1">
      <formula1>Region</formula1>
    </dataValidation>
  </dataValidations>
  <hyperlinks>
    <hyperlink ref="A11" location="'NonFin(kr)'!A1" display="нефінансовим корпораціям"/>
    <hyperlink ref="A14" location="'HouseHolds(kr)'!A1" display="домашнім господарствам"/>
    <hyperlink ref="A18" location="'NonFin(kr)'!A1" display="нефінансовим корпораціям"/>
    <hyperlink ref="A21" location="'HouseHolds(kr)'!A1" display="домашнім господарствам"/>
    <hyperlink ref="A28" location="'NonFin(kr)'!A1" display="нефінансовим корпораціям"/>
    <hyperlink ref="A31" location="'HouseHolds(kr)'!A1" display="домашнім господарствам"/>
    <hyperlink ref="A35" location="'NonFin(kr)'!A1" display="нефінансовим корпораціям"/>
    <hyperlink ref="A38" location="'HouseHolds(kr)'!A1" display="домашнім господарствам"/>
  </hyperlinks>
  <pageMargins left="0.70866141732283472" right="0.70866141732283472" top="0.74803149606299213" bottom="0.35433070866141736" header="0.31496062992125984" footer="0.31496062992125984"/>
  <pageSetup paperSize="9" scale="6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52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25.5546875" style="24" customWidth="1"/>
    <col min="2" max="2" width="10.109375" style="11" customWidth="1"/>
    <col min="3" max="5" width="9.44140625" style="11" customWidth="1"/>
    <col min="6" max="6" width="10.109375" style="11" customWidth="1"/>
    <col min="7" max="9" width="9.5546875" style="11" customWidth="1"/>
    <col min="10" max="10" width="10.109375" style="11" customWidth="1"/>
    <col min="11" max="13" width="9.44140625" style="11" customWidth="1"/>
    <col min="14" max="16384" width="9.109375" style="11"/>
  </cols>
  <sheetData>
    <row r="1" spans="1:21">
      <c r="L1" s="223" t="s">
        <v>85</v>
      </c>
      <c r="M1" s="223"/>
    </row>
    <row r="2" spans="1:21" ht="16.2">
      <c r="A2" s="103" t="s">
        <v>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1">
      <c r="A3" s="228" t="s">
        <v>98</v>
      </c>
      <c r="B3" s="228"/>
      <c r="C3" s="228"/>
      <c r="D3" s="228"/>
      <c r="E3" s="228"/>
      <c r="F3" s="228"/>
      <c r="G3" s="228"/>
    </row>
    <row r="4" spans="1:21" s="26" customFormat="1">
      <c r="A4" s="104"/>
    </row>
    <row r="5" spans="1:21" s="73" customFormat="1" ht="12.75" customHeight="1">
      <c r="A5" s="229" t="s">
        <v>18</v>
      </c>
      <c r="B5" s="230" t="s">
        <v>19</v>
      </c>
      <c r="C5" s="231"/>
      <c r="D5" s="231"/>
      <c r="E5" s="232"/>
      <c r="F5" s="236" t="s">
        <v>20</v>
      </c>
      <c r="G5" s="237"/>
      <c r="H5" s="237"/>
      <c r="I5" s="237"/>
      <c r="J5" s="237"/>
      <c r="K5" s="237"/>
      <c r="L5" s="237"/>
      <c r="M5" s="237"/>
      <c r="N5" s="156"/>
    </row>
    <row r="6" spans="1:21" s="73" customFormat="1" ht="12.75" customHeight="1">
      <c r="A6" s="229"/>
      <c r="B6" s="233"/>
      <c r="C6" s="234"/>
      <c r="D6" s="234"/>
      <c r="E6" s="235"/>
      <c r="F6" s="238" t="s">
        <v>6</v>
      </c>
      <c r="G6" s="239"/>
      <c r="H6" s="239"/>
      <c r="I6" s="239"/>
      <c r="J6" s="240" t="s">
        <v>7</v>
      </c>
      <c r="K6" s="241"/>
      <c r="L6" s="241"/>
      <c r="M6" s="241"/>
      <c r="N6" s="156"/>
    </row>
    <row r="7" spans="1:21" s="73" customFormat="1" ht="12.75" customHeight="1">
      <c r="A7" s="229"/>
      <c r="B7" s="242" t="s">
        <v>69</v>
      </c>
      <c r="C7" s="244" t="s">
        <v>21</v>
      </c>
      <c r="D7" s="244" t="s">
        <v>66</v>
      </c>
      <c r="E7" s="244" t="s">
        <v>64</v>
      </c>
      <c r="F7" s="242" t="s">
        <v>69</v>
      </c>
      <c r="G7" s="244" t="s">
        <v>21</v>
      </c>
      <c r="H7" s="244" t="s">
        <v>66</v>
      </c>
      <c r="I7" s="244" t="s">
        <v>64</v>
      </c>
      <c r="J7" s="242" t="s">
        <v>69</v>
      </c>
      <c r="K7" s="244" t="s">
        <v>21</v>
      </c>
      <c r="L7" s="244" t="s">
        <v>66</v>
      </c>
      <c r="M7" s="248" t="s">
        <v>64</v>
      </c>
      <c r="N7" s="156"/>
    </row>
    <row r="8" spans="1:21" s="73" customFormat="1" ht="66" customHeight="1">
      <c r="A8" s="229"/>
      <c r="B8" s="243"/>
      <c r="C8" s="244"/>
      <c r="D8" s="244"/>
      <c r="E8" s="244"/>
      <c r="F8" s="243"/>
      <c r="G8" s="244"/>
      <c r="H8" s="244"/>
      <c r="I8" s="244"/>
      <c r="J8" s="243"/>
      <c r="K8" s="244"/>
      <c r="L8" s="244"/>
      <c r="M8" s="248"/>
      <c r="N8" s="246"/>
      <c r="P8" s="249"/>
      <c r="Q8" s="249"/>
      <c r="R8" s="249"/>
      <c r="S8" s="246"/>
      <c r="T8" s="246"/>
      <c r="U8" s="246"/>
    </row>
    <row r="9" spans="1:21" s="107" customFormat="1">
      <c r="A9" s="105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46"/>
      <c r="P9" s="249"/>
      <c r="Q9" s="249"/>
      <c r="R9" s="249"/>
      <c r="S9" s="246"/>
      <c r="T9" s="246"/>
      <c r="U9" s="246"/>
    </row>
    <row r="10" spans="1:21" s="107" customFormat="1">
      <c r="A10" s="108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10"/>
      <c r="N10" s="111"/>
      <c r="P10" s="247"/>
      <c r="Q10" s="247"/>
      <c r="R10" s="247"/>
      <c r="S10" s="111"/>
      <c r="T10" s="111"/>
      <c r="U10" s="111"/>
    </row>
    <row r="11" spans="1:21" s="33" customFormat="1">
      <c r="A11" s="112" t="s">
        <v>19</v>
      </c>
      <c r="B11" s="193">
        <v>1143273.26468995</v>
      </c>
      <c r="C11" s="194">
        <v>12.946137829271549</v>
      </c>
      <c r="D11" s="194">
        <v>3.3781516142864945</v>
      </c>
      <c r="E11" s="194">
        <v>1.959939219813279</v>
      </c>
      <c r="F11" s="193">
        <v>882841.93783203</v>
      </c>
      <c r="G11" s="194">
        <v>17.352264094312432</v>
      </c>
      <c r="H11" s="194">
        <v>6.0529502842897784</v>
      </c>
      <c r="I11" s="194">
        <v>2.6603528356218931</v>
      </c>
      <c r="J11" s="193">
        <v>260431.32685792001</v>
      </c>
      <c r="K11" s="194">
        <v>0.19363756048262815</v>
      </c>
      <c r="L11" s="194">
        <v>-4.7643460728060774</v>
      </c>
      <c r="M11" s="194">
        <v>-0.34490235022678917</v>
      </c>
      <c r="N11" s="115"/>
      <c r="P11" s="113"/>
      <c r="Q11" s="113"/>
      <c r="R11" s="113"/>
      <c r="S11" s="115"/>
      <c r="T11" s="115"/>
      <c r="U11" s="115"/>
    </row>
    <row r="12" spans="1:21" s="116" customFormat="1" ht="38.4" customHeight="1">
      <c r="A12" s="150" t="s">
        <v>22</v>
      </c>
      <c r="B12" s="211">
        <v>1.2872686200000001</v>
      </c>
      <c r="C12" s="211">
        <v>0</v>
      </c>
      <c r="D12" s="211">
        <v>0</v>
      </c>
      <c r="E12" s="211">
        <v>0</v>
      </c>
      <c r="F12" s="211">
        <v>0.66491515000000001</v>
      </c>
      <c r="G12" s="211">
        <v>0</v>
      </c>
      <c r="H12" s="211">
        <v>0</v>
      </c>
      <c r="I12" s="211">
        <v>0</v>
      </c>
      <c r="J12" s="211">
        <v>0.62235346999999996</v>
      </c>
      <c r="K12" s="211">
        <v>0</v>
      </c>
      <c r="L12" s="211">
        <v>0</v>
      </c>
      <c r="M12" s="211">
        <v>0</v>
      </c>
      <c r="N12" s="117"/>
      <c r="P12" s="40"/>
      <c r="Q12" s="40"/>
      <c r="R12" s="40"/>
      <c r="S12" s="117"/>
      <c r="T12" s="117"/>
      <c r="U12" s="117"/>
    </row>
    <row r="13" spans="1:21" s="33" customFormat="1" ht="20.100000000000001" customHeight="1">
      <c r="A13" s="178" t="s">
        <v>23</v>
      </c>
      <c r="B13" s="195"/>
      <c r="C13" s="196"/>
      <c r="D13" s="196"/>
      <c r="E13" s="196"/>
      <c r="F13" s="195"/>
      <c r="G13" s="196"/>
      <c r="H13" s="196"/>
      <c r="I13" s="196"/>
      <c r="J13" s="195"/>
      <c r="K13" s="196"/>
      <c r="L13" s="196"/>
      <c r="M13" s="196"/>
      <c r="N13" s="117"/>
      <c r="P13" s="40"/>
      <c r="Q13" s="40"/>
      <c r="R13" s="40"/>
      <c r="S13" s="117"/>
      <c r="T13" s="117"/>
      <c r="U13" s="117"/>
    </row>
    <row r="14" spans="1:21" s="33" customFormat="1" ht="20.100000000000001" customHeight="1">
      <c r="A14" s="35" t="s">
        <v>24</v>
      </c>
      <c r="B14" s="195">
        <v>18872.211457950001</v>
      </c>
      <c r="C14" s="196">
        <v>28.570891994681148</v>
      </c>
      <c r="D14" s="196">
        <v>3.7879247488802577</v>
      </c>
      <c r="E14" s="196">
        <v>3.4498591738555859</v>
      </c>
      <c r="F14" s="195">
        <v>18583.765826219998</v>
      </c>
      <c r="G14" s="196">
        <v>34.133328594367555</v>
      </c>
      <c r="H14" s="196">
        <v>5.468861323982054</v>
      </c>
      <c r="I14" s="196">
        <v>3.935323346856066</v>
      </c>
      <c r="J14" s="195">
        <v>288.44563173</v>
      </c>
      <c r="K14" s="196">
        <v>-64.983892156231178</v>
      </c>
      <c r="L14" s="196">
        <v>-48.792877006153567</v>
      </c>
      <c r="M14" s="196">
        <v>-20.479999990282664</v>
      </c>
      <c r="N14" s="117"/>
      <c r="P14" s="40"/>
      <c r="Q14" s="40"/>
      <c r="R14" s="40"/>
      <c r="S14" s="117"/>
      <c r="T14" s="117"/>
      <c r="U14" s="117"/>
    </row>
    <row r="15" spans="1:21" s="33" customFormat="1" ht="20.100000000000001" customHeight="1">
      <c r="A15" s="35" t="s">
        <v>25</v>
      </c>
      <c r="B15" s="195">
        <v>18648.97028243</v>
      </c>
      <c r="C15" s="196">
        <v>42.574380801842636</v>
      </c>
      <c r="D15" s="196">
        <v>8.2016223554385732</v>
      </c>
      <c r="E15" s="196">
        <v>3.1612757078165004</v>
      </c>
      <c r="F15" s="195">
        <v>14286.45350376</v>
      </c>
      <c r="G15" s="196">
        <v>29.625765071946944</v>
      </c>
      <c r="H15" s="196">
        <v>5.8205103992142284</v>
      </c>
      <c r="I15" s="196">
        <v>2.15017196434097</v>
      </c>
      <c r="J15" s="195">
        <v>4362.5167786700003</v>
      </c>
      <c r="K15" s="196">
        <v>111.88968822810548</v>
      </c>
      <c r="L15" s="196">
        <v>16.809058490427049</v>
      </c>
      <c r="M15" s="196">
        <v>6.6172574943172577</v>
      </c>
      <c r="N15" s="117"/>
      <c r="P15" s="40"/>
      <c r="Q15" s="40"/>
      <c r="R15" s="40"/>
      <c r="S15" s="117"/>
      <c r="T15" s="117"/>
      <c r="U15" s="117"/>
    </row>
    <row r="16" spans="1:21" s="27" customFormat="1" ht="20.100000000000001" customHeight="1">
      <c r="A16" s="35" t="s">
        <v>26</v>
      </c>
      <c r="B16" s="195">
        <v>66982.226570850005</v>
      </c>
      <c r="C16" s="196">
        <v>23.324841653066869</v>
      </c>
      <c r="D16" s="196">
        <v>3.708530793063531</v>
      </c>
      <c r="E16" s="196">
        <v>1.6016729250622745</v>
      </c>
      <c r="F16" s="195">
        <v>53944.580849810001</v>
      </c>
      <c r="G16" s="196">
        <v>24.327125209062899</v>
      </c>
      <c r="H16" s="196">
        <v>4.3613531519378625</v>
      </c>
      <c r="I16" s="196">
        <v>2.1258190691488892</v>
      </c>
      <c r="J16" s="195">
        <v>13037.64572104</v>
      </c>
      <c r="K16" s="196">
        <v>19.344008446066724</v>
      </c>
      <c r="L16" s="196">
        <v>1.0920299228113208</v>
      </c>
      <c r="M16" s="196">
        <v>-0.51103948444736602</v>
      </c>
      <c r="N16" s="117"/>
      <c r="P16" s="40"/>
      <c r="Q16" s="40"/>
      <c r="R16" s="40"/>
      <c r="S16" s="117"/>
      <c r="T16" s="117"/>
      <c r="U16" s="117"/>
    </row>
    <row r="17" spans="1:21" s="27" customFormat="1" ht="20.100000000000001" customHeight="1">
      <c r="A17" s="35" t="s">
        <v>27</v>
      </c>
      <c r="B17" s="195">
        <v>3056.93960453</v>
      </c>
      <c r="C17" s="196">
        <v>-29.613556802396388</v>
      </c>
      <c r="D17" s="196">
        <v>-4.6780220431072053</v>
      </c>
      <c r="E17" s="196">
        <v>-4.2059611457422506</v>
      </c>
      <c r="F17" s="195">
        <v>3017.5458278599999</v>
      </c>
      <c r="G17" s="196">
        <v>-28.770405448111575</v>
      </c>
      <c r="H17" s="196">
        <v>-4.7135367156476207</v>
      </c>
      <c r="I17" s="196">
        <v>-4.2545129161488546</v>
      </c>
      <c r="J17" s="195">
        <v>39.393776670000001</v>
      </c>
      <c r="K17" s="196">
        <v>-63.084990300816706</v>
      </c>
      <c r="L17" s="196">
        <v>-1.8766205204480997</v>
      </c>
      <c r="M17" s="196">
        <v>-0.33465804783543263</v>
      </c>
      <c r="N17" s="117"/>
      <c r="P17" s="40"/>
      <c r="Q17" s="40"/>
      <c r="R17" s="40"/>
      <c r="S17" s="117"/>
      <c r="T17" s="117"/>
      <c r="U17" s="117"/>
    </row>
    <row r="18" spans="1:21" s="27" customFormat="1" ht="20.100000000000001" customHeight="1">
      <c r="A18" s="35" t="s">
        <v>28</v>
      </c>
      <c r="B18" s="195">
        <v>10711.10046983</v>
      </c>
      <c r="C18" s="196">
        <v>24.322486959661461</v>
      </c>
      <c r="D18" s="196">
        <v>4.3480849808596957</v>
      </c>
      <c r="E18" s="196">
        <v>2.5860972210080888</v>
      </c>
      <c r="F18" s="195">
        <v>10183.485101239999</v>
      </c>
      <c r="G18" s="196">
        <v>29.076432445094383</v>
      </c>
      <c r="H18" s="196">
        <v>4.8968318823153965</v>
      </c>
      <c r="I18" s="196">
        <v>2.6617469355357741</v>
      </c>
      <c r="J18" s="195">
        <v>527.61536859</v>
      </c>
      <c r="K18" s="196">
        <v>-27.333487339414788</v>
      </c>
      <c r="L18" s="196">
        <v>-5.2216087142970053</v>
      </c>
      <c r="M18" s="196">
        <v>1.1475209861415863</v>
      </c>
      <c r="N18" s="117"/>
      <c r="P18" s="40"/>
      <c r="Q18" s="40"/>
      <c r="R18" s="40"/>
      <c r="S18" s="117"/>
      <c r="T18" s="117"/>
      <c r="U18" s="117"/>
    </row>
    <row r="19" spans="1:21" s="27" customFormat="1" ht="20.100000000000001" customHeight="1">
      <c r="A19" s="35" t="s">
        <v>29</v>
      </c>
      <c r="B19" s="195">
        <v>7303.41853403</v>
      </c>
      <c r="C19" s="196">
        <v>21.43482254383386</v>
      </c>
      <c r="D19" s="196">
        <v>2.0544059939187918</v>
      </c>
      <c r="E19" s="196">
        <v>3.1158513064319493</v>
      </c>
      <c r="F19" s="195">
        <v>6566.1835011399999</v>
      </c>
      <c r="G19" s="196">
        <v>28.569533078476582</v>
      </c>
      <c r="H19" s="196">
        <v>4.593253735040463</v>
      </c>
      <c r="I19" s="196">
        <v>2.5126509053475559</v>
      </c>
      <c r="J19" s="195">
        <v>737.23503288999996</v>
      </c>
      <c r="K19" s="196">
        <v>-18.731841339298398</v>
      </c>
      <c r="L19" s="196">
        <v>-16.086942959261989</v>
      </c>
      <c r="M19" s="196">
        <v>8.818740085808912</v>
      </c>
      <c r="N19" s="117"/>
      <c r="P19" s="40"/>
      <c r="Q19" s="40"/>
      <c r="R19" s="40"/>
      <c r="S19" s="117"/>
      <c r="T19" s="117"/>
      <c r="U19" s="117"/>
    </row>
    <row r="20" spans="1:21" s="27" customFormat="1" ht="20.100000000000001" customHeight="1">
      <c r="A20" s="35" t="s">
        <v>30</v>
      </c>
      <c r="B20" s="195">
        <v>18904.08886562</v>
      </c>
      <c r="C20" s="196">
        <v>-3.5368624351791738</v>
      </c>
      <c r="D20" s="196">
        <v>1.0672023139332651</v>
      </c>
      <c r="E20" s="196">
        <v>0.17178720206393905</v>
      </c>
      <c r="F20" s="195">
        <v>13848.581679540001</v>
      </c>
      <c r="G20" s="196">
        <v>-3.4784724687962694</v>
      </c>
      <c r="H20" s="196">
        <v>0.77432648265245518</v>
      </c>
      <c r="I20" s="196">
        <v>-0.20274997105148884</v>
      </c>
      <c r="J20" s="195">
        <v>5055.5071860799999</v>
      </c>
      <c r="K20" s="196">
        <v>-3.6964492121840351</v>
      </c>
      <c r="L20" s="196">
        <v>1.8782674726501654</v>
      </c>
      <c r="M20" s="196">
        <v>1.2123067459068722</v>
      </c>
      <c r="N20" s="117"/>
      <c r="P20" s="40"/>
      <c r="Q20" s="40"/>
      <c r="R20" s="40"/>
      <c r="S20" s="117"/>
      <c r="T20" s="117"/>
      <c r="U20" s="117"/>
    </row>
    <row r="21" spans="1:21" s="27" customFormat="1" ht="20.100000000000001" customHeight="1">
      <c r="A21" s="35" t="s">
        <v>31</v>
      </c>
      <c r="B21" s="195">
        <v>14858.98759309</v>
      </c>
      <c r="C21" s="196">
        <v>23.675121989909684</v>
      </c>
      <c r="D21" s="196">
        <v>1.6232328303137393</v>
      </c>
      <c r="E21" s="196">
        <v>1.3270882664974977</v>
      </c>
      <c r="F21" s="195">
        <v>11260.57844114</v>
      </c>
      <c r="G21" s="196">
        <v>26.219006187298817</v>
      </c>
      <c r="H21" s="196">
        <v>3.5408783722918287</v>
      </c>
      <c r="I21" s="196">
        <v>1.528698524580733</v>
      </c>
      <c r="J21" s="195">
        <v>3598.4091519499998</v>
      </c>
      <c r="K21" s="196">
        <v>16.33770452442991</v>
      </c>
      <c r="L21" s="196">
        <v>-3.9439001694516378</v>
      </c>
      <c r="M21" s="196">
        <v>0.70132631263948042</v>
      </c>
      <c r="N21" s="117"/>
      <c r="P21" s="40"/>
      <c r="Q21" s="40"/>
      <c r="R21" s="40"/>
      <c r="S21" s="117"/>
      <c r="T21" s="117"/>
      <c r="U21" s="117"/>
    </row>
    <row r="22" spans="1:21" s="118" customFormat="1" ht="25.5" customHeight="1">
      <c r="A22" s="34" t="s">
        <v>1</v>
      </c>
      <c r="B22" s="195">
        <v>695158.44459635997</v>
      </c>
      <c r="C22" s="196">
        <v>9.1530642742685586</v>
      </c>
      <c r="D22" s="196">
        <v>2.8334201857347381</v>
      </c>
      <c r="E22" s="196">
        <v>1.7969626569556141</v>
      </c>
      <c r="F22" s="195">
        <v>525524.25017010001</v>
      </c>
      <c r="G22" s="196">
        <v>14.182851933431209</v>
      </c>
      <c r="H22" s="196">
        <v>6.297199144836199</v>
      </c>
      <c r="I22" s="196">
        <v>2.5118804138590747</v>
      </c>
      <c r="J22" s="195">
        <v>169634.19442625999</v>
      </c>
      <c r="K22" s="196">
        <v>-3.9540525511939393</v>
      </c>
      <c r="L22" s="196">
        <v>-6.5957671999779421</v>
      </c>
      <c r="M22" s="196">
        <v>-0.355883059730985</v>
      </c>
      <c r="P22" s="40"/>
      <c r="Q22" s="40"/>
      <c r="R22" s="40"/>
      <c r="S22" s="115"/>
      <c r="T22" s="115"/>
      <c r="U22" s="115"/>
    </row>
    <row r="23" spans="1:21" s="27" customFormat="1" ht="20.100000000000001" customHeight="1">
      <c r="A23" s="35" t="s">
        <v>32</v>
      </c>
      <c r="B23" s="195">
        <v>11663.535417020001</v>
      </c>
      <c r="C23" s="196">
        <v>16.48702370841491</v>
      </c>
      <c r="D23" s="196">
        <v>-1.3672679530429832E-4</v>
      </c>
      <c r="E23" s="196">
        <v>2.6591044418739216</v>
      </c>
      <c r="F23" s="195">
        <v>11087.48834906</v>
      </c>
      <c r="G23" s="196">
        <v>22.171433735899711</v>
      </c>
      <c r="H23" s="196">
        <v>0.6759395043940799</v>
      </c>
      <c r="I23" s="196">
        <v>3.2422455529018492</v>
      </c>
      <c r="J23" s="195">
        <v>576.04706796000005</v>
      </c>
      <c r="K23" s="196">
        <v>-38.547184164946877</v>
      </c>
      <c r="L23" s="196">
        <v>-11.446112306098328</v>
      </c>
      <c r="M23" s="196">
        <v>-7.4071703218594536</v>
      </c>
      <c r="N23" s="117"/>
      <c r="P23" s="40"/>
      <c r="Q23" s="40"/>
      <c r="R23" s="40"/>
      <c r="S23" s="117"/>
      <c r="T23" s="117"/>
      <c r="U23" s="117"/>
    </row>
    <row r="24" spans="1:21" s="27" customFormat="1" ht="20.100000000000001" customHeight="1">
      <c r="A24" s="35" t="s">
        <v>33</v>
      </c>
      <c r="B24" s="195">
        <v>1326.7611579700001</v>
      </c>
      <c r="C24" s="196">
        <v>-30.690946651865943</v>
      </c>
      <c r="D24" s="196">
        <v>-0.86375225446948889</v>
      </c>
      <c r="E24" s="196">
        <v>4.510343707335096E-2</v>
      </c>
      <c r="F24" s="195">
        <v>1249.17807075</v>
      </c>
      <c r="G24" s="196">
        <v>-32.108358173071721</v>
      </c>
      <c r="H24" s="196">
        <v>-0.82425467308110001</v>
      </c>
      <c r="I24" s="196">
        <v>6.3279216588014719E-2</v>
      </c>
      <c r="J24" s="195">
        <v>77.583087219999996</v>
      </c>
      <c r="K24" s="196">
        <v>4.4051555743729267</v>
      </c>
      <c r="L24" s="196">
        <v>-1.4954056151174626</v>
      </c>
      <c r="M24" s="196">
        <v>-0.24664137091674831</v>
      </c>
      <c r="N24" s="117"/>
      <c r="P24" s="40"/>
      <c r="Q24" s="40"/>
      <c r="R24" s="40"/>
      <c r="S24" s="117"/>
      <c r="T24" s="117"/>
      <c r="U24" s="117"/>
    </row>
    <row r="25" spans="1:21" s="27" customFormat="1" ht="20.100000000000001" customHeight="1">
      <c r="A25" s="35" t="s">
        <v>34</v>
      </c>
      <c r="B25" s="195">
        <v>65864.418429790006</v>
      </c>
      <c r="C25" s="196">
        <v>32.412026469897654</v>
      </c>
      <c r="D25" s="196">
        <v>7.5211543731831512</v>
      </c>
      <c r="E25" s="196">
        <v>4.4152260222310957</v>
      </c>
      <c r="F25" s="195">
        <v>44675.551556860002</v>
      </c>
      <c r="G25" s="196">
        <v>31.275028223367087</v>
      </c>
      <c r="H25" s="196">
        <v>6.2228036842667791</v>
      </c>
      <c r="I25" s="196">
        <v>2.3905618563040179</v>
      </c>
      <c r="J25" s="195">
        <v>21188.866872930001</v>
      </c>
      <c r="K25" s="196">
        <v>34.875066885909433</v>
      </c>
      <c r="L25" s="196">
        <v>10.365415365853053</v>
      </c>
      <c r="M25" s="196">
        <v>8.9579263707812373</v>
      </c>
      <c r="N25" s="117"/>
      <c r="P25" s="40"/>
      <c r="Q25" s="40"/>
      <c r="R25" s="40"/>
      <c r="S25" s="117"/>
      <c r="T25" s="117"/>
      <c r="U25" s="117"/>
    </row>
    <row r="26" spans="1:21" s="27" customFormat="1" ht="20.100000000000001" customHeight="1">
      <c r="A26" s="35" t="s">
        <v>35</v>
      </c>
      <c r="B26" s="195">
        <v>21656.798101349999</v>
      </c>
      <c r="C26" s="196">
        <v>7.4535739892790644</v>
      </c>
      <c r="D26" s="196">
        <v>1.4991350075736847</v>
      </c>
      <c r="E26" s="196">
        <v>-9.43447457196811E-2</v>
      </c>
      <c r="F26" s="195">
        <v>11078.92370205</v>
      </c>
      <c r="G26" s="196">
        <v>24.645578537961782</v>
      </c>
      <c r="H26" s="196">
        <v>9.2230323954771336</v>
      </c>
      <c r="I26" s="196">
        <v>2.2335652617479553</v>
      </c>
      <c r="J26" s="195">
        <v>10577.874399300001</v>
      </c>
      <c r="K26" s="196">
        <v>-6.109836362014093</v>
      </c>
      <c r="L26" s="196">
        <v>-5.5001330784354678</v>
      </c>
      <c r="M26" s="196">
        <v>-2.4215032775657335</v>
      </c>
      <c r="N26" s="117"/>
      <c r="P26" s="40"/>
      <c r="Q26" s="40"/>
      <c r="R26" s="40"/>
      <c r="S26" s="117"/>
      <c r="T26" s="117"/>
      <c r="U26" s="117"/>
    </row>
    <row r="27" spans="1:21" s="27" customFormat="1" ht="20.100000000000001" customHeight="1">
      <c r="A27" s="35" t="s">
        <v>36</v>
      </c>
      <c r="B27" s="195">
        <v>45302.759682219999</v>
      </c>
      <c r="C27" s="196">
        <v>17.055970089741137</v>
      </c>
      <c r="D27" s="196">
        <v>8.1644705362120504</v>
      </c>
      <c r="E27" s="196">
        <v>2.0325556870550514</v>
      </c>
      <c r="F27" s="195">
        <v>34382.029723220003</v>
      </c>
      <c r="G27" s="196">
        <v>21.184974728156874</v>
      </c>
      <c r="H27" s="196">
        <v>8.1285403776743266</v>
      </c>
      <c r="I27" s="196">
        <v>3.1148211023271415</v>
      </c>
      <c r="J27" s="195">
        <v>10920.729959</v>
      </c>
      <c r="K27" s="196">
        <v>5.7158761838965972</v>
      </c>
      <c r="L27" s="196">
        <v>8.2777465205516023</v>
      </c>
      <c r="M27" s="196">
        <v>-1.2311612017566347</v>
      </c>
      <c r="N27" s="117"/>
      <c r="P27" s="40"/>
      <c r="Q27" s="40"/>
      <c r="R27" s="40"/>
      <c r="S27" s="117"/>
      <c r="T27" s="117"/>
      <c r="U27" s="117"/>
    </row>
    <row r="28" spans="1:21" s="27" customFormat="1" ht="20.100000000000001" customHeight="1">
      <c r="A28" s="35" t="s">
        <v>37</v>
      </c>
      <c r="B28" s="195">
        <v>17581.32950679</v>
      </c>
      <c r="C28" s="196">
        <v>22.046635952484309</v>
      </c>
      <c r="D28" s="196">
        <v>4.6063749504005074</v>
      </c>
      <c r="E28" s="196">
        <v>4.9643707186447443</v>
      </c>
      <c r="F28" s="195">
        <v>15287.08334574</v>
      </c>
      <c r="G28" s="196">
        <v>15.5484578698603</v>
      </c>
      <c r="H28" s="196">
        <v>5.5574382849014228</v>
      </c>
      <c r="I28" s="196">
        <v>3.8552765078388802</v>
      </c>
      <c r="J28" s="195">
        <v>2294.24616105</v>
      </c>
      <c r="K28" s="196">
        <v>95.188574693183028</v>
      </c>
      <c r="L28" s="196">
        <v>-1.3180080112664427</v>
      </c>
      <c r="M28" s="196">
        <v>13.005640103877752</v>
      </c>
      <c r="N28" s="117"/>
      <c r="P28" s="40"/>
      <c r="Q28" s="40"/>
      <c r="R28" s="40"/>
      <c r="S28" s="117"/>
      <c r="T28" s="117"/>
      <c r="U28" s="117"/>
    </row>
    <row r="29" spans="1:21" s="41" customFormat="1" ht="20.100000000000001" customHeight="1">
      <c r="A29" s="20" t="s">
        <v>38</v>
      </c>
      <c r="B29" s="195">
        <v>11994.74111879</v>
      </c>
      <c r="C29" s="196">
        <v>21.049832428453811</v>
      </c>
      <c r="D29" s="196">
        <v>3.6856458877070537</v>
      </c>
      <c r="E29" s="196">
        <v>2.1044106795215214</v>
      </c>
      <c r="F29" s="195">
        <v>10632.70609414</v>
      </c>
      <c r="G29" s="196">
        <v>25.176538439810827</v>
      </c>
      <c r="H29" s="196">
        <v>4.230584293298449</v>
      </c>
      <c r="I29" s="196">
        <v>2.1795498976206602</v>
      </c>
      <c r="J29" s="195">
        <v>1362.03502465</v>
      </c>
      <c r="K29" s="196">
        <v>-3.7267662567428914</v>
      </c>
      <c r="L29" s="196">
        <v>-0.3802227629737871</v>
      </c>
      <c r="M29" s="196">
        <v>1.5216144471055628</v>
      </c>
      <c r="N29" s="65"/>
      <c r="P29" s="17"/>
      <c r="Q29" s="17"/>
      <c r="R29" s="17"/>
      <c r="S29" s="65"/>
      <c r="T29" s="65"/>
      <c r="U29" s="65"/>
    </row>
    <row r="30" spans="1:21" s="41" customFormat="1" ht="20.100000000000001" customHeight="1">
      <c r="A30" s="20" t="s">
        <v>39</v>
      </c>
      <c r="B30" s="195">
        <v>9644.0371449300001</v>
      </c>
      <c r="C30" s="196">
        <v>29.829262740801312</v>
      </c>
      <c r="D30" s="196">
        <v>3.6526810595984358</v>
      </c>
      <c r="E30" s="196">
        <v>5.5044859298003672</v>
      </c>
      <c r="F30" s="195">
        <v>7672.6960044400003</v>
      </c>
      <c r="G30" s="196">
        <v>27.837618064319926</v>
      </c>
      <c r="H30" s="196">
        <v>12.176441766789452</v>
      </c>
      <c r="I30" s="196">
        <v>8.6462685507030983</v>
      </c>
      <c r="J30" s="195">
        <v>1971.34114049</v>
      </c>
      <c r="K30" s="196">
        <v>38.209930922230541</v>
      </c>
      <c r="L30" s="196">
        <v>-20.005271805523222</v>
      </c>
      <c r="M30" s="196">
        <v>-5.1688138342714325</v>
      </c>
      <c r="N30" s="65"/>
      <c r="P30" s="17"/>
      <c r="Q30" s="17"/>
      <c r="R30" s="17"/>
      <c r="S30" s="65"/>
      <c r="T30" s="65"/>
      <c r="U30" s="65"/>
    </row>
    <row r="31" spans="1:21" s="41" customFormat="1" ht="20.100000000000001" customHeight="1">
      <c r="A31" s="20" t="s">
        <v>40</v>
      </c>
      <c r="B31" s="195">
        <v>12811.44793188</v>
      </c>
      <c r="C31" s="196">
        <v>12.011610609855538</v>
      </c>
      <c r="D31" s="196">
        <v>1.2029128090591996</v>
      </c>
      <c r="E31" s="196">
        <v>1.5637810947225006</v>
      </c>
      <c r="F31" s="195">
        <v>10974.04545951</v>
      </c>
      <c r="G31" s="196">
        <v>16.421340414562337</v>
      </c>
      <c r="H31" s="196">
        <v>3.47771766718175</v>
      </c>
      <c r="I31" s="196">
        <v>1.6531591639167971</v>
      </c>
      <c r="J31" s="195">
        <v>1837.4024723699999</v>
      </c>
      <c r="K31" s="196">
        <v>-8.6533455891122344</v>
      </c>
      <c r="L31" s="196">
        <v>-10.542696895675817</v>
      </c>
      <c r="M31" s="196">
        <v>1.0332183706523779</v>
      </c>
      <c r="N31" s="65"/>
      <c r="P31" s="17"/>
      <c r="Q31" s="17"/>
      <c r="R31" s="17"/>
      <c r="S31" s="65"/>
      <c r="T31" s="65"/>
      <c r="U31" s="65"/>
    </row>
    <row r="32" spans="1:21" s="41" customFormat="1" ht="20.100000000000001" customHeight="1">
      <c r="A32" s="20" t="s">
        <v>41</v>
      </c>
      <c r="B32" s="195">
        <v>39055.789202699998</v>
      </c>
      <c r="C32" s="196">
        <v>24.169770800426377</v>
      </c>
      <c r="D32" s="196">
        <v>10.527491820097794</v>
      </c>
      <c r="E32" s="196">
        <v>3.5994201934049102</v>
      </c>
      <c r="F32" s="195">
        <v>34013.054208579997</v>
      </c>
      <c r="G32" s="196">
        <v>30.177891956665064</v>
      </c>
      <c r="H32" s="196">
        <v>12.386277859887812</v>
      </c>
      <c r="I32" s="196">
        <v>4.5280967045248275</v>
      </c>
      <c r="J32" s="195">
        <v>5042.73499412</v>
      </c>
      <c r="K32" s="196">
        <v>-5.3079784948527902</v>
      </c>
      <c r="L32" s="196">
        <v>-0.56513236802595657</v>
      </c>
      <c r="M32" s="196">
        <v>-2.2578186160356353</v>
      </c>
      <c r="N32" s="65"/>
      <c r="P32" s="17"/>
      <c r="Q32" s="17"/>
      <c r="R32" s="17"/>
      <c r="S32" s="65"/>
      <c r="T32" s="65"/>
      <c r="U32" s="65"/>
    </row>
    <row r="33" spans="1:22" s="41" customFormat="1" ht="20.100000000000001" customHeight="1">
      <c r="A33" s="20" t="s">
        <v>42</v>
      </c>
      <c r="B33" s="195">
        <v>4160.1567811300001</v>
      </c>
      <c r="C33" s="196">
        <v>-41.368944860454249</v>
      </c>
      <c r="D33" s="196">
        <v>-26.043661469397478</v>
      </c>
      <c r="E33" s="196">
        <v>-24.857848871040574</v>
      </c>
      <c r="F33" s="195">
        <v>2624.6585157700001</v>
      </c>
      <c r="G33" s="196">
        <v>-40.271836418265892</v>
      </c>
      <c r="H33" s="196">
        <v>-4.721757047431467</v>
      </c>
      <c r="I33" s="196">
        <v>-1.5051889509220473</v>
      </c>
      <c r="J33" s="195">
        <v>1535.49826536</v>
      </c>
      <c r="K33" s="196">
        <v>-43.153769463117762</v>
      </c>
      <c r="L33" s="196">
        <v>-46.506188717605731</v>
      </c>
      <c r="M33" s="196">
        <v>-46.528389462818851</v>
      </c>
      <c r="N33" s="65"/>
      <c r="P33" s="17"/>
      <c r="Q33" s="17"/>
      <c r="R33" s="17"/>
      <c r="S33" s="65"/>
      <c r="T33" s="65"/>
      <c r="U33" s="65"/>
    </row>
    <row r="34" spans="1:22" s="41" customFormat="1" ht="20.100000000000001" customHeight="1">
      <c r="A34" s="20" t="s">
        <v>43</v>
      </c>
      <c r="B34" s="195">
        <v>17049.84217136</v>
      </c>
      <c r="C34" s="196">
        <v>22.511459389915075</v>
      </c>
      <c r="D34" s="196">
        <v>4.2429852594396635</v>
      </c>
      <c r="E34" s="196">
        <v>3.3762611477218911</v>
      </c>
      <c r="F34" s="195">
        <v>13045.554959720001</v>
      </c>
      <c r="G34" s="196">
        <v>29.518785541555189</v>
      </c>
      <c r="H34" s="196">
        <v>3.6400866477586931</v>
      </c>
      <c r="I34" s="196">
        <v>3.1222070720840378</v>
      </c>
      <c r="J34" s="195">
        <v>4004.2872116399999</v>
      </c>
      <c r="K34" s="196">
        <v>4.1532710500160164</v>
      </c>
      <c r="L34" s="196">
        <v>6.25675780296109</v>
      </c>
      <c r="M34" s="196">
        <v>4.2126956435147207</v>
      </c>
      <c r="N34" s="65"/>
      <c r="P34" s="17"/>
      <c r="Q34" s="17"/>
      <c r="R34" s="17"/>
      <c r="S34" s="65"/>
      <c r="T34" s="65"/>
      <c r="U34" s="65"/>
    </row>
    <row r="35" spans="1:22" s="41" customFormat="1" ht="20.100000000000001" customHeight="1">
      <c r="A35" s="20" t="s">
        <v>44</v>
      </c>
      <c r="B35" s="195">
        <v>14911.8539024</v>
      </c>
      <c r="C35" s="196">
        <v>11.6071932055182</v>
      </c>
      <c r="D35" s="196">
        <v>-4.8355686207460735</v>
      </c>
      <c r="E35" s="196">
        <v>-2.9544836420472222</v>
      </c>
      <c r="F35" s="195">
        <v>13467.179539749999</v>
      </c>
      <c r="G35" s="196">
        <v>22.512528118858114</v>
      </c>
      <c r="H35" s="196">
        <v>3.4544831137980623</v>
      </c>
      <c r="I35" s="196">
        <v>2.2432728724532467</v>
      </c>
      <c r="J35" s="195">
        <v>1444.6743626499999</v>
      </c>
      <c r="K35" s="196">
        <v>-39.005271858981331</v>
      </c>
      <c r="L35" s="196">
        <v>-45.526621177856519</v>
      </c>
      <c r="M35" s="196">
        <v>-34.157383309389886</v>
      </c>
      <c r="N35" s="65"/>
      <c r="P35" s="17"/>
      <c r="Q35" s="17"/>
      <c r="R35" s="17"/>
      <c r="S35" s="65"/>
      <c r="T35" s="65"/>
      <c r="U35" s="65"/>
    </row>
    <row r="36" spans="1:22" s="41" customFormat="1" ht="20.100000000000001" customHeight="1">
      <c r="A36" s="20" t="s">
        <v>45</v>
      </c>
      <c r="B36" s="195">
        <v>6367.2592640900002</v>
      </c>
      <c r="C36" s="196">
        <v>26.635244115281992</v>
      </c>
      <c r="D36" s="196">
        <v>5.8240675259931862</v>
      </c>
      <c r="E36" s="196">
        <v>2.4721139576899844</v>
      </c>
      <c r="F36" s="195">
        <v>6315.60572417</v>
      </c>
      <c r="G36" s="196">
        <v>28.26596215717413</v>
      </c>
      <c r="H36" s="196">
        <v>6.0319039947554103</v>
      </c>
      <c r="I36" s="196">
        <v>2.618504847211625</v>
      </c>
      <c r="J36" s="195">
        <v>51.65353992</v>
      </c>
      <c r="K36" s="196">
        <v>-50.426022150546594</v>
      </c>
      <c r="L36" s="196">
        <v>-14.634776689587369</v>
      </c>
      <c r="M36" s="196">
        <v>-12.746829501062408</v>
      </c>
      <c r="N36" s="65"/>
      <c r="P36" s="17"/>
      <c r="Q36" s="17"/>
      <c r="R36" s="17"/>
      <c r="S36" s="65"/>
      <c r="T36" s="65"/>
      <c r="U36" s="65"/>
    </row>
    <row r="37" spans="1:22" s="41" customFormat="1" ht="20.100000000000001" customHeight="1">
      <c r="A37" s="102" t="s">
        <v>46</v>
      </c>
      <c r="B37" s="197">
        <v>9384.8596342199999</v>
      </c>
      <c r="C37" s="198">
        <v>15.235796548445066</v>
      </c>
      <c r="D37" s="198">
        <v>2.8278879753481192</v>
      </c>
      <c r="E37" s="198">
        <v>10.335026523489162</v>
      </c>
      <c r="F37" s="197">
        <v>9120.0927623099997</v>
      </c>
      <c r="G37" s="198">
        <v>23.011563556224132</v>
      </c>
      <c r="H37" s="198">
        <v>7.2960124595914664</v>
      </c>
      <c r="I37" s="198">
        <v>10.955153461168621</v>
      </c>
      <c r="J37" s="197">
        <v>264.76687191000002</v>
      </c>
      <c r="K37" s="198">
        <v>-63.732371888935468</v>
      </c>
      <c r="L37" s="198">
        <v>-57.760881910437057</v>
      </c>
      <c r="M37" s="198">
        <v>-7.4771754956332899</v>
      </c>
      <c r="N37" s="65"/>
      <c r="P37" s="17"/>
      <c r="Q37" s="17"/>
      <c r="R37" s="17"/>
      <c r="S37" s="65"/>
      <c r="T37" s="65"/>
      <c r="U37" s="65"/>
    </row>
    <row r="38" spans="1:22">
      <c r="A38" s="21" t="s">
        <v>67</v>
      </c>
      <c r="B38" s="159"/>
      <c r="C38" s="160"/>
      <c r="D38" s="23"/>
      <c r="E38" s="23"/>
      <c r="F38" s="22"/>
      <c r="G38" s="23"/>
      <c r="H38" s="23"/>
      <c r="I38" s="23"/>
      <c r="J38" s="22"/>
      <c r="K38" s="23"/>
      <c r="L38" s="23"/>
      <c r="P38" s="41"/>
      <c r="Q38" s="41"/>
      <c r="R38" s="41"/>
      <c r="S38" s="64"/>
      <c r="T38" s="64"/>
      <c r="U38" s="64"/>
    </row>
    <row r="39" spans="1:22" ht="41.25" customHeight="1">
      <c r="A39" s="245" t="s">
        <v>63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151"/>
    </row>
    <row r="40" spans="1:22" ht="50.25" customHeight="1">
      <c r="A40" s="13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2"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22">
      <c r="E46" s="17"/>
    </row>
    <row r="47" spans="1:22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24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24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24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s="24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</sheetData>
  <mergeCells count="24">
    <mergeCell ref="A39:L39"/>
    <mergeCell ref="J7:J8"/>
    <mergeCell ref="S8:U9"/>
    <mergeCell ref="P10:R10"/>
    <mergeCell ref="K7:K8"/>
    <mergeCell ref="L7:L8"/>
    <mergeCell ref="M7:M8"/>
    <mergeCell ref="N8:N9"/>
    <mergeCell ref="P8:R9"/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E7:E8"/>
    <mergeCell ref="F7:F8"/>
    <mergeCell ref="G7:G8"/>
    <mergeCell ref="H7:H8"/>
    <mergeCell ref="I7:I8"/>
  </mergeCells>
  <hyperlinks>
    <hyperlink ref="A2" location="Region" display="Loans to resident sectors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52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25.5546875" style="24" customWidth="1"/>
    <col min="2" max="2" width="10.6640625" style="11" customWidth="1"/>
    <col min="3" max="3" width="8.44140625" style="11" customWidth="1"/>
    <col min="4" max="4" width="9" style="11" customWidth="1"/>
    <col min="5" max="5" width="7.5546875" style="11" customWidth="1"/>
    <col min="6" max="6" width="10.44140625" style="11" customWidth="1"/>
    <col min="7" max="7" width="8.109375" style="11" customWidth="1"/>
    <col min="8" max="8" width="8.5546875" style="11" customWidth="1"/>
    <col min="9" max="9" width="7.6640625" style="11" customWidth="1"/>
    <col min="10" max="10" width="10.33203125" style="11" customWidth="1"/>
    <col min="11" max="11" width="8.5546875" style="11" customWidth="1"/>
    <col min="12" max="12" width="9" style="11" customWidth="1"/>
    <col min="13" max="13" width="7.5546875" style="11" customWidth="1"/>
    <col min="14" max="16384" width="9.109375" style="11"/>
  </cols>
  <sheetData>
    <row r="1" spans="1:26">
      <c r="L1" s="223" t="s">
        <v>85</v>
      </c>
      <c r="M1" s="223"/>
    </row>
    <row r="2" spans="1:26" ht="16.2">
      <c r="A2" s="103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28" t="s">
        <v>98</v>
      </c>
      <c r="B3" s="228"/>
      <c r="C3" s="228"/>
      <c r="D3" s="228"/>
      <c r="E3" s="228"/>
      <c r="F3" s="228"/>
      <c r="G3" s="228"/>
    </row>
    <row r="4" spans="1:26" s="26" customFormat="1">
      <c r="A4" s="104"/>
      <c r="N4" s="27"/>
      <c r="O4" s="27"/>
      <c r="P4" s="27"/>
    </row>
    <row r="5" spans="1:26" s="73" customFormat="1" ht="12.75" customHeight="1">
      <c r="A5" s="229" t="s">
        <v>18</v>
      </c>
      <c r="B5" s="230" t="s">
        <v>19</v>
      </c>
      <c r="C5" s="231"/>
      <c r="D5" s="231"/>
      <c r="E5" s="232"/>
      <c r="F5" s="236" t="s">
        <v>20</v>
      </c>
      <c r="G5" s="237"/>
      <c r="H5" s="237"/>
      <c r="I5" s="237"/>
      <c r="J5" s="237"/>
      <c r="K5" s="237"/>
      <c r="L5" s="237"/>
      <c r="M5" s="237"/>
      <c r="N5" s="156"/>
      <c r="O5" s="156"/>
      <c r="P5" s="156"/>
    </row>
    <row r="6" spans="1:26" s="73" customFormat="1" ht="12.75" customHeight="1">
      <c r="A6" s="229"/>
      <c r="B6" s="233"/>
      <c r="C6" s="234"/>
      <c r="D6" s="234"/>
      <c r="E6" s="235"/>
      <c r="F6" s="238" t="s">
        <v>6</v>
      </c>
      <c r="G6" s="239"/>
      <c r="H6" s="239"/>
      <c r="I6" s="239"/>
      <c r="J6" s="240" t="s">
        <v>7</v>
      </c>
      <c r="K6" s="241"/>
      <c r="L6" s="241"/>
      <c r="M6" s="241"/>
      <c r="N6" s="156"/>
      <c r="O6" s="156"/>
      <c r="P6" s="156"/>
    </row>
    <row r="7" spans="1:26" s="73" customFormat="1" ht="12.75" customHeight="1">
      <c r="A7" s="229"/>
      <c r="B7" s="242" t="s">
        <v>69</v>
      </c>
      <c r="C7" s="244" t="s">
        <v>21</v>
      </c>
      <c r="D7" s="244" t="s">
        <v>66</v>
      </c>
      <c r="E7" s="244" t="s">
        <v>64</v>
      </c>
      <c r="F7" s="242" t="s">
        <v>69</v>
      </c>
      <c r="G7" s="244" t="s">
        <v>21</v>
      </c>
      <c r="H7" s="244" t="s">
        <v>66</v>
      </c>
      <c r="I7" s="244" t="s">
        <v>64</v>
      </c>
      <c r="J7" s="242" t="s">
        <v>69</v>
      </c>
      <c r="K7" s="244" t="s">
        <v>21</v>
      </c>
      <c r="L7" s="244" t="s">
        <v>66</v>
      </c>
      <c r="M7" s="248" t="s">
        <v>64</v>
      </c>
      <c r="N7" s="156"/>
      <c r="O7" s="156"/>
      <c r="P7" s="156"/>
    </row>
    <row r="8" spans="1:26" s="73" customFormat="1" ht="68.25" customHeight="1">
      <c r="A8" s="229"/>
      <c r="B8" s="243"/>
      <c r="C8" s="244"/>
      <c r="D8" s="244"/>
      <c r="E8" s="244"/>
      <c r="F8" s="243"/>
      <c r="G8" s="244"/>
      <c r="H8" s="244"/>
      <c r="I8" s="244"/>
      <c r="J8" s="243"/>
      <c r="K8" s="244"/>
      <c r="L8" s="244"/>
      <c r="M8" s="248"/>
      <c r="N8" s="249"/>
      <c r="O8" s="249"/>
      <c r="P8" s="249"/>
      <c r="Q8" s="246"/>
      <c r="R8" s="246"/>
      <c r="S8" s="246"/>
      <c r="U8" s="249"/>
      <c r="V8" s="249"/>
      <c r="W8" s="249"/>
      <c r="X8" s="246"/>
      <c r="Y8" s="246"/>
      <c r="Z8" s="246"/>
    </row>
    <row r="9" spans="1:26" s="107" customFormat="1">
      <c r="A9" s="105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49"/>
      <c r="O9" s="249"/>
      <c r="P9" s="249"/>
      <c r="Q9" s="246"/>
      <c r="R9" s="246"/>
      <c r="S9" s="246"/>
      <c r="U9" s="249"/>
      <c r="V9" s="249"/>
      <c r="W9" s="249"/>
      <c r="X9" s="246"/>
      <c r="Y9" s="246"/>
      <c r="Z9" s="246"/>
    </row>
    <row r="10" spans="1:26" s="107" customFormat="1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247"/>
      <c r="O10" s="247"/>
      <c r="P10" s="247"/>
      <c r="Q10" s="111"/>
      <c r="R10" s="111"/>
      <c r="S10" s="111"/>
      <c r="U10" s="247"/>
      <c r="V10" s="247"/>
      <c r="W10" s="247"/>
      <c r="X10" s="111"/>
      <c r="Y10" s="111"/>
      <c r="Z10" s="111"/>
    </row>
    <row r="11" spans="1:26" s="33" customFormat="1">
      <c r="A11" s="112" t="s">
        <v>19</v>
      </c>
      <c r="B11" s="199">
        <v>844449.01602721005</v>
      </c>
      <c r="C11" s="200">
        <v>11.172933327106875</v>
      </c>
      <c r="D11" s="200">
        <v>3.057017876436376</v>
      </c>
      <c r="E11" s="200">
        <v>2.0346371328521258</v>
      </c>
      <c r="F11" s="199">
        <v>601857.63381636003</v>
      </c>
      <c r="G11" s="200">
        <v>14.931624977846568</v>
      </c>
      <c r="H11" s="200">
        <v>6.2495795614703837</v>
      </c>
      <c r="I11" s="200">
        <v>2.7743948439264727</v>
      </c>
      <c r="J11" s="199">
        <v>242591.38221084999</v>
      </c>
      <c r="K11" s="200">
        <v>2.8297046892056272</v>
      </c>
      <c r="L11" s="200">
        <v>-4.0925964501767709</v>
      </c>
      <c r="M11" s="200">
        <v>0.24451121831907585</v>
      </c>
      <c r="N11" s="113"/>
      <c r="O11" s="113"/>
      <c r="P11" s="113"/>
      <c r="Q11" s="115"/>
      <c r="R11" s="115"/>
      <c r="S11" s="115"/>
      <c r="U11" s="113"/>
      <c r="V11" s="113"/>
      <c r="W11" s="113"/>
      <c r="X11" s="115"/>
      <c r="Y11" s="115"/>
      <c r="Z11" s="115"/>
    </row>
    <row r="12" spans="1:26" s="116" customFormat="1" ht="40.5" customHeight="1">
      <c r="A12" s="150" t="s">
        <v>22</v>
      </c>
      <c r="B12" s="211">
        <v>0</v>
      </c>
      <c r="C12" s="211" t="s">
        <v>95</v>
      </c>
      <c r="D12" s="211" t="s">
        <v>95</v>
      </c>
      <c r="E12" s="211" t="s">
        <v>95</v>
      </c>
      <c r="F12" s="211">
        <v>0</v>
      </c>
      <c r="G12" s="211" t="s">
        <v>95</v>
      </c>
      <c r="H12" s="211" t="s">
        <v>95</v>
      </c>
      <c r="I12" s="211" t="s">
        <v>95</v>
      </c>
      <c r="J12" s="211">
        <v>0</v>
      </c>
      <c r="K12" s="211" t="s">
        <v>95</v>
      </c>
      <c r="L12" s="211" t="s">
        <v>95</v>
      </c>
      <c r="M12" s="211" t="s">
        <v>95</v>
      </c>
      <c r="N12" s="181"/>
      <c r="O12" s="40"/>
      <c r="P12" s="40"/>
      <c r="Q12" s="117"/>
      <c r="R12" s="117"/>
      <c r="S12" s="117"/>
      <c r="U12" s="40"/>
      <c r="V12" s="40"/>
      <c r="W12" s="40"/>
      <c r="X12" s="117"/>
      <c r="Y12" s="117"/>
      <c r="Z12" s="117"/>
    </row>
    <row r="13" spans="1:26" s="33" customFormat="1" ht="20.100000000000001" customHeight="1">
      <c r="A13" s="178" t="s">
        <v>23</v>
      </c>
      <c r="B13" s="201"/>
      <c r="C13" s="202"/>
      <c r="D13" s="202"/>
      <c r="E13" s="202"/>
      <c r="F13" s="201"/>
      <c r="G13" s="202"/>
      <c r="H13" s="202"/>
      <c r="I13" s="202"/>
      <c r="J13" s="201"/>
      <c r="K13" s="202"/>
      <c r="L13" s="202"/>
      <c r="M13" s="202"/>
      <c r="N13" s="40"/>
      <c r="O13" s="40"/>
      <c r="P13" s="40"/>
      <c r="Q13" s="117"/>
      <c r="R13" s="117"/>
      <c r="S13" s="117"/>
      <c r="U13" s="40"/>
      <c r="V13" s="40"/>
      <c r="W13" s="40"/>
      <c r="X13" s="117"/>
      <c r="Y13" s="117"/>
      <c r="Z13" s="117"/>
    </row>
    <row r="14" spans="1:26" s="33" customFormat="1" ht="20.100000000000001" customHeight="1">
      <c r="A14" s="35" t="s">
        <v>24</v>
      </c>
      <c r="B14" s="201">
        <v>12163.621662830001</v>
      </c>
      <c r="C14" s="202">
        <v>28.992074939425891</v>
      </c>
      <c r="D14" s="202">
        <v>3.0726495286614437</v>
      </c>
      <c r="E14" s="202">
        <v>4.1939470385403013</v>
      </c>
      <c r="F14" s="201">
        <v>11923.545889630001</v>
      </c>
      <c r="G14" s="202">
        <v>37.152957671060932</v>
      </c>
      <c r="H14" s="202">
        <v>5.5827087528090402</v>
      </c>
      <c r="I14" s="202">
        <v>4.9122320895812663</v>
      </c>
      <c r="J14" s="201">
        <v>240.07577319999999</v>
      </c>
      <c r="K14" s="202">
        <v>-67.386834363960432</v>
      </c>
      <c r="L14" s="202">
        <v>-52.734657689244969</v>
      </c>
      <c r="M14" s="202">
        <v>-22.24554348522544</v>
      </c>
      <c r="N14" s="40"/>
      <c r="O14" s="40"/>
      <c r="P14" s="40"/>
      <c r="Q14" s="117"/>
      <c r="R14" s="117"/>
      <c r="S14" s="117"/>
      <c r="U14" s="40"/>
      <c r="V14" s="40"/>
      <c r="W14" s="40"/>
      <c r="X14" s="117"/>
      <c r="Y14" s="117"/>
      <c r="Z14" s="117"/>
    </row>
    <row r="15" spans="1:26" s="33" customFormat="1" ht="20.100000000000001" customHeight="1">
      <c r="A15" s="35" t="s">
        <v>25</v>
      </c>
      <c r="B15" s="201">
        <v>13833.87289207</v>
      </c>
      <c r="C15" s="202">
        <v>45.785984087678884</v>
      </c>
      <c r="D15" s="202">
        <v>8.9994662765164009</v>
      </c>
      <c r="E15" s="202">
        <v>3.366689956913163</v>
      </c>
      <c r="F15" s="201">
        <v>9839.2393625099994</v>
      </c>
      <c r="G15" s="202">
        <v>30.041379996626972</v>
      </c>
      <c r="H15" s="202">
        <v>5.3526348629522573</v>
      </c>
      <c r="I15" s="202">
        <v>1.7418253596907363</v>
      </c>
      <c r="J15" s="201">
        <v>3994.6335295600002</v>
      </c>
      <c r="K15" s="202">
        <v>107.73703674146756</v>
      </c>
      <c r="L15" s="202">
        <v>19.159203106023014</v>
      </c>
      <c r="M15" s="202">
        <v>7.5993347168634244</v>
      </c>
      <c r="N15" s="40"/>
      <c r="O15" s="40"/>
      <c r="P15" s="40"/>
      <c r="Q15" s="117"/>
      <c r="R15" s="117"/>
      <c r="S15" s="117"/>
      <c r="U15" s="40"/>
      <c r="V15" s="40"/>
      <c r="W15" s="40"/>
      <c r="X15" s="117"/>
      <c r="Y15" s="117"/>
      <c r="Z15" s="117"/>
    </row>
    <row r="16" spans="1:26" s="27" customFormat="1" ht="20.100000000000001" customHeight="1">
      <c r="A16" s="35" t="s">
        <v>26</v>
      </c>
      <c r="B16" s="201">
        <v>36971.449797909998</v>
      </c>
      <c r="C16" s="202">
        <v>16.301985341184121</v>
      </c>
      <c r="D16" s="202">
        <v>3.6648940860076351</v>
      </c>
      <c r="E16" s="202">
        <v>1.7178563109435032</v>
      </c>
      <c r="F16" s="201">
        <v>24440.993562939999</v>
      </c>
      <c r="G16" s="202">
        <v>13.994215235578949</v>
      </c>
      <c r="H16" s="202">
        <v>4.1892213799382461</v>
      </c>
      <c r="I16" s="202">
        <v>2.1694068245533487</v>
      </c>
      <c r="J16" s="201">
        <v>12530.456234970001</v>
      </c>
      <c r="K16" s="202">
        <v>21.083284250251367</v>
      </c>
      <c r="L16" s="202">
        <v>2.657217576314423</v>
      </c>
      <c r="M16" s="202">
        <v>0.84848199273670843</v>
      </c>
      <c r="N16" s="40"/>
      <c r="O16" s="40"/>
      <c r="P16" s="40"/>
      <c r="Q16" s="117"/>
      <c r="R16" s="117"/>
      <c r="S16" s="117"/>
      <c r="U16" s="40"/>
      <c r="V16" s="40"/>
      <c r="W16" s="40"/>
      <c r="X16" s="117"/>
      <c r="Y16" s="117"/>
      <c r="Z16" s="117"/>
    </row>
    <row r="17" spans="1:26" s="27" customFormat="1" ht="20.100000000000001" customHeight="1">
      <c r="A17" s="35" t="s">
        <v>27</v>
      </c>
      <c r="B17" s="201">
        <v>1024.78638146</v>
      </c>
      <c r="C17" s="202">
        <v>-29.835484374079343</v>
      </c>
      <c r="D17" s="202">
        <v>-9.6105507734865085</v>
      </c>
      <c r="E17" s="202">
        <v>-11.245320654184951</v>
      </c>
      <c r="F17" s="201">
        <v>1022.97633229</v>
      </c>
      <c r="G17" s="202">
        <v>-26.732850926244424</v>
      </c>
      <c r="H17" s="202">
        <v>-9.6239665907587977</v>
      </c>
      <c r="I17" s="202">
        <v>-11.262887597507969</v>
      </c>
      <c r="J17" s="201">
        <v>1.8100491700000001</v>
      </c>
      <c r="K17" s="202">
        <v>-97.18587285991849</v>
      </c>
      <c r="L17" s="202">
        <v>-1.3328098045441834</v>
      </c>
      <c r="M17" s="202">
        <v>-6.4145481273527594E-2</v>
      </c>
      <c r="N17" s="40"/>
      <c r="O17" s="40"/>
      <c r="P17" s="40"/>
      <c r="Q17" s="117"/>
      <c r="R17" s="117"/>
      <c r="S17" s="117"/>
      <c r="U17" s="40"/>
      <c r="V17" s="40"/>
      <c r="W17" s="40"/>
      <c r="X17" s="117"/>
      <c r="Y17" s="117"/>
      <c r="Z17" s="117"/>
    </row>
    <row r="18" spans="1:26" s="27" customFormat="1" ht="20.100000000000001" customHeight="1">
      <c r="A18" s="35" t="s">
        <v>28</v>
      </c>
      <c r="B18" s="201">
        <v>6112.9907026299998</v>
      </c>
      <c r="C18" s="202">
        <v>21.788309546057576</v>
      </c>
      <c r="D18" s="202">
        <v>3.3931638207533581</v>
      </c>
      <c r="E18" s="202">
        <v>2.6670920549103982</v>
      </c>
      <c r="F18" s="201">
        <v>5592.6069317199999</v>
      </c>
      <c r="G18" s="202">
        <v>29.351390254806034</v>
      </c>
      <c r="H18" s="202">
        <v>4.0955024691760258</v>
      </c>
      <c r="I18" s="202">
        <v>2.637100166953644</v>
      </c>
      <c r="J18" s="201">
        <v>520.38377090999995</v>
      </c>
      <c r="K18" s="202">
        <v>-25.208636510854987</v>
      </c>
      <c r="L18" s="202">
        <v>-3.5971253051962293</v>
      </c>
      <c r="M18" s="202">
        <v>2.9905272420762401</v>
      </c>
      <c r="N18" s="40"/>
      <c r="O18" s="40"/>
      <c r="P18" s="40"/>
      <c r="Q18" s="117"/>
      <c r="R18" s="117"/>
      <c r="S18" s="117"/>
      <c r="U18" s="40"/>
      <c r="V18" s="40"/>
      <c r="W18" s="40"/>
      <c r="X18" s="117"/>
      <c r="Y18" s="117"/>
      <c r="Z18" s="117"/>
    </row>
    <row r="19" spans="1:26" s="27" customFormat="1" ht="20.100000000000001" customHeight="1">
      <c r="A19" s="35" t="s">
        <v>29</v>
      </c>
      <c r="B19" s="201">
        <v>3142.41024608</v>
      </c>
      <c r="C19" s="202">
        <v>15.653369963392265</v>
      </c>
      <c r="D19" s="202">
        <v>-2.3532457936891689</v>
      </c>
      <c r="E19" s="202">
        <v>4.347579572725067</v>
      </c>
      <c r="F19" s="201">
        <v>2592.3118989200002</v>
      </c>
      <c r="G19" s="202">
        <v>24.893172188684659</v>
      </c>
      <c r="H19" s="202">
        <v>2.4280046566149878</v>
      </c>
      <c r="I19" s="202">
        <v>2.8459046066637654</v>
      </c>
      <c r="J19" s="201">
        <v>550.09834716</v>
      </c>
      <c r="K19" s="202">
        <v>-14.244123638592924</v>
      </c>
      <c r="L19" s="202">
        <v>-19.959916012695501</v>
      </c>
      <c r="M19" s="202">
        <v>12.058012564958347</v>
      </c>
      <c r="N19" s="40"/>
      <c r="O19" s="40"/>
      <c r="P19" s="40"/>
      <c r="Q19" s="117"/>
      <c r="R19" s="117"/>
      <c r="S19" s="117"/>
      <c r="U19" s="40"/>
      <c r="V19" s="40"/>
      <c r="W19" s="40"/>
      <c r="X19" s="117"/>
      <c r="Y19" s="117"/>
      <c r="Z19" s="117"/>
    </row>
    <row r="20" spans="1:26" s="27" customFormat="1" ht="20.100000000000001" customHeight="1">
      <c r="A20" s="35" t="s">
        <v>30</v>
      </c>
      <c r="B20" s="201">
        <v>13900.703079589999</v>
      </c>
      <c r="C20" s="202">
        <v>1.9237185100496816</v>
      </c>
      <c r="D20" s="202">
        <v>1.4836823864013979</v>
      </c>
      <c r="E20" s="202">
        <v>-9.1359348039119936E-2</v>
      </c>
      <c r="F20" s="201">
        <v>9037.2567162699997</v>
      </c>
      <c r="G20" s="202">
        <v>5.1829921869714894</v>
      </c>
      <c r="H20" s="202">
        <v>1.1163596060630425</v>
      </c>
      <c r="I20" s="202">
        <v>-0.89126495336901712</v>
      </c>
      <c r="J20" s="201">
        <v>4863.4463633200003</v>
      </c>
      <c r="K20" s="202">
        <v>-3.62547714330681</v>
      </c>
      <c r="L20" s="202">
        <v>2.1733767431046971</v>
      </c>
      <c r="M20" s="202">
        <v>1.4298361074993124</v>
      </c>
      <c r="N20" s="40"/>
      <c r="O20" s="40"/>
      <c r="P20" s="40"/>
      <c r="Q20" s="117"/>
      <c r="R20" s="117"/>
      <c r="S20" s="117"/>
      <c r="U20" s="40"/>
      <c r="V20" s="40"/>
      <c r="W20" s="40"/>
      <c r="X20" s="117"/>
      <c r="Y20" s="117"/>
      <c r="Z20" s="117"/>
    </row>
    <row r="21" spans="1:26" s="27" customFormat="1" ht="20.100000000000001" customHeight="1">
      <c r="A21" s="35" t="s">
        <v>31</v>
      </c>
      <c r="B21" s="201">
        <v>9785.5403153700008</v>
      </c>
      <c r="C21" s="202">
        <v>20.400102484705101</v>
      </c>
      <c r="D21" s="202">
        <v>-0.26369951642202238</v>
      </c>
      <c r="E21" s="202">
        <v>0.69108410085978278</v>
      </c>
      <c r="F21" s="201">
        <v>6200.3557496699996</v>
      </c>
      <c r="G21" s="202">
        <v>22.130249578822344</v>
      </c>
      <c r="H21" s="202">
        <v>1.9685937710898713</v>
      </c>
      <c r="I21" s="202">
        <v>0.66170635311199533</v>
      </c>
      <c r="J21" s="201">
        <v>3585.1845656999999</v>
      </c>
      <c r="K21" s="202">
        <v>17.520849697387476</v>
      </c>
      <c r="L21" s="202">
        <v>-3.9020459967432544</v>
      </c>
      <c r="M21" s="202">
        <v>0.74193159712862666</v>
      </c>
      <c r="N21" s="40"/>
      <c r="O21" s="40"/>
      <c r="P21" s="40"/>
      <c r="Q21" s="117"/>
      <c r="R21" s="117"/>
      <c r="S21" s="117"/>
      <c r="U21" s="40"/>
      <c r="V21" s="40"/>
      <c r="W21" s="40"/>
      <c r="X21" s="117"/>
      <c r="Y21" s="117"/>
      <c r="Z21" s="117"/>
    </row>
    <row r="22" spans="1:26" s="118" customFormat="1" ht="25.5" customHeight="1">
      <c r="A22" s="34" t="s">
        <v>1</v>
      </c>
      <c r="B22" s="201">
        <v>537704.13765095</v>
      </c>
      <c r="C22" s="202">
        <v>6.9019279447597626</v>
      </c>
      <c r="D22" s="202">
        <v>2.3190512111991239</v>
      </c>
      <c r="E22" s="202">
        <v>1.7434722804528207</v>
      </c>
      <c r="F22" s="201">
        <v>383236.01472258999</v>
      </c>
      <c r="G22" s="202">
        <v>10.617860283596031</v>
      </c>
      <c r="H22" s="202">
        <v>6.1535075146263836</v>
      </c>
      <c r="I22" s="202">
        <v>2.389453221482853</v>
      </c>
      <c r="J22" s="201">
        <v>154468.12292836001</v>
      </c>
      <c r="K22" s="202">
        <v>-1.3221928427719121</v>
      </c>
      <c r="L22" s="202">
        <v>-6.096430698928117</v>
      </c>
      <c r="M22" s="202">
        <v>0.17544644586978109</v>
      </c>
      <c r="N22" s="40"/>
      <c r="O22" s="40"/>
      <c r="P22" s="40"/>
      <c r="Q22" s="115"/>
      <c r="R22" s="115"/>
      <c r="S22" s="115"/>
      <c r="U22" s="40"/>
      <c r="V22" s="40"/>
      <c r="W22" s="40"/>
      <c r="X22" s="115"/>
      <c r="Y22" s="115"/>
      <c r="Z22" s="115"/>
    </row>
    <row r="23" spans="1:26" s="27" customFormat="1" ht="20.100000000000001" customHeight="1">
      <c r="A23" s="35" t="s">
        <v>32</v>
      </c>
      <c r="B23" s="201">
        <v>7813.6192832799998</v>
      </c>
      <c r="C23" s="202">
        <v>14.38410529515366</v>
      </c>
      <c r="D23" s="202">
        <v>-2.0502256529675833</v>
      </c>
      <c r="E23" s="202">
        <v>2.7826291310649935</v>
      </c>
      <c r="F23" s="201">
        <v>7286.5344994699999</v>
      </c>
      <c r="G23" s="202">
        <v>21.176650813570603</v>
      </c>
      <c r="H23" s="202">
        <v>-1.4893455822540034</v>
      </c>
      <c r="I23" s="202">
        <v>3.5633495433317535</v>
      </c>
      <c r="J23" s="201">
        <v>527.08478380999998</v>
      </c>
      <c r="K23" s="202">
        <v>-35.555170372392311</v>
      </c>
      <c r="L23" s="202">
        <v>-9.1972666474315332</v>
      </c>
      <c r="M23" s="202">
        <v>-6.9179149902213481</v>
      </c>
      <c r="N23" s="40"/>
      <c r="O23" s="40"/>
      <c r="P23" s="40"/>
      <c r="Q23" s="117"/>
      <c r="R23" s="117"/>
      <c r="S23" s="117"/>
      <c r="U23" s="40"/>
      <c r="V23" s="40"/>
      <c r="W23" s="40"/>
      <c r="X23" s="117"/>
      <c r="Y23" s="117"/>
      <c r="Z23" s="117"/>
    </row>
    <row r="24" spans="1:26" s="27" customFormat="1" ht="20.100000000000001" customHeight="1">
      <c r="A24" s="35" t="s">
        <v>33</v>
      </c>
      <c r="B24" s="201">
        <v>595.27348160999998</v>
      </c>
      <c r="C24" s="202">
        <v>-18.618867145864243</v>
      </c>
      <c r="D24" s="202">
        <v>0.97598151281741252</v>
      </c>
      <c r="E24" s="202">
        <v>0.13599601748444456</v>
      </c>
      <c r="F24" s="201">
        <v>595.27348160999998</v>
      </c>
      <c r="G24" s="202">
        <v>-18.618867145864243</v>
      </c>
      <c r="H24" s="202">
        <v>0.97598151281741252</v>
      </c>
      <c r="I24" s="202">
        <v>0.13599601748444456</v>
      </c>
      <c r="J24" s="201">
        <v>0</v>
      </c>
      <c r="K24" s="211" t="s">
        <v>95</v>
      </c>
      <c r="L24" s="211" t="s">
        <v>95</v>
      </c>
      <c r="M24" s="211" t="s">
        <v>95</v>
      </c>
      <c r="N24" s="40"/>
      <c r="O24" s="40"/>
      <c r="P24" s="40"/>
      <c r="Q24" s="117"/>
      <c r="R24" s="117"/>
      <c r="S24" s="117"/>
      <c r="U24" s="40"/>
      <c r="V24" s="40"/>
      <c r="W24" s="40"/>
      <c r="X24" s="117"/>
      <c r="Y24" s="117"/>
      <c r="Z24" s="117"/>
    </row>
    <row r="25" spans="1:26" s="27" customFormat="1" ht="20.100000000000001" customHeight="1">
      <c r="A25" s="35" t="s">
        <v>34</v>
      </c>
      <c r="B25" s="201">
        <v>50685.75748357</v>
      </c>
      <c r="C25" s="202">
        <v>34.090025582834897</v>
      </c>
      <c r="D25" s="202">
        <v>8.3943240226089983</v>
      </c>
      <c r="E25" s="202">
        <v>5.5076449369995544</v>
      </c>
      <c r="F25" s="201">
        <v>29584.350323580002</v>
      </c>
      <c r="G25" s="202">
        <v>32.416972358720443</v>
      </c>
      <c r="H25" s="202">
        <v>6.6964547234915841</v>
      </c>
      <c r="I25" s="202">
        <v>2.904349234610649</v>
      </c>
      <c r="J25" s="201">
        <v>21101.407159990002</v>
      </c>
      <c r="K25" s="202">
        <v>36.508131074407743</v>
      </c>
      <c r="L25" s="202">
        <v>10.867815253263345</v>
      </c>
      <c r="M25" s="202">
        <v>9.387431317370627</v>
      </c>
      <c r="N25" s="40"/>
      <c r="O25" s="40"/>
      <c r="P25" s="40"/>
      <c r="Q25" s="117"/>
      <c r="R25" s="117"/>
      <c r="S25" s="117"/>
      <c r="U25" s="40"/>
      <c r="V25" s="40"/>
      <c r="W25" s="40"/>
      <c r="X25" s="117"/>
      <c r="Y25" s="117"/>
      <c r="Z25" s="117"/>
    </row>
    <row r="26" spans="1:26" s="27" customFormat="1" ht="20.100000000000001" customHeight="1">
      <c r="A26" s="35" t="s">
        <v>35</v>
      </c>
      <c r="B26" s="201">
        <v>17541.974484179998</v>
      </c>
      <c r="C26" s="202">
        <v>6.122715767381905</v>
      </c>
      <c r="D26" s="202">
        <v>0.9939270787283192</v>
      </c>
      <c r="E26" s="202">
        <v>-0.50542421684313865</v>
      </c>
      <c r="F26" s="201">
        <v>7009.5327317900001</v>
      </c>
      <c r="G26" s="202">
        <v>31.682840733854221</v>
      </c>
      <c r="H26" s="202">
        <v>12.564220922760001</v>
      </c>
      <c r="I26" s="202">
        <v>2.4652777993345012</v>
      </c>
      <c r="J26" s="201">
        <v>10532.441752389999</v>
      </c>
      <c r="K26" s="202">
        <v>-6.0178558951697596</v>
      </c>
      <c r="L26" s="202">
        <v>-5.472469458589984</v>
      </c>
      <c r="M26" s="202">
        <v>-2.3888214481188328</v>
      </c>
      <c r="N26" s="40"/>
      <c r="O26" s="40"/>
      <c r="P26" s="40"/>
      <c r="Q26" s="117"/>
      <c r="R26" s="117"/>
      <c r="S26" s="117"/>
      <c r="U26" s="40"/>
      <c r="V26" s="40"/>
      <c r="W26" s="40"/>
      <c r="X26" s="117"/>
      <c r="Y26" s="117"/>
      <c r="Z26" s="117"/>
    </row>
    <row r="27" spans="1:26" s="27" customFormat="1" ht="20.100000000000001" customHeight="1">
      <c r="A27" s="35" t="s">
        <v>36</v>
      </c>
      <c r="B27" s="201">
        <v>34695.663226730001</v>
      </c>
      <c r="C27" s="202">
        <v>18.343661415145235</v>
      </c>
      <c r="D27" s="202">
        <v>9.8637347915898772</v>
      </c>
      <c r="E27" s="202">
        <v>2.433496895044172</v>
      </c>
      <c r="F27" s="201">
        <v>24524.533642819999</v>
      </c>
      <c r="G27" s="202">
        <v>22.027339785877317</v>
      </c>
      <c r="H27" s="202">
        <v>9.7185978912438742</v>
      </c>
      <c r="I27" s="202">
        <v>3.7635157116527154</v>
      </c>
      <c r="J27" s="201">
        <v>10171.12958391</v>
      </c>
      <c r="K27" s="202">
        <v>10.314180440751144</v>
      </c>
      <c r="L27" s="202">
        <v>10.215271709295436</v>
      </c>
      <c r="M27" s="202">
        <v>-0.63741638711191229</v>
      </c>
      <c r="N27" s="40"/>
      <c r="O27" s="40"/>
      <c r="P27" s="40"/>
      <c r="Q27" s="117"/>
      <c r="R27" s="117"/>
      <c r="S27" s="117"/>
      <c r="U27" s="40"/>
      <c r="V27" s="40"/>
      <c r="W27" s="40"/>
      <c r="X27" s="117"/>
      <c r="Y27" s="117"/>
      <c r="Z27" s="117"/>
    </row>
    <row r="28" spans="1:26" s="27" customFormat="1" ht="20.100000000000001" customHeight="1">
      <c r="A28" s="35" t="s">
        <v>37</v>
      </c>
      <c r="B28" s="201">
        <v>10670.455839800001</v>
      </c>
      <c r="C28" s="202">
        <v>21.807271686279734</v>
      </c>
      <c r="D28" s="202">
        <v>4.3846662635483824</v>
      </c>
      <c r="E28" s="202">
        <v>6.4863980981786824</v>
      </c>
      <c r="F28" s="201">
        <v>8393.0291265100004</v>
      </c>
      <c r="G28" s="202">
        <v>9.8442557356495115</v>
      </c>
      <c r="H28" s="202">
        <v>6.0267260450129498</v>
      </c>
      <c r="I28" s="202">
        <v>4.8152936427090793</v>
      </c>
      <c r="J28" s="201">
        <v>2277.42671329</v>
      </c>
      <c r="K28" s="202">
        <v>103.47444489374129</v>
      </c>
      <c r="L28" s="202">
        <v>-1.2514342455634022</v>
      </c>
      <c r="M28" s="202">
        <v>13.133697540160497</v>
      </c>
      <c r="N28" s="40"/>
      <c r="O28" s="40"/>
      <c r="P28" s="40"/>
      <c r="Q28" s="117"/>
      <c r="R28" s="117"/>
      <c r="S28" s="117"/>
      <c r="U28" s="40"/>
      <c r="V28" s="40"/>
      <c r="W28" s="40"/>
      <c r="X28" s="117"/>
      <c r="Y28" s="117"/>
      <c r="Z28" s="117"/>
    </row>
    <row r="29" spans="1:26" s="41" customFormat="1" ht="20.100000000000001" customHeight="1">
      <c r="A29" s="20" t="s">
        <v>38</v>
      </c>
      <c r="B29" s="201">
        <v>7493.1742378700001</v>
      </c>
      <c r="C29" s="202">
        <v>16.978996275395872</v>
      </c>
      <c r="D29" s="202">
        <v>2.4234050448284705</v>
      </c>
      <c r="E29" s="202">
        <v>1.8589119780861694</v>
      </c>
      <c r="F29" s="201">
        <v>6177.2341878200004</v>
      </c>
      <c r="G29" s="202">
        <v>21.553654350133016</v>
      </c>
      <c r="H29" s="202">
        <v>3.0140428755307767</v>
      </c>
      <c r="I29" s="202">
        <v>1.9135643552786803</v>
      </c>
      <c r="J29" s="201">
        <v>1315.9400500500001</v>
      </c>
      <c r="K29" s="202">
        <v>-0.58421504307440841</v>
      </c>
      <c r="L29" s="202">
        <v>-0.26099851652581663</v>
      </c>
      <c r="M29" s="202">
        <v>1.6031463472140501</v>
      </c>
      <c r="N29" s="17"/>
      <c r="O29" s="17"/>
      <c r="P29" s="17"/>
      <c r="Q29" s="65"/>
      <c r="R29" s="65"/>
      <c r="S29" s="65"/>
      <c r="U29" s="17"/>
      <c r="V29" s="17"/>
      <c r="W29" s="17"/>
      <c r="X29" s="65"/>
      <c r="Y29" s="65"/>
      <c r="Z29" s="65"/>
    </row>
    <row r="30" spans="1:26" s="41" customFormat="1" ht="20.100000000000001" customHeight="1">
      <c r="A30" s="20" t="s">
        <v>39</v>
      </c>
      <c r="B30" s="201">
        <v>6352.3735523400001</v>
      </c>
      <c r="C30" s="202">
        <v>41.251656198724362</v>
      </c>
      <c r="D30" s="202">
        <v>3.538413566298388</v>
      </c>
      <c r="E30" s="202">
        <v>7.5321923474802617</v>
      </c>
      <c r="F30" s="201">
        <v>4387.7601318400002</v>
      </c>
      <c r="G30" s="202">
        <v>40.821502552896931</v>
      </c>
      <c r="H30" s="202">
        <v>19.163184007636275</v>
      </c>
      <c r="I30" s="202">
        <v>14.34767916577384</v>
      </c>
      <c r="J30" s="201">
        <v>1964.6134205000001</v>
      </c>
      <c r="K30" s="202">
        <v>42.22191350794489</v>
      </c>
      <c r="L30" s="202">
        <v>-19.914266345287402</v>
      </c>
      <c r="M30" s="202">
        <v>-5.10058480725084</v>
      </c>
      <c r="N30" s="17"/>
      <c r="O30" s="17"/>
      <c r="P30" s="17"/>
      <c r="Q30" s="65"/>
      <c r="R30" s="65"/>
      <c r="S30" s="65"/>
      <c r="U30" s="17"/>
      <c r="V30" s="17"/>
      <c r="W30" s="17"/>
      <c r="X30" s="65"/>
      <c r="Y30" s="65"/>
      <c r="Z30" s="65"/>
    </row>
    <row r="31" spans="1:26" s="41" customFormat="1" ht="20.100000000000001" customHeight="1">
      <c r="A31" s="20" t="s">
        <v>40</v>
      </c>
      <c r="B31" s="201">
        <v>9958.3975766399999</v>
      </c>
      <c r="C31" s="202">
        <v>7.67640770135678</v>
      </c>
      <c r="D31" s="202">
        <v>-0.27858057437599371</v>
      </c>
      <c r="E31" s="202">
        <v>1.3993849349559468</v>
      </c>
      <c r="F31" s="201">
        <v>8155.5795578200004</v>
      </c>
      <c r="G31" s="202">
        <v>11.690282060564755</v>
      </c>
      <c r="H31" s="202">
        <v>2.1310497892788902</v>
      </c>
      <c r="I31" s="202">
        <v>1.2540995223797324</v>
      </c>
      <c r="J31" s="201">
        <v>1802.8180188199999</v>
      </c>
      <c r="K31" s="202">
        <v>-7.3810358760291308</v>
      </c>
      <c r="L31" s="202">
        <v>-9.895621517252323</v>
      </c>
      <c r="M31" s="202">
        <v>2.0618696362149507</v>
      </c>
      <c r="N31" s="17"/>
      <c r="O31" s="17"/>
      <c r="P31" s="17"/>
      <c r="Q31" s="65"/>
      <c r="R31" s="65"/>
      <c r="S31" s="65"/>
      <c r="U31" s="17"/>
      <c r="V31" s="17"/>
      <c r="W31" s="17"/>
      <c r="X31" s="65"/>
      <c r="Y31" s="65"/>
      <c r="Z31" s="65"/>
    </row>
    <row r="32" spans="1:26" s="41" customFormat="1" ht="20.100000000000001" customHeight="1">
      <c r="A32" s="20" t="s">
        <v>41</v>
      </c>
      <c r="B32" s="201">
        <v>30510.755785090001</v>
      </c>
      <c r="C32" s="202">
        <v>33.888357479963702</v>
      </c>
      <c r="D32" s="202">
        <v>14.009226934621992</v>
      </c>
      <c r="E32" s="202">
        <v>5.1240318795947388</v>
      </c>
      <c r="F32" s="201">
        <v>25537.560781780001</v>
      </c>
      <c r="G32" s="202">
        <v>43.076828749939892</v>
      </c>
      <c r="H32" s="202">
        <v>16.204164545174464</v>
      </c>
      <c r="I32" s="202">
        <v>5.7915997350135342</v>
      </c>
      <c r="J32" s="201">
        <v>4973.1950033100002</v>
      </c>
      <c r="K32" s="202">
        <v>0.68496239857115881</v>
      </c>
      <c r="L32" s="202">
        <v>3.928770399481877</v>
      </c>
      <c r="M32" s="202">
        <v>1.8245874669227788</v>
      </c>
      <c r="N32" s="17"/>
      <c r="O32" s="17"/>
      <c r="P32" s="17"/>
      <c r="Q32" s="65"/>
      <c r="R32" s="65"/>
      <c r="S32" s="65"/>
      <c r="U32" s="17"/>
      <c r="V32" s="17"/>
      <c r="W32" s="17"/>
      <c r="X32" s="65"/>
      <c r="Y32" s="65"/>
      <c r="Z32" s="65"/>
    </row>
    <row r="33" spans="1:27" s="41" customFormat="1" ht="20.100000000000001" customHeight="1">
      <c r="A33" s="20" t="s">
        <v>42</v>
      </c>
      <c r="B33" s="201">
        <v>2877.14971943</v>
      </c>
      <c r="C33" s="202">
        <v>-43.012434664149033</v>
      </c>
      <c r="D33" s="202">
        <v>-32.798626570038408</v>
      </c>
      <c r="E33" s="202">
        <v>-31.99133270737768</v>
      </c>
      <c r="F33" s="201">
        <v>1368.4579269799999</v>
      </c>
      <c r="G33" s="202">
        <v>-42.834305972867213</v>
      </c>
      <c r="H33" s="202">
        <v>-5.0691020143722483</v>
      </c>
      <c r="I33" s="202">
        <v>-1.4388239770097755</v>
      </c>
      <c r="J33" s="201">
        <v>1508.6917924500001</v>
      </c>
      <c r="K33" s="202">
        <v>-43.173048766693576</v>
      </c>
      <c r="L33" s="202">
        <v>-46.874331758309687</v>
      </c>
      <c r="M33" s="202">
        <v>-46.916828979908395</v>
      </c>
      <c r="N33" s="17"/>
      <c r="O33" s="17"/>
      <c r="P33" s="17"/>
      <c r="Q33" s="65"/>
      <c r="R33" s="65"/>
      <c r="S33" s="65"/>
      <c r="U33" s="17"/>
      <c r="V33" s="17"/>
      <c r="W33" s="17"/>
      <c r="X33" s="65"/>
      <c r="Y33" s="65"/>
      <c r="Z33" s="65"/>
    </row>
    <row r="34" spans="1:27" s="41" customFormat="1" ht="20.100000000000001" customHeight="1">
      <c r="A34" s="20" t="s">
        <v>43</v>
      </c>
      <c r="B34" s="201">
        <v>11715.82571461</v>
      </c>
      <c r="C34" s="202">
        <v>20.305266685482167</v>
      </c>
      <c r="D34" s="202">
        <v>3.6769735964839327</v>
      </c>
      <c r="E34" s="202">
        <v>3.8682284664882189</v>
      </c>
      <c r="F34" s="201">
        <v>7739.18493571</v>
      </c>
      <c r="G34" s="202">
        <v>29.724108335633105</v>
      </c>
      <c r="H34" s="202">
        <v>2.2510693931504449</v>
      </c>
      <c r="I34" s="202">
        <v>3.5554423215475026</v>
      </c>
      <c r="J34" s="201">
        <v>3976.6407789</v>
      </c>
      <c r="K34" s="202">
        <v>5.410324717444027</v>
      </c>
      <c r="L34" s="202">
        <v>6.5692052881705791</v>
      </c>
      <c r="M34" s="202">
        <v>4.482409814326644</v>
      </c>
      <c r="N34" s="17"/>
      <c r="O34" s="17"/>
      <c r="P34" s="17"/>
      <c r="Q34" s="65"/>
      <c r="R34" s="65"/>
      <c r="S34" s="65"/>
      <c r="U34" s="17"/>
      <c r="V34" s="17"/>
      <c r="W34" s="17"/>
      <c r="X34" s="65"/>
      <c r="Y34" s="65"/>
      <c r="Z34" s="65"/>
    </row>
    <row r="35" spans="1:27" s="41" customFormat="1" ht="20.100000000000001" customHeight="1">
      <c r="A35" s="20" t="s">
        <v>44</v>
      </c>
      <c r="B35" s="201">
        <v>10017.81599221</v>
      </c>
      <c r="C35" s="202">
        <v>5.3500498179257079</v>
      </c>
      <c r="D35" s="202">
        <v>-9.3906782820005219</v>
      </c>
      <c r="E35" s="202">
        <v>-5.4354263229725603</v>
      </c>
      <c r="F35" s="201">
        <v>8594.3025552800009</v>
      </c>
      <c r="G35" s="202">
        <v>19.462112489207641</v>
      </c>
      <c r="H35" s="202">
        <v>1.9662390170800137</v>
      </c>
      <c r="I35" s="202">
        <v>2.0303157611233331</v>
      </c>
      <c r="J35" s="201">
        <v>1423.5134369299999</v>
      </c>
      <c r="K35" s="202">
        <v>-38.506743048902159</v>
      </c>
      <c r="L35" s="202">
        <v>-45.822058753313669</v>
      </c>
      <c r="M35" s="202">
        <v>-34.410619884223792</v>
      </c>
      <c r="N35" s="17"/>
      <c r="O35" s="17"/>
      <c r="P35" s="17"/>
      <c r="Q35" s="65"/>
      <c r="R35" s="65"/>
      <c r="S35" s="65"/>
      <c r="U35" s="17"/>
      <c r="V35" s="17"/>
      <c r="W35" s="17"/>
      <c r="X35" s="65"/>
      <c r="Y35" s="65"/>
      <c r="Z35" s="65"/>
    </row>
    <row r="36" spans="1:27" s="41" customFormat="1" ht="20.100000000000001" customHeight="1">
      <c r="A36" s="20" t="s">
        <v>45</v>
      </c>
      <c r="B36" s="201">
        <v>3366.7965390999998</v>
      </c>
      <c r="C36" s="202">
        <v>24.885510494291154</v>
      </c>
      <c r="D36" s="202">
        <v>5.4941484011626756</v>
      </c>
      <c r="E36" s="202">
        <v>2.8093014128461249</v>
      </c>
      <c r="F36" s="201">
        <v>3363.2772437100002</v>
      </c>
      <c r="G36" s="202">
        <v>24.944289600721106</v>
      </c>
      <c r="H36" s="202">
        <v>5.5056644160614354</v>
      </c>
      <c r="I36" s="202">
        <v>2.8116113241030831</v>
      </c>
      <c r="J36" s="201">
        <v>3.5192953899999999</v>
      </c>
      <c r="K36" s="202">
        <v>-13.84750901972572</v>
      </c>
      <c r="L36" s="202">
        <v>-4.4706852252647593</v>
      </c>
      <c r="M36" s="202">
        <v>0.64824412154484889</v>
      </c>
      <c r="N36" s="17"/>
      <c r="O36" s="17"/>
      <c r="P36" s="17"/>
      <c r="Q36" s="65"/>
      <c r="R36" s="65"/>
      <c r="S36" s="65"/>
      <c r="U36" s="17"/>
      <c r="V36" s="17"/>
      <c r="W36" s="17"/>
      <c r="X36" s="65"/>
      <c r="Y36" s="65"/>
      <c r="Z36" s="65"/>
    </row>
    <row r="37" spans="1:27" s="41" customFormat="1" ht="20.100000000000001" customHeight="1">
      <c r="A37" s="102" t="s">
        <v>46</v>
      </c>
      <c r="B37" s="203">
        <v>5514.4703818600001</v>
      </c>
      <c r="C37" s="204">
        <v>9.8347386492101236</v>
      </c>
      <c r="D37" s="204">
        <v>1.6534843934242502</v>
      </c>
      <c r="E37" s="204">
        <v>16.898080265498905</v>
      </c>
      <c r="F37" s="203">
        <v>5255.7215231</v>
      </c>
      <c r="G37" s="204">
        <v>21.979847572817036</v>
      </c>
      <c r="H37" s="204">
        <v>9.1436076284685583</v>
      </c>
      <c r="I37" s="204">
        <v>18.173078917569271</v>
      </c>
      <c r="J37" s="203">
        <v>258.74885876000002</v>
      </c>
      <c r="K37" s="204">
        <v>-63.659770650562955</v>
      </c>
      <c r="L37" s="204">
        <v>-57.537190202628061</v>
      </c>
      <c r="M37" s="204">
        <v>-4.1152393442076516</v>
      </c>
      <c r="N37" s="17"/>
      <c r="O37" s="17"/>
      <c r="P37" s="17"/>
      <c r="Q37" s="65"/>
      <c r="R37" s="65"/>
      <c r="S37" s="65"/>
      <c r="U37" s="17"/>
      <c r="V37" s="17"/>
      <c r="W37" s="17"/>
      <c r="X37" s="65"/>
      <c r="Y37" s="65"/>
      <c r="Z37" s="65"/>
    </row>
    <row r="38" spans="1:27">
      <c r="A38" s="21" t="s">
        <v>67</v>
      </c>
      <c r="B38" s="22"/>
      <c r="C38" s="23"/>
      <c r="D38" s="23"/>
      <c r="E38" s="23"/>
      <c r="F38" s="22"/>
      <c r="G38" s="23"/>
      <c r="H38" s="23"/>
      <c r="I38" s="23"/>
      <c r="J38" s="22"/>
      <c r="K38" s="23"/>
      <c r="L38" s="23"/>
      <c r="U38" s="41"/>
      <c r="V38" s="41"/>
      <c r="W38" s="41"/>
      <c r="X38" s="64"/>
      <c r="Y38" s="64"/>
      <c r="Z38" s="64"/>
    </row>
    <row r="39" spans="1:27" ht="46.5" customHeight="1">
      <c r="A39" s="245" t="s">
        <v>74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</row>
    <row r="40" spans="1:27" ht="15">
      <c r="A40" s="4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7"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7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7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7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7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spans="1:27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s="24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s="24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s="24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s="24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</sheetData>
  <mergeCells count="26">
    <mergeCell ref="Q8:S9"/>
    <mergeCell ref="U8:W9"/>
    <mergeCell ref="X8:Z9"/>
    <mergeCell ref="N10:P10"/>
    <mergeCell ref="U10:W10"/>
    <mergeCell ref="N8:P9"/>
    <mergeCell ref="A39:L39"/>
    <mergeCell ref="G7:G8"/>
    <mergeCell ref="H7:H8"/>
    <mergeCell ref="J7:J8"/>
    <mergeCell ref="K7:K8"/>
    <mergeCell ref="L7:L8"/>
    <mergeCell ref="L1:M1"/>
    <mergeCell ref="M7:M8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F6:I6"/>
    <mergeCell ref="I7:I8"/>
  </mergeCells>
  <hyperlinks>
    <hyperlink ref="A2" location="region!A2" display="Кредити, надані корпорація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Z51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21.44140625" style="24" customWidth="1"/>
    <col min="2" max="2" width="10.6640625" style="26" customWidth="1"/>
    <col min="3" max="3" width="8.44140625" style="26" customWidth="1"/>
    <col min="4" max="4" width="8.5546875" style="26" customWidth="1"/>
    <col min="5" max="5" width="7.5546875" style="26" customWidth="1"/>
    <col min="6" max="6" width="11.44140625" style="26" customWidth="1"/>
    <col min="7" max="7" width="8.109375" style="26" customWidth="1"/>
    <col min="8" max="8" width="9" style="26" customWidth="1"/>
    <col min="9" max="9" width="7.5546875" style="26" customWidth="1"/>
    <col min="10" max="10" width="10.6640625" style="26" customWidth="1"/>
    <col min="11" max="11" width="8.5546875" style="26" customWidth="1"/>
    <col min="12" max="12" width="9.109375" style="26" customWidth="1"/>
    <col min="13" max="13" width="7.5546875" style="26" customWidth="1"/>
    <col min="14" max="14" width="14.88671875" style="26" customWidth="1"/>
    <col min="15" max="15" width="9.109375" style="26"/>
    <col min="16" max="16" width="18.44140625" style="26" customWidth="1"/>
    <col min="17" max="16384" width="9.109375" style="11"/>
  </cols>
  <sheetData>
    <row r="1" spans="1:26">
      <c r="L1" s="223" t="s">
        <v>85</v>
      </c>
      <c r="M1" s="223"/>
    </row>
    <row r="2" spans="1:26" ht="16.2">
      <c r="A2" s="103" t="s">
        <v>75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26">
      <c r="A3" s="228" t="s">
        <v>98</v>
      </c>
      <c r="B3" s="228"/>
      <c r="C3" s="228"/>
      <c r="D3" s="228"/>
      <c r="E3" s="228"/>
      <c r="F3" s="228"/>
      <c r="G3" s="228"/>
    </row>
    <row r="4" spans="1:26">
      <c r="A4" s="12"/>
      <c r="N4" s="27"/>
      <c r="O4" s="27"/>
      <c r="P4" s="27"/>
    </row>
    <row r="5" spans="1:26" s="62" customFormat="1" ht="12.75" customHeight="1">
      <c r="A5" s="229" t="s">
        <v>18</v>
      </c>
      <c r="B5" s="230" t="s">
        <v>19</v>
      </c>
      <c r="C5" s="231"/>
      <c r="D5" s="231"/>
      <c r="E5" s="232"/>
      <c r="F5" s="236" t="s">
        <v>20</v>
      </c>
      <c r="G5" s="237"/>
      <c r="H5" s="237"/>
      <c r="I5" s="237"/>
      <c r="J5" s="237"/>
      <c r="K5" s="237"/>
      <c r="L5" s="237"/>
      <c r="M5" s="237"/>
      <c r="N5" s="156"/>
      <c r="O5" s="156"/>
      <c r="P5" s="156"/>
    </row>
    <row r="6" spans="1:26" s="62" customFormat="1" ht="12.75" customHeight="1">
      <c r="A6" s="229"/>
      <c r="B6" s="233"/>
      <c r="C6" s="234"/>
      <c r="D6" s="234"/>
      <c r="E6" s="235"/>
      <c r="F6" s="238" t="s">
        <v>6</v>
      </c>
      <c r="G6" s="239"/>
      <c r="H6" s="239"/>
      <c r="I6" s="239"/>
      <c r="J6" s="240" t="s">
        <v>7</v>
      </c>
      <c r="K6" s="241"/>
      <c r="L6" s="241"/>
      <c r="M6" s="241"/>
      <c r="N6" s="156"/>
      <c r="O6" s="156"/>
      <c r="P6" s="156"/>
    </row>
    <row r="7" spans="1:26" s="62" customFormat="1" ht="12.75" customHeight="1">
      <c r="A7" s="229"/>
      <c r="B7" s="242" t="s">
        <v>69</v>
      </c>
      <c r="C7" s="244" t="s">
        <v>21</v>
      </c>
      <c r="D7" s="244" t="s">
        <v>66</v>
      </c>
      <c r="E7" s="244" t="s">
        <v>64</v>
      </c>
      <c r="F7" s="242" t="s">
        <v>69</v>
      </c>
      <c r="G7" s="244" t="s">
        <v>21</v>
      </c>
      <c r="H7" s="244" t="s">
        <v>66</v>
      </c>
      <c r="I7" s="244" t="s">
        <v>64</v>
      </c>
      <c r="J7" s="242" t="s">
        <v>69</v>
      </c>
      <c r="K7" s="244" t="s">
        <v>21</v>
      </c>
      <c r="L7" s="244" t="s">
        <v>66</v>
      </c>
      <c r="M7" s="248" t="s">
        <v>64</v>
      </c>
      <c r="N7" s="156"/>
      <c r="O7" s="156"/>
      <c r="P7" s="156"/>
    </row>
    <row r="8" spans="1:26" s="62" customFormat="1" ht="65.25" customHeight="1">
      <c r="A8" s="229"/>
      <c r="B8" s="243"/>
      <c r="C8" s="244"/>
      <c r="D8" s="244"/>
      <c r="E8" s="244"/>
      <c r="F8" s="243"/>
      <c r="G8" s="244"/>
      <c r="H8" s="244"/>
      <c r="I8" s="244"/>
      <c r="J8" s="243"/>
      <c r="K8" s="244"/>
      <c r="L8" s="244"/>
      <c r="M8" s="248"/>
      <c r="N8" s="249"/>
      <c r="O8" s="249"/>
      <c r="P8" s="249"/>
      <c r="Q8" s="250"/>
      <c r="R8" s="250"/>
      <c r="S8" s="250"/>
      <c r="T8" s="67"/>
      <c r="U8" s="251"/>
      <c r="V8" s="251"/>
      <c r="W8" s="251"/>
      <c r="X8" s="250"/>
      <c r="Y8" s="250"/>
      <c r="Z8" s="250"/>
    </row>
    <row r="9" spans="1:26" s="14" customFormat="1">
      <c r="A9" s="13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49"/>
      <c r="O9" s="249"/>
      <c r="P9" s="249"/>
      <c r="Q9" s="250"/>
      <c r="R9" s="250"/>
      <c r="S9" s="250"/>
      <c r="T9" s="44"/>
      <c r="U9" s="251"/>
      <c r="V9" s="251"/>
      <c r="W9" s="251"/>
      <c r="X9" s="250"/>
      <c r="Y9" s="250"/>
      <c r="Z9" s="250"/>
    </row>
    <row r="10" spans="1:26" s="14" customFormat="1" ht="12.75" customHeight="1">
      <c r="A10" s="101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247"/>
      <c r="O10" s="247"/>
      <c r="P10" s="247"/>
      <c r="Q10" s="63"/>
      <c r="R10" s="63"/>
      <c r="S10" s="63"/>
      <c r="T10" s="44"/>
      <c r="U10" s="252"/>
      <c r="V10" s="252"/>
      <c r="W10" s="252"/>
      <c r="X10" s="63"/>
      <c r="Y10" s="63"/>
      <c r="Z10" s="63"/>
    </row>
    <row r="11" spans="1:26" s="19" customFormat="1" ht="17.25" customHeight="1">
      <c r="A11" s="112" t="s">
        <v>19</v>
      </c>
      <c r="B11" s="206">
        <v>287680.08943862998</v>
      </c>
      <c r="C11" s="207">
        <v>22.079505641638008</v>
      </c>
      <c r="D11" s="207">
        <v>5.2088819016569801</v>
      </c>
      <c r="E11" s="207">
        <v>2.0012809913130098</v>
      </c>
      <c r="F11" s="206">
        <v>277791.25439617003</v>
      </c>
      <c r="G11" s="207">
        <v>24.300217135430486</v>
      </c>
      <c r="H11" s="207">
        <v>5.9224870964683589</v>
      </c>
      <c r="I11" s="207">
        <v>2.4829112038576113</v>
      </c>
      <c r="J11" s="206">
        <v>9888.8350424599994</v>
      </c>
      <c r="K11" s="207">
        <v>-18.715151669389556</v>
      </c>
      <c r="L11" s="207">
        <v>-11.533657906266825</v>
      </c>
      <c r="M11" s="207">
        <v>-9.894355932833335</v>
      </c>
      <c r="N11" s="113"/>
      <c r="O11" s="113"/>
      <c r="P11" s="113"/>
      <c r="Q11" s="64"/>
      <c r="R11" s="64"/>
      <c r="S11" s="64"/>
      <c r="U11" s="16"/>
      <c r="V11" s="16"/>
      <c r="W11" s="16"/>
      <c r="X11" s="64"/>
      <c r="Y11" s="64"/>
      <c r="Z11" s="64"/>
    </row>
    <row r="12" spans="1:26" s="116" customFormat="1" ht="42.75" customHeight="1">
      <c r="A12" s="150" t="s">
        <v>22</v>
      </c>
      <c r="B12" s="211">
        <v>1.2872686200000001</v>
      </c>
      <c r="C12" s="211" t="s">
        <v>95</v>
      </c>
      <c r="D12" s="211" t="s">
        <v>95</v>
      </c>
      <c r="E12" s="211" t="s">
        <v>95</v>
      </c>
      <c r="F12" s="211">
        <v>0.66491515000000001</v>
      </c>
      <c r="G12" s="211" t="s">
        <v>95</v>
      </c>
      <c r="H12" s="211" t="s">
        <v>95</v>
      </c>
      <c r="I12" s="211" t="s">
        <v>95</v>
      </c>
      <c r="J12" s="211">
        <v>0</v>
      </c>
      <c r="K12" s="211" t="s">
        <v>95</v>
      </c>
      <c r="L12" s="211" t="s">
        <v>95</v>
      </c>
      <c r="M12" s="211" t="s">
        <v>95</v>
      </c>
      <c r="N12" s="40"/>
      <c r="O12" s="40"/>
      <c r="P12" s="40"/>
      <c r="Q12" s="117"/>
      <c r="R12" s="117"/>
      <c r="S12" s="117"/>
      <c r="U12" s="40"/>
      <c r="V12" s="40"/>
      <c r="W12" s="40"/>
      <c r="X12" s="117"/>
      <c r="Y12" s="117"/>
      <c r="Z12" s="117"/>
    </row>
    <row r="13" spans="1:26" s="19" customFormat="1" ht="20.100000000000001" customHeight="1">
      <c r="A13" s="178" t="s">
        <v>23</v>
      </c>
      <c r="B13" s="208"/>
      <c r="C13" s="205"/>
      <c r="D13" s="205"/>
      <c r="E13" s="205"/>
      <c r="F13" s="208"/>
      <c r="G13" s="205"/>
      <c r="H13" s="205"/>
      <c r="I13" s="205"/>
      <c r="J13" s="208"/>
      <c r="K13" s="205"/>
      <c r="L13" s="205"/>
      <c r="M13" s="205"/>
      <c r="N13" s="40"/>
      <c r="O13" s="40"/>
      <c r="P13" s="40"/>
      <c r="Q13" s="65"/>
      <c r="R13" s="65"/>
      <c r="S13" s="65"/>
      <c r="U13" s="17"/>
      <c r="V13" s="17"/>
      <c r="W13" s="17"/>
      <c r="X13" s="65"/>
      <c r="Y13" s="65"/>
      <c r="Z13" s="65"/>
    </row>
    <row r="14" spans="1:26" s="19" customFormat="1" ht="20.100000000000001" customHeight="1">
      <c r="A14" s="35" t="s">
        <v>24</v>
      </c>
      <c r="B14" s="208">
        <v>6708.5897951200004</v>
      </c>
      <c r="C14" s="205">
        <v>27.814201072656019</v>
      </c>
      <c r="D14" s="205">
        <v>5.1104602654199311</v>
      </c>
      <c r="E14" s="205">
        <v>2.1274799620700122</v>
      </c>
      <c r="F14" s="208">
        <v>6660.2199365899996</v>
      </c>
      <c r="G14" s="205">
        <v>29.046901104417714</v>
      </c>
      <c r="H14" s="205">
        <v>5.2656565124543135</v>
      </c>
      <c r="I14" s="205">
        <v>2.231095178957716</v>
      </c>
      <c r="J14" s="208">
        <v>48.369858530000002</v>
      </c>
      <c r="K14" s="205">
        <v>-44.795746441776686</v>
      </c>
      <c r="L14" s="205">
        <v>-12.626798927076649</v>
      </c>
      <c r="M14" s="205">
        <v>-10.379732229231337</v>
      </c>
      <c r="N14" s="40"/>
      <c r="O14" s="40"/>
      <c r="P14" s="40"/>
      <c r="Q14" s="65"/>
      <c r="R14" s="65"/>
      <c r="S14" s="65"/>
      <c r="U14" s="17"/>
      <c r="V14" s="17"/>
      <c r="W14" s="17"/>
      <c r="X14" s="65"/>
      <c r="Y14" s="65"/>
      <c r="Z14" s="65"/>
    </row>
    <row r="15" spans="1:26" s="19" customFormat="1" ht="20.100000000000001" customHeight="1">
      <c r="A15" s="35" t="s">
        <v>25</v>
      </c>
      <c r="B15" s="208">
        <v>4510.9480676900002</v>
      </c>
      <c r="C15" s="205">
        <v>25.618018102010069</v>
      </c>
      <c r="D15" s="205">
        <v>6.162994806626358</v>
      </c>
      <c r="E15" s="205">
        <v>2.4916358139261519</v>
      </c>
      <c r="F15" s="208">
        <v>4447.2141412499996</v>
      </c>
      <c r="G15" s="205">
        <v>28.715612341948031</v>
      </c>
      <c r="H15" s="205">
        <v>6.8705763383511993</v>
      </c>
      <c r="I15" s="205">
        <v>3.0653712652531482</v>
      </c>
      <c r="J15" s="208">
        <v>63.733926439999998</v>
      </c>
      <c r="K15" s="205">
        <v>-53.114166976060808</v>
      </c>
      <c r="L15" s="205">
        <v>-27.384761145812107</v>
      </c>
      <c r="M15" s="205">
        <v>-26.181799832803222</v>
      </c>
      <c r="N15" s="40"/>
      <c r="O15" s="40"/>
      <c r="P15" s="40"/>
      <c r="Q15" s="65"/>
      <c r="R15" s="65"/>
      <c r="S15" s="65"/>
      <c r="U15" s="17"/>
      <c r="V15" s="17"/>
      <c r="W15" s="17"/>
      <c r="X15" s="65"/>
      <c r="Y15" s="65"/>
      <c r="Z15" s="65"/>
    </row>
    <row r="16" spans="1:26" s="41" customFormat="1" ht="20.100000000000001" customHeight="1">
      <c r="A16" s="35" t="s">
        <v>26</v>
      </c>
      <c r="B16" s="208">
        <v>29732.593426390002</v>
      </c>
      <c r="C16" s="205">
        <v>32.150334790604688</v>
      </c>
      <c r="D16" s="205">
        <v>3.8794880687696747</v>
      </c>
      <c r="E16" s="205">
        <v>1.426506241757906</v>
      </c>
      <c r="F16" s="208">
        <v>29486.449647360001</v>
      </c>
      <c r="G16" s="205">
        <v>34.498412694549842</v>
      </c>
      <c r="H16" s="205">
        <v>4.6112118381982157</v>
      </c>
      <c r="I16" s="205">
        <v>2.0692936999528087</v>
      </c>
      <c r="J16" s="208">
        <v>246.14377902999999</v>
      </c>
      <c r="K16" s="205">
        <v>-57.251727153139718</v>
      </c>
      <c r="L16" s="205">
        <v>-43.479863755528527</v>
      </c>
      <c r="M16" s="205">
        <v>-42.187595791867473</v>
      </c>
      <c r="N16" s="40"/>
      <c r="O16" s="40"/>
      <c r="P16" s="40"/>
      <c r="Q16" s="65"/>
      <c r="R16" s="65"/>
      <c r="S16" s="65"/>
      <c r="U16" s="17"/>
      <c r="V16" s="17"/>
      <c r="W16" s="17"/>
      <c r="X16" s="65"/>
      <c r="Y16" s="65"/>
      <c r="Z16" s="65"/>
    </row>
    <row r="17" spans="1:26" s="41" customFormat="1" ht="20.100000000000001" customHeight="1">
      <c r="A17" s="35" t="s">
        <v>27</v>
      </c>
      <c r="B17" s="208">
        <v>2032.15322307</v>
      </c>
      <c r="C17" s="205">
        <v>-29.501108497492083</v>
      </c>
      <c r="D17" s="205">
        <v>-1.9806516303099784</v>
      </c>
      <c r="E17" s="205">
        <v>-0.214937364097878</v>
      </c>
      <c r="F17" s="208">
        <v>1994.5694955700001</v>
      </c>
      <c r="G17" s="205">
        <v>-29.772078918145539</v>
      </c>
      <c r="H17" s="205">
        <v>-1.9821200491027469</v>
      </c>
      <c r="I17" s="205">
        <v>-0.21243328018645968</v>
      </c>
      <c r="J17" s="208">
        <v>37.583727500000002</v>
      </c>
      <c r="K17" s="205">
        <v>-11.348056257071732</v>
      </c>
      <c r="L17" s="205">
        <v>-1.9026594277967632</v>
      </c>
      <c r="M17" s="205">
        <v>-0.34764909576988146</v>
      </c>
      <c r="N17" s="40"/>
      <c r="O17" s="40"/>
      <c r="P17" s="40"/>
      <c r="Q17" s="65"/>
      <c r="R17" s="65"/>
      <c r="S17" s="65"/>
      <c r="U17" s="17"/>
      <c r="V17" s="17"/>
      <c r="W17" s="17"/>
      <c r="X17" s="65"/>
      <c r="Y17" s="65"/>
      <c r="Z17" s="65"/>
    </row>
    <row r="18" spans="1:26" s="41" customFormat="1" ht="20.100000000000001" customHeight="1">
      <c r="A18" s="35" t="s">
        <v>28</v>
      </c>
      <c r="B18" s="208">
        <v>4598.1097671999996</v>
      </c>
      <c r="C18" s="205">
        <v>27.859518049253509</v>
      </c>
      <c r="D18" s="205">
        <v>5.6452646342638531</v>
      </c>
      <c r="E18" s="205">
        <v>2.4786157234572386</v>
      </c>
      <c r="F18" s="208">
        <v>4590.8781695199996</v>
      </c>
      <c r="G18" s="205">
        <v>28.743054169960601</v>
      </c>
      <c r="H18" s="205">
        <v>5.8898380155464736</v>
      </c>
      <c r="I18" s="205">
        <v>2.691787622294413</v>
      </c>
      <c r="J18" s="208">
        <v>7.2315976800000001</v>
      </c>
      <c r="K18" s="205">
        <v>-76.131111533508459</v>
      </c>
      <c r="L18" s="205">
        <v>-57.164094767569928</v>
      </c>
      <c r="M18" s="205">
        <v>-55.786617677013595</v>
      </c>
      <c r="N18" s="40"/>
      <c r="O18" s="40"/>
      <c r="P18" s="40"/>
      <c r="Q18" s="65"/>
      <c r="R18" s="65"/>
      <c r="S18" s="65"/>
      <c r="U18" s="17"/>
      <c r="V18" s="17"/>
      <c r="W18" s="17"/>
      <c r="X18" s="65"/>
      <c r="Y18" s="65"/>
      <c r="Z18" s="65"/>
    </row>
    <row r="19" spans="1:26" s="41" customFormat="1" ht="20.100000000000001" customHeight="1">
      <c r="A19" s="35" t="s">
        <v>29</v>
      </c>
      <c r="B19" s="208">
        <v>4158.84732334</v>
      </c>
      <c r="C19" s="205">
        <v>26.133585115655421</v>
      </c>
      <c r="D19" s="205">
        <v>5.6012420266742424</v>
      </c>
      <c r="E19" s="205">
        <v>2.1645614698505966</v>
      </c>
      <c r="F19" s="208">
        <v>3971.71063761</v>
      </c>
      <c r="G19" s="205">
        <v>31.015412852499139</v>
      </c>
      <c r="H19" s="205">
        <v>5.9980845130432243</v>
      </c>
      <c r="I19" s="205">
        <v>2.2543137279068475</v>
      </c>
      <c r="J19" s="208">
        <v>187.13668573000001</v>
      </c>
      <c r="K19" s="205">
        <v>-29.566653149866312</v>
      </c>
      <c r="L19" s="205">
        <v>-2.1719966175865864</v>
      </c>
      <c r="M19" s="205">
        <v>0.29617470952072722</v>
      </c>
      <c r="N19" s="40"/>
      <c r="O19" s="40"/>
      <c r="P19" s="40"/>
      <c r="Q19" s="65"/>
      <c r="R19" s="65"/>
      <c r="S19" s="65"/>
      <c r="U19" s="17"/>
      <c r="V19" s="17"/>
      <c r="W19" s="17"/>
      <c r="X19" s="65"/>
      <c r="Y19" s="65"/>
      <c r="Z19" s="65"/>
    </row>
    <row r="20" spans="1:26" s="41" customFormat="1" ht="20.100000000000001" customHeight="1">
      <c r="A20" s="35" t="s">
        <v>30</v>
      </c>
      <c r="B20" s="208">
        <v>4961.61618567</v>
      </c>
      <c r="C20" s="205">
        <v>-12.445678901699921</v>
      </c>
      <c r="D20" s="205">
        <v>0.70669536316934511</v>
      </c>
      <c r="E20" s="205">
        <v>0.26760578677426849</v>
      </c>
      <c r="F20" s="208">
        <v>4769.5553629100004</v>
      </c>
      <c r="G20" s="205">
        <v>-12.705439713879699</v>
      </c>
      <c r="H20" s="205">
        <v>0.95385422864131897</v>
      </c>
      <c r="I20" s="205">
        <v>0.44746489833553937</v>
      </c>
      <c r="J20" s="208">
        <v>192.06082276000001</v>
      </c>
      <c r="K20" s="205">
        <v>-5.4594348096142227</v>
      </c>
      <c r="L20" s="205">
        <v>-5.0651923404086432</v>
      </c>
      <c r="M20" s="205">
        <v>-4.0011245289889672</v>
      </c>
      <c r="N20" s="40"/>
      <c r="O20" s="40"/>
      <c r="P20" s="40"/>
      <c r="Q20" s="65"/>
      <c r="R20" s="65"/>
      <c r="S20" s="65"/>
      <c r="U20" s="17"/>
      <c r="V20" s="17"/>
      <c r="W20" s="17"/>
      <c r="X20" s="65"/>
      <c r="Y20" s="65"/>
      <c r="Z20" s="65"/>
    </row>
    <row r="21" spans="1:26" s="41" customFormat="1" ht="20.100000000000001" customHeight="1">
      <c r="A21" s="35" t="s">
        <v>31</v>
      </c>
      <c r="B21" s="208">
        <v>5073.4472777199999</v>
      </c>
      <c r="C21" s="205">
        <v>30.522995429400794</v>
      </c>
      <c r="D21" s="205">
        <v>5.4720025333379994</v>
      </c>
      <c r="E21" s="205">
        <v>2.5767705828559286</v>
      </c>
      <c r="F21" s="208">
        <v>5060.2226914700004</v>
      </c>
      <c r="G21" s="205">
        <v>31.61822621967184</v>
      </c>
      <c r="H21" s="205">
        <v>5.534796802131865</v>
      </c>
      <c r="I21" s="205">
        <v>2.611613559235451</v>
      </c>
      <c r="J21" s="208">
        <v>13.22458625</v>
      </c>
      <c r="K21" s="205">
        <v>-68.804478873425495</v>
      </c>
      <c r="L21" s="205">
        <v>-14.087882181342835</v>
      </c>
      <c r="M21" s="205">
        <v>-9.218396940436989</v>
      </c>
      <c r="N21" s="40"/>
      <c r="O21" s="40"/>
      <c r="P21" s="40"/>
      <c r="Q21" s="65"/>
      <c r="R21" s="65"/>
      <c r="S21" s="65"/>
      <c r="U21" s="17"/>
      <c r="V21" s="17"/>
      <c r="W21" s="17"/>
      <c r="X21" s="65"/>
      <c r="Y21" s="65"/>
      <c r="Z21" s="65"/>
    </row>
    <row r="22" spans="1:26" s="66" customFormat="1" ht="27" customHeight="1">
      <c r="A22" s="34" t="s">
        <v>1</v>
      </c>
      <c r="B22" s="208">
        <v>146965.65230115</v>
      </c>
      <c r="C22" s="205">
        <v>25.075512295733375</v>
      </c>
      <c r="D22" s="205">
        <v>6.4035546198861795</v>
      </c>
      <c r="E22" s="205">
        <v>2.5237982532166541</v>
      </c>
      <c r="F22" s="208">
        <v>139185.49537814999</v>
      </c>
      <c r="G22" s="205">
        <v>27.37954116045303</v>
      </c>
      <c r="H22" s="205">
        <v>7.2363118396373096</v>
      </c>
      <c r="I22" s="205">
        <v>3.0111337170970671</v>
      </c>
      <c r="J22" s="208">
        <v>7780.1569229999996</v>
      </c>
      <c r="K22" s="205">
        <v>-5.502762062436716</v>
      </c>
      <c r="L22" s="205">
        <v>-6.5754969197586064</v>
      </c>
      <c r="M22" s="205">
        <v>-5.4762127869288406</v>
      </c>
      <c r="N22" s="115"/>
      <c r="O22" s="18"/>
      <c r="P22" s="40"/>
      <c r="Q22" s="64"/>
      <c r="R22" s="64"/>
      <c r="S22" s="64"/>
      <c r="U22" s="17"/>
      <c r="V22" s="17"/>
      <c r="W22" s="17"/>
      <c r="X22" s="65"/>
      <c r="Y22" s="65"/>
      <c r="Z22" s="65"/>
    </row>
    <row r="23" spans="1:26" s="41" customFormat="1" ht="20.100000000000001" customHeight="1">
      <c r="A23" s="35" t="s">
        <v>32</v>
      </c>
      <c r="B23" s="208">
        <v>3825.0169287399999</v>
      </c>
      <c r="C23" s="205">
        <v>20.219367743822986</v>
      </c>
      <c r="D23" s="205">
        <v>4.7673401763132688</v>
      </c>
      <c r="E23" s="205">
        <v>2.5337067346881526</v>
      </c>
      <c r="F23" s="208">
        <v>3776.05464459</v>
      </c>
      <c r="G23" s="205">
        <v>23.311743569176159</v>
      </c>
      <c r="H23" s="205">
        <v>5.4489663081572814</v>
      </c>
      <c r="I23" s="205">
        <v>2.7602477743644158</v>
      </c>
      <c r="J23" s="208">
        <v>48.962284150000002</v>
      </c>
      <c r="K23" s="205">
        <v>-59.02593218153784</v>
      </c>
      <c r="L23" s="205">
        <v>-30.086013422507634</v>
      </c>
      <c r="M23" s="205">
        <v>-12.36580242321503</v>
      </c>
      <c r="N23" s="40"/>
      <c r="O23" s="40"/>
      <c r="P23" s="40"/>
      <c r="Q23" s="65"/>
      <c r="R23" s="65"/>
      <c r="S23" s="65"/>
      <c r="U23" s="17"/>
      <c r="V23" s="17"/>
      <c r="W23" s="17"/>
      <c r="X23" s="65"/>
      <c r="Y23" s="65"/>
      <c r="Z23" s="65"/>
    </row>
    <row r="24" spans="1:26" s="41" customFormat="1" ht="20.100000000000001" customHeight="1">
      <c r="A24" s="35" t="s">
        <v>33</v>
      </c>
      <c r="B24" s="208">
        <v>731.48767636000002</v>
      </c>
      <c r="C24" s="205">
        <v>-38.156499004159407</v>
      </c>
      <c r="D24" s="205">
        <v>-2.312147139843475</v>
      </c>
      <c r="E24" s="205">
        <v>-2.8741868330897091E-2</v>
      </c>
      <c r="F24" s="208">
        <v>653.90458913999998</v>
      </c>
      <c r="G24" s="205">
        <v>-41.009684131350099</v>
      </c>
      <c r="H24" s="205">
        <v>-2.4081522526402779</v>
      </c>
      <c r="I24" s="205">
        <v>-2.8258002986518704E-3</v>
      </c>
      <c r="J24" s="208">
        <v>77.583087219999996</v>
      </c>
      <c r="K24" s="205">
        <v>4.4051555743729267</v>
      </c>
      <c r="L24" s="205">
        <v>-1.4954056151174626</v>
      </c>
      <c r="M24" s="205">
        <v>-0.24664137091674831</v>
      </c>
      <c r="N24" s="40"/>
      <c r="O24" s="40"/>
      <c r="P24" s="40"/>
      <c r="Q24" s="65"/>
      <c r="R24" s="65"/>
      <c r="S24" s="65"/>
      <c r="U24" s="17"/>
      <c r="V24" s="17"/>
      <c r="W24" s="17"/>
      <c r="X24" s="65"/>
      <c r="Y24" s="65"/>
      <c r="Z24" s="65"/>
    </row>
    <row r="25" spans="1:26" s="41" customFormat="1" ht="20.100000000000001" customHeight="1">
      <c r="A25" s="35" t="s">
        <v>34</v>
      </c>
      <c r="B25" s="208">
        <v>15174.31880556</v>
      </c>
      <c r="C25" s="205">
        <v>30.385326661394998</v>
      </c>
      <c r="D25" s="205">
        <v>4.6746965698037428</v>
      </c>
      <c r="E25" s="205">
        <v>0.92597916234073807</v>
      </c>
      <c r="F25" s="208">
        <v>15086.85909262</v>
      </c>
      <c r="G25" s="205">
        <v>32.503043469172496</v>
      </c>
      <c r="H25" s="205">
        <v>5.2760698602582607</v>
      </c>
      <c r="I25" s="205">
        <v>1.3984566587939469</v>
      </c>
      <c r="J25" s="208">
        <v>87.459712940000003</v>
      </c>
      <c r="K25" s="205">
        <v>-65.295129933964617</v>
      </c>
      <c r="L25" s="205">
        <v>-47.277339686230683</v>
      </c>
      <c r="M25" s="205">
        <v>-44.047705530154687</v>
      </c>
      <c r="N25" s="40"/>
      <c r="O25" s="40"/>
      <c r="P25" s="40"/>
      <c r="Q25" s="65"/>
      <c r="R25" s="65"/>
      <c r="S25" s="65"/>
      <c r="U25" s="17"/>
      <c r="V25" s="17"/>
      <c r="W25" s="17"/>
      <c r="X25" s="65"/>
      <c r="Y25" s="65"/>
      <c r="Z25" s="65"/>
    </row>
    <row r="26" spans="1:26" s="41" customFormat="1" ht="20.100000000000001" customHeight="1">
      <c r="A26" s="35" t="s">
        <v>35</v>
      </c>
      <c r="B26" s="208">
        <v>4114.82361717</v>
      </c>
      <c r="C26" s="205">
        <v>13.522806963050755</v>
      </c>
      <c r="D26" s="205">
        <v>3.710835331264505</v>
      </c>
      <c r="E26" s="205">
        <v>1.6969269574247363</v>
      </c>
      <c r="F26" s="208">
        <v>4069.3909702599999</v>
      </c>
      <c r="G26" s="205">
        <v>14.138846067024602</v>
      </c>
      <c r="H26" s="205">
        <v>3.9102892880652433</v>
      </c>
      <c r="I26" s="205">
        <v>1.8368877495305469</v>
      </c>
      <c r="J26" s="208">
        <v>45.432646910000003</v>
      </c>
      <c r="K26" s="205">
        <v>-23.472906066893415</v>
      </c>
      <c r="L26" s="205">
        <v>-11.504055741840091</v>
      </c>
      <c r="M26" s="205">
        <v>-9.4499074482788501</v>
      </c>
      <c r="N26" s="40"/>
      <c r="O26" s="40"/>
      <c r="P26" s="40"/>
      <c r="Q26" s="65"/>
      <c r="R26" s="65"/>
      <c r="S26" s="65"/>
      <c r="U26" s="17"/>
      <c r="V26" s="17"/>
      <c r="W26" s="17"/>
      <c r="X26" s="65"/>
      <c r="Y26" s="65"/>
      <c r="Z26" s="65"/>
    </row>
    <row r="27" spans="1:26" s="41" customFormat="1" ht="20.100000000000001" customHeight="1">
      <c r="A27" s="35" t="s">
        <v>36</v>
      </c>
      <c r="B27" s="208">
        <v>10607.09645549</v>
      </c>
      <c r="C27" s="205">
        <v>13.032965163365091</v>
      </c>
      <c r="D27" s="205">
        <v>2.9556953323679949</v>
      </c>
      <c r="E27" s="205">
        <v>0.74272980977202963</v>
      </c>
      <c r="F27" s="208">
        <v>9857.4960804000002</v>
      </c>
      <c r="G27" s="205">
        <v>19.138856280399082</v>
      </c>
      <c r="H27" s="205">
        <v>4.365627046334069</v>
      </c>
      <c r="I27" s="205">
        <v>1.5355815371769239</v>
      </c>
      <c r="J27" s="208">
        <v>749.60037508999994</v>
      </c>
      <c r="K27" s="205">
        <v>-32.475602363402629</v>
      </c>
      <c r="L27" s="205">
        <v>-12.575672663368877</v>
      </c>
      <c r="M27" s="205">
        <v>-8.6387738753126513</v>
      </c>
      <c r="N27" s="40"/>
      <c r="O27" s="40"/>
      <c r="P27" s="40"/>
      <c r="Q27" s="65"/>
      <c r="R27" s="65"/>
      <c r="S27" s="65"/>
      <c r="U27" s="17"/>
      <c r="V27" s="17"/>
      <c r="W27" s="17"/>
      <c r="X27" s="65"/>
      <c r="Y27" s="65"/>
      <c r="Z27" s="65"/>
    </row>
    <row r="28" spans="1:26" s="41" customFormat="1" ht="20.100000000000001" customHeight="1">
      <c r="A28" s="35" t="s">
        <v>37</v>
      </c>
      <c r="B28" s="208">
        <v>6910.8736669899999</v>
      </c>
      <c r="C28" s="205">
        <v>22.418069946157203</v>
      </c>
      <c r="D28" s="205">
        <v>4.9505510786872264</v>
      </c>
      <c r="E28" s="205">
        <v>2.6979520966942943</v>
      </c>
      <c r="F28" s="208">
        <v>6894.0542192299999</v>
      </c>
      <c r="G28" s="205">
        <v>23.34655453817669</v>
      </c>
      <c r="H28" s="205">
        <v>4.9916905287604294</v>
      </c>
      <c r="I28" s="205">
        <v>2.7099980658586986</v>
      </c>
      <c r="J28" s="208">
        <v>16.819447759999999</v>
      </c>
      <c r="K28" s="205">
        <v>-70.035186861434809</v>
      </c>
      <c r="L28" s="205">
        <v>-9.5727643690232327</v>
      </c>
      <c r="M28" s="205">
        <v>-2.0125007689169081</v>
      </c>
      <c r="N28" s="40"/>
      <c r="O28" s="40"/>
      <c r="P28" s="40"/>
      <c r="Q28" s="65"/>
      <c r="R28" s="65"/>
      <c r="S28" s="65"/>
      <c r="U28" s="17"/>
      <c r="V28" s="17"/>
      <c r="W28" s="17"/>
      <c r="X28" s="65"/>
      <c r="Y28" s="65"/>
      <c r="Z28" s="65"/>
    </row>
    <row r="29" spans="1:26" s="41" customFormat="1" ht="20.100000000000001" customHeight="1">
      <c r="A29" s="20" t="s">
        <v>38</v>
      </c>
      <c r="B29" s="208">
        <v>4501.5668809199997</v>
      </c>
      <c r="C29" s="205">
        <v>28.492991430267239</v>
      </c>
      <c r="D29" s="205">
        <v>5.8571739132130034</v>
      </c>
      <c r="E29" s="205">
        <v>2.5156954735010117</v>
      </c>
      <c r="F29" s="208">
        <v>4455.47190632</v>
      </c>
      <c r="G29" s="205">
        <v>30.572106653151906</v>
      </c>
      <c r="H29" s="205">
        <v>5.9655687880135559</v>
      </c>
      <c r="I29" s="205">
        <v>2.5506274804724853</v>
      </c>
      <c r="J29" s="208">
        <v>46.0949746</v>
      </c>
      <c r="K29" s="205">
        <v>-49.394378546552964</v>
      </c>
      <c r="L29" s="205">
        <v>-3.6676360972187609</v>
      </c>
      <c r="M29" s="205">
        <v>-0.75204030443197212</v>
      </c>
      <c r="N29" s="40"/>
      <c r="O29" s="40"/>
      <c r="P29" s="40"/>
      <c r="Q29" s="65"/>
      <c r="R29" s="65"/>
      <c r="S29" s="65"/>
      <c r="U29" s="17"/>
      <c r="V29" s="17"/>
      <c r="W29" s="17"/>
      <c r="X29" s="65"/>
      <c r="Y29" s="65"/>
      <c r="Z29" s="65"/>
    </row>
    <row r="30" spans="1:26" s="41" customFormat="1" ht="20.100000000000001" customHeight="1">
      <c r="A30" s="20" t="s">
        <v>39</v>
      </c>
      <c r="B30" s="208">
        <v>3291.66359259</v>
      </c>
      <c r="C30" s="205">
        <v>12.303482002584616</v>
      </c>
      <c r="D30" s="205">
        <v>3.8739132258811537</v>
      </c>
      <c r="E30" s="205">
        <v>1.7999424788379201</v>
      </c>
      <c r="F30" s="208">
        <v>3284.9358726</v>
      </c>
      <c r="G30" s="205">
        <v>13.820114669706825</v>
      </c>
      <c r="H30" s="205">
        <v>4.0293172751770072</v>
      </c>
      <c r="I30" s="205">
        <v>1.8622912189562726</v>
      </c>
      <c r="J30" s="208">
        <v>6.7277199899999998</v>
      </c>
      <c r="K30" s="205">
        <v>-85.038360479408908</v>
      </c>
      <c r="L30" s="205">
        <v>-39.936433317375453</v>
      </c>
      <c r="M30" s="205">
        <v>-21.623847674948422</v>
      </c>
      <c r="N30" s="40"/>
      <c r="O30" s="40"/>
      <c r="P30" s="40"/>
      <c r="Q30" s="65"/>
      <c r="R30" s="65"/>
      <c r="S30" s="65"/>
      <c r="U30" s="17"/>
      <c r="V30" s="17"/>
      <c r="W30" s="17"/>
      <c r="X30" s="65"/>
      <c r="Y30" s="65"/>
      <c r="Z30" s="65"/>
    </row>
    <row r="31" spans="1:26" s="41" customFormat="1" ht="20.100000000000001" customHeight="1">
      <c r="A31" s="20" t="s">
        <v>40</v>
      </c>
      <c r="B31" s="208">
        <v>2853.05035524</v>
      </c>
      <c r="C31" s="205">
        <v>30.326368858294899</v>
      </c>
      <c r="D31" s="205">
        <v>6.7378102447141117</v>
      </c>
      <c r="E31" s="205">
        <v>2.1417971029590603</v>
      </c>
      <c r="F31" s="208">
        <v>2818.46590169</v>
      </c>
      <c r="G31" s="205">
        <v>32.684509785240408</v>
      </c>
      <c r="H31" s="205">
        <v>7.5824631350152742</v>
      </c>
      <c r="I31" s="205">
        <v>2.8258117965128946</v>
      </c>
      <c r="J31" s="208">
        <v>34.584453549999999</v>
      </c>
      <c r="K31" s="205">
        <v>-46.770285739178341</v>
      </c>
      <c r="L31" s="205">
        <v>-34.909459394698786</v>
      </c>
      <c r="M31" s="205">
        <v>-33.765322977746592</v>
      </c>
      <c r="N31" s="40"/>
      <c r="O31" s="40"/>
      <c r="P31" s="40"/>
      <c r="Q31" s="65"/>
      <c r="R31" s="65"/>
      <c r="S31" s="65"/>
      <c r="U31" s="17"/>
      <c r="V31" s="17"/>
      <c r="W31" s="17"/>
      <c r="X31" s="65"/>
      <c r="Y31" s="65"/>
      <c r="Z31" s="65"/>
    </row>
    <row r="32" spans="1:26" s="41" customFormat="1" ht="20.100000000000001" customHeight="1">
      <c r="A32" s="20" t="s">
        <v>41</v>
      </c>
      <c r="B32" s="208">
        <v>8545.0334176100005</v>
      </c>
      <c r="C32" s="205">
        <v>-1.3882942003415337</v>
      </c>
      <c r="D32" s="205">
        <v>-0.33969512864231888</v>
      </c>
      <c r="E32" s="205">
        <v>-1.5012490086679549</v>
      </c>
      <c r="F32" s="208">
        <v>8475.4934267999997</v>
      </c>
      <c r="G32" s="205">
        <v>2.3698153642544497</v>
      </c>
      <c r="H32" s="205">
        <v>2.2627213939436785</v>
      </c>
      <c r="I32" s="205">
        <v>0.89716170040692589</v>
      </c>
      <c r="J32" s="208">
        <v>69.539990810000006</v>
      </c>
      <c r="K32" s="205">
        <v>-81.986520669959802</v>
      </c>
      <c r="L32" s="205">
        <v>-75.70226143723508</v>
      </c>
      <c r="M32" s="205">
        <v>-74.725612592070064</v>
      </c>
      <c r="N32" s="40"/>
      <c r="O32" s="40"/>
      <c r="P32" s="40"/>
      <c r="Q32" s="65"/>
      <c r="R32" s="65"/>
      <c r="S32" s="65"/>
      <c r="U32" s="17"/>
      <c r="V32" s="17"/>
      <c r="W32" s="17"/>
      <c r="X32" s="65"/>
      <c r="Y32" s="65"/>
      <c r="Z32" s="65"/>
    </row>
    <row r="33" spans="1:26" s="41" customFormat="1" ht="20.100000000000001" customHeight="1">
      <c r="A33" s="20" t="s">
        <v>42</v>
      </c>
      <c r="B33" s="208">
        <v>1283.0070616999999</v>
      </c>
      <c r="C33" s="205">
        <v>-37.314938931619338</v>
      </c>
      <c r="D33" s="205">
        <v>-4.5216229686037224</v>
      </c>
      <c r="E33" s="205">
        <v>-1.7469474984288098</v>
      </c>
      <c r="F33" s="208">
        <v>1256.20058879</v>
      </c>
      <c r="G33" s="205">
        <v>-37.20551858461674</v>
      </c>
      <c r="H33" s="205">
        <v>-4.3404681764830286</v>
      </c>
      <c r="I33" s="205">
        <v>-1.5773828366043858</v>
      </c>
      <c r="J33" s="208">
        <v>26.80647291</v>
      </c>
      <c r="K33" s="205">
        <v>-42.047216675223275</v>
      </c>
      <c r="L33" s="205">
        <v>-12.304138440474958</v>
      </c>
      <c r="M33" s="205">
        <v>-9.0867901229680967</v>
      </c>
      <c r="N33" s="40"/>
      <c r="O33" s="40"/>
      <c r="P33" s="40"/>
      <c r="Q33" s="65"/>
      <c r="R33" s="65"/>
      <c r="S33" s="65"/>
      <c r="U33" s="17"/>
      <c r="V33" s="17"/>
      <c r="W33" s="17"/>
      <c r="X33" s="65"/>
      <c r="Y33" s="65"/>
      <c r="Z33" s="65"/>
    </row>
    <row r="34" spans="1:26" s="41" customFormat="1" ht="20.100000000000001" customHeight="1">
      <c r="A34" s="20" t="s">
        <v>43</v>
      </c>
      <c r="B34" s="208">
        <v>5334.0164567499996</v>
      </c>
      <c r="C34" s="205">
        <v>27.653186401337067</v>
      </c>
      <c r="D34" s="205">
        <v>5.5081516164445361</v>
      </c>
      <c r="E34" s="205">
        <v>2.3118776433187662</v>
      </c>
      <c r="F34" s="208">
        <v>5306.3700240099997</v>
      </c>
      <c r="G34" s="205">
        <v>29.220490831650608</v>
      </c>
      <c r="H34" s="205">
        <v>5.7349516763628827</v>
      </c>
      <c r="I34" s="205">
        <v>2.4968056257017821</v>
      </c>
      <c r="J34" s="208">
        <v>27.646432740000002</v>
      </c>
      <c r="K34" s="205">
        <v>-61.642513466855966</v>
      </c>
      <c r="L34" s="205">
        <v>-25.261741976403513</v>
      </c>
      <c r="M34" s="205">
        <v>-24.005062485455198</v>
      </c>
      <c r="N34" s="40"/>
      <c r="O34" s="40"/>
      <c r="P34" s="40"/>
      <c r="Q34" s="65"/>
      <c r="R34" s="65"/>
      <c r="S34" s="65"/>
      <c r="U34" s="17"/>
      <c r="V34" s="17"/>
      <c r="W34" s="17"/>
      <c r="X34" s="65"/>
      <c r="Y34" s="65"/>
      <c r="Z34" s="65"/>
    </row>
    <row r="35" spans="1:26" s="41" customFormat="1" ht="20.100000000000001" customHeight="1">
      <c r="A35" s="20" t="s">
        <v>44</v>
      </c>
      <c r="B35" s="208">
        <v>4894.0379101899998</v>
      </c>
      <c r="C35" s="205">
        <v>27.053866826412531</v>
      </c>
      <c r="D35" s="205">
        <v>6.0805274446803708</v>
      </c>
      <c r="E35" s="205">
        <v>2.5528544142503762</v>
      </c>
      <c r="F35" s="208">
        <v>4872.87698447</v>
      </c>
      <c r="G35" s="205">
        <v>28.290125135248246</v>
      </c>
      <c r="H35" s="205">
        <v>6.1879782840075421</v>
      </c>
      <c r="I35" s="205">
        <v>2.6210403099557738</v>
      </c>
      <c r="J35" s="208">
        <v>21.160925720000002</v>
      </c>
      <c r="K35" s="205">
        <v>-60.530613389530139</v>
      </c>
      <c r="L35" s="205">
        <v>-13.966606738979621</v>
      </c>
      <c r="M35" s="205">
        <v>-11.056108997338569</v>
      </c>
      <c r="N35" s="40"/>
      <c r="O35" s="40"/>
      <c r="P35" s="40"/>
      <c r="Q35" s="65"/>
      <c r="R35" s="65"/>
      <c r="S35" s="65"/>
      <c r="U35" s="17"/>
      <c r="V35" s="17"/>
      <c r="W35" s="17"/>
      <c r="X35" s="65"/>
      <c r="Y35" s="65"/>
      <c r="Z35" s="65"/>
    </row>
    <row r="36" spans="1:26" s="41" customFormat="1" ht="20.100000000000001" customHeight="1">
      <c r="A36" s="20" t="s">
        <v>45</v>
      </c>
      <c r="B36" s="208">
        <v>3000.46272499</v>
      </c>
      <c r="C36" s="205">
        <v>28.657914080053985</v>
      </c>
      <c r="D36" s="205">
        <v>6.1967327887234092</v>
      </c>
      <c r="E36" s="205">
        <v>2.0963821262182591</v>
      </c>
      <c r="F36" s="208">
        <v>2952.3284804599998</v>
      </c>
      <c r="G36" s="205">
        <v>32.271916974971958</v>
      </c>
      <c r="H36" s="205">
        <v>6.6378263956822394</v>
      </c>
      <c r="I36" s="205">
        <v>2.3994009595590597</v>
      </c>
      <c r="J36" s="208">
        <v>48.134244529999997</v>
      </c>
      <c r="K36" s="205">
        <v>-51.918599607165724</v>
      </c>
      <c r="L36" s="205">
        <v>-15.293721533727677</v>
      </c>
      <c r="M36" s="205">
        <v>-13.587674903250104</v>
      </c>
      <c r="N36" s="40"/>
      <c r="O36" s="40"/>
      <c r="P36" s="40"/>
      <c r="Q36" s="65"/>
      <c r="R36" s="65"/>
      <c r="S36" s="65"/>
      <c r="U36" s="17"/>
      <c r="V36" s="17"/>
      <c r="W36" s="17"/>
      <c r="X36" s="65"/>
      <c r="Y36" s="65"/>
      <c r="Z36" s="65"/>
    </row>
    <row r="37" spans="1:26" s="41" customFormat="1" ht="18.75" customHeight="1">
      <c r="A37" s="102" t="s">
        <v>46</v>
      </c>
      <c r="B37" s="209">
        <v>3870.3892523599998</v>
      </c>
      <c r="C37" s="210">
        <v>23.917843332825342</v>
      </c>
      <c r="D37" s="210">
        <v>4.5488187110344143</v>
      </c>
      <c r="E37" s="210">
        <v>2.1627976325011531</v>
      </c>
      <c r="F37" s="209">
        <v>3864.3712392100001</v>
      </c>
      <c r="G37" s="210">
        <v>24.443079958066932</v>
      </c>
      <c r="H37" s="210">
        <v>4.8813290410906234</v>
      </c>
      <c r="I37" s="210">
        <v>2.4449869478173696</v>
      </c>
      <c r="J37" s="209">
        <v>6.0180131499999998</v>
      </c>
      <c r="K37" s="210">
        <v>-66.601248730628924</v>
      </c>
      <c r="L37" s="210">
        <v>-65.561231697808239</v>
      </c>
      <c r="M37" s="210">
        <v>-63.101967106660119</v>
      </c>
      <c r="N37" s="40"/>
      <c r="O37" s="40"/>
      <c r="P37" s="40"/>
      <c r="Q37" s="65"/>
      <c r="R37" s="65"/>
      <c r="S37" s="65"/>
      <c r="U37" s="17"/>
      <c r="V37" s="17"/>
      <c r="W37" s="17"/>
      <c r="X37" s="65"/>
      <c r="Y37" s="65"/>
      <c r="Z37" s="65"/>
    </row>
    <row r="38" spans="1:26" ht="15" customHeight="1">
      <c r="A38" s="245" t="s">
        <v>76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</row>
    <row r="39" spans="1:26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26">
      <c r="B40" s="12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26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26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7" spans="1:26" s="24" customFormat="1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s="24" customFormat="1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s="24" customFormat="1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s="24" customFormat="1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s="24" customForma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1"/>
      <c r="R51" s="11"/>
      <c r="S51" s="11"/>
      <c r="T51" s="11"/>
      <c r="U51" s="11"/>
      <c r="V51" s="11"/>
      <c r="W51" s="11"/>
      <c r="X51" s="11"/>
      <c r="Y51" s="11"/>
      <c r="Z51" s="11"/>
    </row>
  </sheetData>
  <mergeCells count="26">
    <mergeCell ref="Q8:S9"/>
    <mergeCell ref="U8:W9"/>
    <mergeCell ref="X8:Z9"/>
    <mergeCell ref="N10:P10"/>
    <mergeCell ref="U10:W10"/>
    <mergeCell ref="N8:P9"/>
    <mergeCell ref="A38:L38"/>
    <mergeCell ref="G7:G8"/>
    <mergeCell ref="H7:H8"/>
    <mergeCell ref="J7:J8"/>
    <mergeCell ref="K7:K8"/>
    <mergeCell ref="L7:L8"/>
    <mergeCell ref="L1:M1"/>
    <mergeCell ref="M7:M8"/>
    <mergeCell ref="A3:G3"/>
    <mergeCell ref="A5:A8"/>
    <mergeCell ref="B7:B8"/>
    <mergeCell ref="C7:C8"/>
    <mergeCell ref="D7:D8"/>
    <mergeCell ref="F7:F8"/>
    <mergeCell ref="B5:E6"/>
    <mergeCell ref="F5:M5"/>
    <mergeCell ref="F6:I6"/>
    <mergeCell ref="J6:M6"/>
    <mergeCell ref="E7:E8"/>
    <mergeCell ref="I7:I8"/>
  </mergeCells>
  <hyperlinks>
    <hyperlink ref="A2" location="region!A2" display="Кредити, надані домашнім господарства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3.8"/>
  <cols>
    <col min="1" max="1" width="21.33203125" style="82" customWidth="1"/>
    <col min="2" max="2" width="10.5546875" style="26" customWidth="1"/>
    <col min="3" max="4" width="9" style="26" customWidth="1"/>
    <col min="5" max="5" width="7.5546875" style="26" customWidth="1"/>
    <col min="6" max="6" width="10.33203125" style="26" customWidth="1"/>
    <col min="7" max="7" width="7.6640625" style="26" customWidth="1"/>
    <col min="8" max="8" width="8.6640625" style="26" customWidth="1"/>
    <col min="9" max="9" width="7.5546875" style="26" customWidth="1"/>
    <col min="10" max="10" width="10.44140625" style="26" customWidth="1"/>
    <col min="11" max="11" width="9.44140625" style="26" customWidth="1"/>
    <col min="12" max="12" width="8.5546875" style="26" customWidth="1"/>
    <col min="13" max="13" width="7.5546875" style="26" customWidth="1"/>
    <col min="14" max="14" width="15.88671875" style="39" customWidth="1"/>
    <col min="15" max="17" width="9.109375" style="39"/>
    <col min="18" max="26" width="9.109375" style="38"/>
    <col min="27" max="16384" width="9.109375" style="11"/>
  </cols>
  <sheetData>
    <row r="1" spans="1:26">
      <c r="L1" s="223" t="s">
        <v>85</v>
      </c>
      <c r="M1" s="223"/>
    </row>
    <row r="2" spans="1:26" ht="16.2">
      <c r="A2" s="103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28" t="s">
        <v>98</v>
      </c>
      <c r="B3" s="228"/>
      <c r="C3" s="228"/>
      <c r="D3" s="228"/>
      <c r="E3" s="228"/>
      <c r="F3" s="228"/>
      <c r="G3" s="228"/>
    </row>
    <row r="4" spans="1:26">
      <c r="A4" s="104"/>
      <c r="M4" s="27"/>
      <c r="N4" s="161"/>
    </row>
    <row r="5" spans="1:26" s="62" customFormat="1" ht="12.75" customHeight="1">
      <c r="A5" s="229" t="s">
        <v>18</v>
      </c>
      <c r="B5" s="230" t="s">
        <v>19</v>
      </c>
      <c r="C5" s="231"/>
      <c r="D5" s="231"/>
      <c r="E5" s="232"/>
      <c r="F5" s="236" t="s">
        <v>20</v>
      </c>
      <c r="G5" s="237"/>
      <c r="H5" s="237"/>
      <c r="I5" s="237"/>
      <c r="J5" s="237"/>
      <c r="K5" s="237"/>
      <c r="L5" s="237"/>
      <c r="M5" s="237"/>
      <c r="N5" s="161"/>
      <c r="O5" s="39"/>
      <c r="P5" s="39"/>
      <c r="Q5" s="39"/>
      <c r="R5" s="38"/>
      <c r="S5" s="38"/>
      <c r="T5" s="38"/>
      <c r="U5" s="38"/>
      <c r="V5" s="38"/>
      <c r="W5" s="38"/>
      <c r="X5" s="38"/>
      <c r="Y5" s="38"/>
      <c r="Z5" s="38"/>
    </row>
    <row r="6" spans="1:26" s="62" customFormat="1" ht="12.75" customHeight="1">
      <c r="A6" s="229"/>
      <c r="B6" s="233"/>
      <c r="C6" s="234"/>
      <c r="D6" s="234"/>
      <c r="E6" s="235"/>
      <c r="F6" s="238" t="s">
        <v>6</v>
      </c>
      <c r="G6" s="239"/>
      <c r="H6" s="239"/>
      <c r="I6" s="239"/>
      <c r="J6" s="240" t="s">
        <v>7</v>
      </c>
      <c r="K6" s="241"/>
      <c r="L6" s="241"/>
      <c r="M6" s="241"/>
      <c r="N6" s="161"/>
      <c r="O6" s="39"/>
      <c r="P6" s="39"/>
      <c r="Q6" s="39"/>
      <c r="R6" s="38"/>
      <c r="S6" s="38"/>
      <c r="T6" s="38"/>
      <c r="U6" s="38"/>
      <c r="V6" s="38"/>
      <c r="W6" s="38"/>
      <c r="X6" s="38"/>
      <c r="Y6" s="38"/>
      <c r="Z6" s="38"/>
    </row>
    <row r="7" spans="1:26" s="62" customFormat="1" ht="12.75" customHeight="1">
      <c r="A7" s="229"/>
      <c r="B7" s="242" t="s">
        <v>69</v>
      </c>
      <c r="C7" s="244" t="s">
        <v>21</v>
      </c>
      <c r="D7" s="244" t="s">
        <v>66</v>
      </c>
      <c r="E7" s="244" t="s">
        <v>64</v>
      </c>
      <c r="F7" s="242" t="s">
        <v>69</v>
      </c>
      <c r="G7" s="244" t="s">
        <v>21</v>
      </c>
      <c r="H7" s="244" t="s">
        <v>66</v>
      </c>
      <c r="I7" s="244" t="s">
        <v>64</v>
      </c>
      <c r="J7" s="242" t="s">
        <v>69</v>
      </c>
      <c r="K7" s="244" t="s">
        <v>21</v>
      </c>
      <c r="L7" s="244" t="s">
        <v>66</v>
      </c>
      <c r="M7" s="248" t="s">
        <v>64</v>
      </c>
      <c r="N7" s="161"/>
      <c r="O7" s="39"/>
      <c r="P7" s="39"/>
      <c r="Q7" s="39"/>
      <c r="R7" s="11"/>
      <c r="S7" s="38"/>
      <c r="T7" s="38"/>
      <c r="U7" s="38"/>
      <c r="V7" s="38"/>
      <c r="W7" s="38"/>
      <c r="X7" s="38"/>
      <c r="Y7" s="38"/>
      <c r="Z7" s="38"/>
    </row>
    <row r="8" spans="1:26" s="62" customFormat="1" ht="65.25" customHeight="1">
      <c r="A8" s="229"/>
      <c r="B8" s="243"/>
      <c r="C8" s="244"/>
      <c r="D8" s="244"/>
      <c r="E8" s="244"/>
      <c r="F8" s="243"/>
      <c r="G8" s="244"/>
      <c r="H8" s="244"/>
      <c r="I8" s="244"/>
      <c r="J8" s="243"/>
      <c r="K8" s="244"/>
      <c r="L8" s="244"/>
      <c r="M8" s="248"/>
      <c r="N8" s="161"/>
      <c r="O8" s="39"/>
      <c r="P8" s="39"/>
      <c r="Q8" s="39"/>
      <c r="R8" s="38"/>
      <c r="S8" s="38"/>
      <c r="T8" s="38"/>
      <c r="U8" s="38"/>
      <c r="V8" s="38"/>
      <c r="W8" s="38"/>
      <c r="X8" s="38"/>
      <c r="Y8" s="38"/>
      <c r="Z8" s="38"/>
    </row>
    <row r="9" spans="1:26" s="14" customFormat="1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29">
        <v>13</v>
      </c>
      <c r="N9" s="161"/>
      <c r="O9" s="39"/>
      <c r="P9" s="39"/>
      <c r="Q9" s="39"/>
      <c r="R9" s="38"/>
      <c r="S9" s="38"/>
      <c r="T9" s="38"/>
      <c r="U9" s="38"/>
      <c r="V9" s="38"/>
      <c r="W9" s="38"/>
      <c r="X9" s="38"/>
      <c r="Y9" s="38"/>
      <c r="Z9" s="38"/>
    </row>
    <row r="10" spans="1:26" s="107" customFormat="1">
      <c r="A10" s="138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32"/>
      <c r="N10" s="161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s="33" customFormat="1" ht="20.100000000000001" customHeight="1">
      <c r="A11" s="112" t="s">
        <v>19</v>
      </c>
      <c r="B11" s="113">
        <v>2756850.0429411298</v>
      </c>
      <c r="C11" s="114">
        <v>13.557767138709835</v>
      </c>
      <c r="D11" s="114">
        <v>-0.70994713401819354</v>
      </c>
      <c r="E11" s="114">
        <v>0.84676793943418716</v>
      </c>
      <c r="F11" s="113">
        <v>1885698.4417367501</v>
      </c>
      <c r="G11" s="114">
        <v>14.917956274695413</v>
      </c>
      <c r="H11" s="114">
        <v>-0.33320775184446916</v>
      </c>
      <c r="I11" s="114">
        <v>0.88725821377053649</v>
      </c>
      <c r="J11" s="113">
        <v>871151.60120438004</v>
      </c>
      <c r="K11" s="114">
        <v>10.721024053985275</v>
      </c>
      <c r="L11" s="114">
        <v>-1.5157629151052276</v>
      </c>
      <c r="M11" s="114">
        <v>0.75923374106510266</v>
      </c>
      <c r="N11" s="161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s="33" customFormat="1" ht="41.4">
      <c r="A12" s="150" t="s">
        <v>93</v>
      </c>
      <c r="B12" s="181">
        <v>45.72061661</v>
      </c>
      <c r="C12" s="211">
        <v>0</v>
      </c>
      <c r="D12" s="211">
        <v>0</v>
      </c>
      <c r="E12" s="211">
        <v>0</v>
      </c>
      <c r="F12" s="181">
        <v>21.163934980000001</v>
      </c>
      <c r="G12" s="211">
        <v>0</v>
      </c>
      <c r="H12" s="211">
        <v>0</v>
      </c>
      <c r="I12" s="211">
        <v>0</v>
      </c>
      <c r="J12" s="181">
        <v>24.55668163</v>
      </c>
      <c r="K12" s="211">
        <v>0</v>
      </c>
      <c r="L12" s="211">
        <v>0</v>
      </c>
      <c r="M12" s="211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33" customFormat="1" ht="20.100000000000001" customHeight="1">
      <c r="A13" s="178" t="s">
        <v>89</v>
      </c>
      <c r="B13" s="181"/>
      <c r="C13" s="182"/>
      <c r="D13" s="182"/>
      <c r="E13" s="182"/>
      <c r="F13" s="181"/>
      <c r="G13" s="182"/>
      <c r="H13" s="182"/>
      <c r="I13" s="182"/>
      <c r="J13" s="181"/>
      <c r="K13" s="182"/>
      <c r="L13" s="182"/>
      <c r="M13" s="182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33" customFormat="1" ht="20.100000000000001" customHeight="1">
      <c r="A14" s="35" t="s">
        <v>24</v>
      </c>
      <c r="B14" s="181">
        <v>48244.600751509999</v>
      </c>
      <c r="C14" s="182">
        <v>9.9542458681532509</v>
      </c>
      <c r="D14" s="182">
        <v>1.6049553532374858</v>
      </c>
      <c r="E14" s="182">
        <v>1.3672680360148064</v>
      </c>
      <c r="F14" s="181">
        <v>35964.769977479998</v>
      </c>
      <c r="G14" s="182">
        <v>11.563929764073606</v>
      </c>
      <c r="H14" s="182">
        <v>1.1237097635028448</v>
      </c>
      <c r="I14" s="182">
        <v>1.2167408028043099</v>
      </c>
      <c r="J14" s="181">
        <v>12279.830774030001</v>
      </c>
      <c r="K14" s="182">
        <v>5.4962592441021769</v>
      </c>
      <c r="L14" s="182">
        <v>3.0411368117328124</v>
      </c>
      <c r="M14" s="182">
        <v>1.8107144224898519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33" customFormat="1" ht="20.100000000000001" customHeight="1">
      <c r="A15" s="35" t="s">
        <v>25</v>
      </c>
      <c r="B15" s="181">
        <v>30356.581028770001</v>
      </c>
      <c r="C15" s="182">
        <v>13.36029941989618</v>
      </c>
      <c r="D15" s="182">
        <v>-2.5797523223793206</v>
      </c>
      <c r="E15" s="182">
        <v>-0.86131804060813977</v>
      </c>
      <c r="F15" s="181">
        <v>23119.260433470001</v>
      </c>
      <c r="G15" s="182">
        <v>13.100268600426318</v>
      </c>
      <c r="H15" s="182">
        <v>-2.1165715948912123</v>
      </c>
      <c r="I15" s="182">
        <v>-0.71441316657062259</v>
      </c>
      <c r="J15" s="181">
        <v>7237.3205952999997</v>
      </c>
      <c r="K15" s="182">
        <v>14.199024653108808</v>
      </c>
      <c r="L15" s="182">
        <v>-4.0304301803198399</v>
      </c>
      <c r="M15" s="182">
        <v>-1.3276996076343863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27" customFormat="1" ht="20.100000000000001" customHeight="1">
      <c r="A16" s="35" t="s">
        <v>26</v>
      </c>
      <c r="B16" s="181">
        <v>257540.50899068001</v>
      </c>
      <c r="C16" s="182">
        <v>15.980574853075382</v>
      </c>
      <c r="D16" s="182">
        <v>-2.7670714344147456</v>
      </c>
      <c r="E16" s="182">
        <v>1.2036614639292509</v>
      </c>
      <c r="F16" s="181">
        <v>170313.64635733</v>
      </c>
      <c r="G16" s="182">
        <v>11.674186590985641</v>
      </c>
      <c r="H16" s="182">
        <v>-5.9856018437769336</v>
      </c>
      <c r="I16" s="182">
        <v>0.71145834122586393</v>
      </c>
      <c r="J16" s="181">
        <v>87226.86263335</v>
      </c>
      <c r="K16" s="182">
        <v>25.424251261235327</v>
      </c>
      <c r="L16" s="182">
        <v>4.1979355471728894</v>
      </c>
      <c r="M16" s="182">
        <v>2.1787074063940111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27" customFormat="1" ht="20.100000000000001" customHeight="1">
      <c r="A17" s="35" t="s">
        <v>27</v>
      </c>
      <c r="B17" s="181">
        <v>48747.287444020003</v>
      </c>
      <c r="C17" s="182">
        <v>24.823237863483641</v>
      </c>
      <c r="D17" s="182">
        <v>23.850827586009359</v>
      </c>
      <c r="E17" s="182">
        <v>17.320237723043832</v>
      </c>
      <c r="F17" s="181">
        <v>44457.018864810001</v>
      </c>
      <c r="G17" s="182">
        <v>29.268496271530495</v>
      </c>
      <c r="H17" s="182">
        <v>27.816583381242509</v>
      </c>
      <c r="I17" s="182">
        <v>19.171793137552513</v>
      </c>
      <c r="J17" s="181">
        <v>4290.2685792100001</v>
      </c>
      <c r="K17" s="182">
        <v>-7.9702947492201304</v>
      </c>
      <c r="L17" s="182">
        <v>-6.2808315590176846</v>
      </c>
      <c r="M17" s="182">
        <v>1.0512417616680381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27" customFormat="1" ht="20.100000000000001" customHeight="1">
      <c r="A18" s="35" t="s">
        <v>28</v>
      </c>
      <c r="B18" s="181">
        <v>36572.272925700003</v>
      </c>
      <c r="C18" s="182">
        <v>19.082904520570267</v>
      </c>
      <c r="D18" s="182">
        <v>-4.9341822247249354</v>
      </c>
      <c r="E18" s="182">
        <v>0.94872695833872456</v>
      </c>
      <c r="F18" s="181">
        <v>28448.357043929998</v>
      </c>
      <c r="G18" s="182">
        <v>19.601096352036222</v>
      </c>
      <c r="H18" s="182">
        <v>-5.8891471106049806</v>
      </c>
      <c r="I18" s="182">
        <v>0.59348653743217028</v>
      </c>
      <c r="J18" s="181">
        <v>8123.9158817699999</v>
      </c>
      <c r="K18" s="182">
        <v>17.303163144076919</v>
      </c>
      <c r="L18" s="182">
        <v>-1.4316933763209931</v>
      </c>
      <c r="M18" s="182">
        <v>2.2127334070020765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s="27" customFormat="1" ht="20.100000000000001" customHeight="1">
      <c r="A19" s="35" t="s">
        <v>29</v>
      </c>
      <c r="B19" s="181">
        <v>19046.375947119999</v>
      </c>
      <c r="C19" s="182">
        <v>7.4650240756184161</v>
      </c>
      <c r="D19" s="182">
        <v>-5.752646592974358</v>
      </c>
      <c r="E19" s="182">
        <v>-0.18245582868739518</v>
      </c>
      <c r="F19" s="181">
        <v>14194.18867745</v>
      </c>
      <c r="G19" s="182">
        <v>6.9950425886420931</v>
      </c>
      <c r="H19" s="182">
        <v>-6.6224533664264271</v>
      </c>
      <c r="I19" s="182">
        <v>-0.67508790139983432</v>
      </c>
      <c r="J19" s="181">
        <v>4852.1872696700002</v>
      </c>
      <c r="K19" s="182">
        <v>8.8638830579732115</v>
      </c>
      <c r="L19" s="182">
        <v>-3.1125434072527867</v>
      </c>
      <c r="M19" s="182">
        <v>1.2871190930556509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s="27" customFormat="1" ht="20.100000000000001" customHeight="1">
      <c r="A20" s="35" t="s">
        <v>30</v>
      </c>
      <c r="B20" s="181">
        <v>69828.546313910003</v>
      </c>
      <c r="C20" s="182">
        <v>8.4850837876940801</v>
      </c>
      <c r="D20" s="182">
        <v>-3.6200719171367268</v>
      </c>
      <c r="E20" s="182">
        <v>0.4045323133429406</v>
      </c>
      <c r="F20" s="181">
        <v>49528.606741819996</v>
      </c>
      <c r="G20" s="182">
        <v>10.149935920145879</v>
      </c>
      <c r="H20" s="182">
        <v>-4.9082383911919436</v>
      </c>
      <c r="I20" s="182">
        <v>0.25715609329890299</v>
      </c>
      <c r="J20" s="181">
        <v>20299.939572089999</v>
      </c>
      <c r="K20" s="182">
        <v>4.6267866453775497</v>
      </c>
      <c r="L20" s="182">
        <v>-0.32569190090693212</v>
      </c>
      <c r="M20" s="182">
        <v>0.76593145947481389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s="27" customFormat="1" ht="20.100000000000001" customHeight="1">
      <c r="A21" s="35" t="s">
        <v>31</v>
      </c>
      <c r="B21" s="181">
        <v>33903.667596189996</v>
      </c>
      <c r="C21" s="182">
        <v>10.110674832099818</v>
      </c>
      <c r="D21" s="182">
        <v>-2.1341712765237162</v>
      </c>
      <c r="E21" s="182">
        <v>-2.9558206325681908</v>
      </c>
      <c r="F21" s="181">
        <v>25004.142546449999</v>
      </c>
      <c r="G21" s="182">
        <v>8.8750314010191005</v>
      </c>
      <c r="H21" s="182">
        <v>-3.1608835263551356</v>
      </c>
      <c r="I21" s="182">
        <v>-5.3121291394308656</v>
      </c>
      <c r="J21" s="181">
        <v>8899.5250497399993</v>
      </c>
      <c r="K21" s="182">
        <v>13.737388422497702</v>
      </c>
      <c r="L21" s="182">
        <v>0.87057323391988461</v>
      </c>
      <c r="M21" s="182">
        <v>4.3392706925517928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s="27" customFormat="1" ht="26.25" customHeight="1">
      <c r="A22" s="34" t="s">
        <v>1</v>
      </c>
      <c r="B22" s="181">
        <v>1451326.32213594</v>
      </c>
      <c r="C22" s="182">
        <v>13.655273184971819</v>
      </c>
      <c r="D22" s="182">
        <v>-0.12468174124643383</v>
      </c>
      <c r="E22" s="182">
        <v>0.70381533176266942</v>
      </c>
      <c r="F22" s="181">
        <v>964488.33409179002</v>
      </c>
      <c r="G22" s="182">
        <v>16.564456484418173</v>
      </c>
      <c r="H22" s="182">
        <v>2.0007947720235109</v>
      </c>
      <c r="I22" s="182">
        <v>0.7996329510533684</v>
      </c>
      <c r="J22" s="181">
        <v>486837.98804415</v>
      </c>
      <c r="K22" s="182">
        <v>8.3004195824592557</v>
      </c>
      <c r="L22" s="182">
        <v>-4.084314509682784</v>
      </c>
      <c r="M22" s="182">
        <v>0.51452528811830689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s="41" customFormat="1" ht="20.100000000000001" customHeight="1">
      <c r="A23" s="35" t="s">
        <v>32</v>
      </c>
      <c r="B23" s="181">
        <v>30811.437719360001</v>
      </c>
      <c r="C23" s="182">
        <v>17.089411961253731</v>
      </c>
      <c r="D23" s="182">
        <v>2.6278383599828601</v>
      </c>
      <c r="E23" s="182">
        <v>2.6479694711105424</v>
      </c>
      <c r="F23" s="181">
        <v>21535.20469418</v>
      </c>
      <c r="G23" s="182">
        <v>16.625101144013314</v>
      </c>
      <c r="H23" s="182">
        <v>3.7323852220014544</v>
      </c>
      <c r="I23" s="182">
        <v>2.5450398684501181</v>
      </c>
      <c r="J23" s="181">
        <v>9276.2330251799995</v>
      </c>
      <c r="K23" s="182">
        <v>18.181718220729053</v>
      </c>
      <c r="L23" s="182">
        <v>0.15208636771548356</v>
      </c>
      <c r="M23" s="182">
        <v>2.8877238521806561</v>
      </c>
      <c r="N23" s="39"/>
      <c r="O23" s="39"/>
      <c r="P23" s="39"/>
      <c r="Q23" s="39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41" customFormat="1" ht="20.100000000000001" customHeight="1">
      <c r="A24" s="35" t="s">
        <v>33</v>
      </c>
      <c r="B24" s="181">
        <v>9742.1208626200005</v>
      </c>
      <c r="C24" s="182">
        <v>-0.91048548710828925</v>
      </c>
      <c r="D24" s="182">
        <v>-0.11206946921707583</v>
      </c>
      <c r="E24" s="182">
        <v>-0.29052568060090778</v>
      </c>
      <c r="F24" s="181">
        <v>9041.8498194500007</v>
      </c>
      <c r="G24" s="182">
        <v>0.56822607925239765</v>
      </c>
      <c r="H24" s="182">
        <v>0.11839934377415773</v>
      </c>
      <c r="I24" s="182">
        <v>-0.18146592295201458</v>
      </c>
      <c r="J24" s="181">
        <v>700.27104316999998</v>
      </c>
      <c r="K24" s="182">
        <v>-16.721100960216503</v>
      </c>
      <c r="L24" s="182">
        <v>-2.9953180346706745</v>
      </c>
      <c r="M24" s="182">
        <v>-1.6775911863979047</v>
      </c>
      <c r="N24" s="39"/>
      <c r="O24" s="39"/>
      <c r="P24" s="39"/>
      <c r="Q24" s="39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41" customFormat="1" ht="20.100000000000001" customHeight="1">
      <c r="A25" s="35" t="s">
        <v>34</v>
      </c>
      <c r="B25" s="181">
        <v>134891.7750776</v>
      </c>
      <c r="C25" s="182">
        <v>13.601304918603233</v>
      </c>
      <c r="D25" s="182">
        <v>-1.4596453043330513</v>
      </c>
      <c r="E25" s="182">
        <v>0.3387670190288361</v>
      </c>
      <c r="F25" s="181">
        <v>88360.511355349998</v>
      </c>
      <c r="G25" s="182">
        <v>13.255163927582814</v>
      </c>
      <c r="H25" s="182">
        <v>-3.6576431580920996</v>
      </c>
      <c r="I25" s="182">
        <v>0.89313717662493275</v>
      </c>
      <c r="J25" s="181">
        <v>46531.263722249998</v>
      </c>
      <c r="K25" s="182">
        <v>14.264466854035376</v>
      </c>
      <c r="L25" s="182">
        <v>3.0027945788336154</v>
      </c>
      <c r="M25" s="182">
        <v>-0.69735855041976436</v>
      </c>
      <c r="N25" s="39"/>
      <c r="O25" s="39"/>
      <c r="P25" s="39"/>
      <c r="Q25" s="39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41" customFormat="1" ht="20.100000000000001" customHeight="1">
      <c r="A26" s="35" t="s">
        <v>35</v>
      </c>
      <c r="B26" s="181">
        <v>35629.862142730002</v>
      </c>
      <c r="C26" s="182">
        <v>7.8284995121855872</v>
      </c>
      <c r="D26" s="182">
        <v>-5.4791020816027753</v>
      </c>
      <c r="E26" s="182">
        <v>-1.3805000793528706</v>
      </c>
      <c r="F26" s="181">
        <v>26799.349067930001</v>
      </c>
      <c r="G26" s="182">
        <v>10.089754001853123</v>
      </c>
      <c r="H26" s="182">
        <v>-5.5295622154846598</v>
      </c>
      <c r="I26" s="182">
        <v>-1.186409968836486</v>
      </c>
      <c r="J26" s="181">
        <v>8830.5130747999992</v>
      </c>
      <c r="K26" s="182">
        <v>1.5012873274450982</v>
      </c>
      <c r="L26" s="182">
        <v>-5.3256321880193127</v>
      </c>
      <c r="M26" s="182">
        <v>-1.9648952978229062</v>
      </c>
      <c r="N26" s="39"/>
      <c r="O26" s="39"/>
      <c r="P26" s="39"/>
      <c r="Q26" s="39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41" customFormat="1" ht="20.100000000000001" customHeight="1">
      <c r="A27" s="35" t="s">
        <v>36</v>
      </c>
      <c r="B27" s="181">
        <v>112186.86521997</v>
      </c>
      <c r="C27" s="182">
        <v>5.7100512713352316</v>
      </c>
      <c r="D27" s="182">
        <v>-4.2531274601132623</v>
      </c>
      <c r="E27" s="182">
        <v>1.1426192599691092</v>
      </c>
      <c r="F27" s="181">
        <v>61652.991034849998</v>
      </c>
      <c r="G27" s="182">
        <v>7.8319420763276497</v>
      </c>
      <c r="H27" s="182">
        <v>-9.3469390635935099</v>
      </c>
      <c r="I27" s="182">
        <v>0.84007182268818781</v>
      </c>
      <c r="J27" s="181">
        <v>50533.874185120003</v>
      </c>
      <c r="K27" s="182">
        <v>3.2317146138938853</v>
      </c>
      <c r="L27" s="182">
        <v>2.793784002712087</v>
      </c>
      <c r="M27" s="182">
        <v>1.5142047140467128</v>
      </c>
      <c r="N27" s="39"/>
      <c r="O27" s="39"/>
      <c r="P27" s="39"/>
      <c r="Q27" s="39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41" customFormat="1" ht="20.100000000000001" customHeight="1">
      <c r="A28" s="35" t="s">
        <v>37</v>
      </c>
      <c r="B28" s="181">
        <v>64479.024115699998</v>
      </c>
      <c r="C28" s="182">
        <v>8.6208343935278151</v>
      </c>
      <c r="D28" s="182">
        <v>-2.0705289035957719</v>
      </c>
      <c r="E28" s="182">
        <v>0.12430098418458613</v>
      </c>
      <c r="F28" s="181">
        <v>49625.969779580002</v>
      </c>
      <c r="G28" s="182">
        <v>7.3920111048810355</v>
      </c>
      <c r="H28" s="182">
        <v>-2.5405451595042763</v>
      </c>
      <c r="I28" s="182">
        <v>-1.0483353993230935</v>
      </c>
      <c r="J28" s="181">
        <v>14853.05433612</v>
      </c>
      <c r="K28" s="182">
        <v>12.938538311266882</v>
      </c>
      <c r="L28" s="182">
        <v>-0.46672813115459633</v>
      </c>
      <c r="M28" s="182">
        <v>4.2520976861841717</v>
      </c>
      <c r="N28" s="39"/>
      <c r="O28" s="39"/>
      <c r="P28" s="39"/>
      <c r="Q28" s="39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41" customFormat="1" ht="20.100000000000001" customHeight="1">
      <c r="A29" s="20" t="s">
        <v>38</v>
      </c>
      <c r="B29" s="181">
        <v>28922.072345069999</v>
      </c>
      <c r="C29" s="182">
        <v>13.370203542537325</v>
      </c>
      <c r="D29" s="182">
        <v>-1.9786902976026539</v>
      </c>
      <c r="E29" s="182">
        <v>-0.44994108671318145</v>
      </c>
      <c r="F29" s="181">
        <v>21983.896578939999</v>
      </c>
      <c r="G29" s="182">
        <v>14.808608770825771</v>
      </c>
      <c r="H29" s="182">
        <v>-3.6405486978894714</v>
      </c>
      <c r="I29" s="182">
        <v>-1.3059728322855051</v>
      </c>
      <c r="J29" s="181">
        <v>6938.1757661299998</v>
      </c>
      <c r="K29" s="182">
        <v>9.0414985923949871</v>
      </c>
      <c r="L29" s="182">
        <v>3.6874216131273414</v>
      </c>
      <c r="M29" s="182">
        <v>2.3632713678767914</v>
      </c>
      <c r="N29" s="39"/>
      <c r="O29" s="39"/>
      <c r="P29" s="39"/>
      <c r="Q29" s="39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41" customFormat="1" ht="20.100000000000001" customHeight="1">
      <c r="A30" s="20" t="s">
        <v>39</v>
      </c>
      <c r="B30" s="181">
        <v>42432.3557583</v>
      </c>
      <c r="C30" s="182">
        <v>27.990625195537987</v>
      </c>
      <c r="D30" s="182">
        <v>3.6676115270371383</v>
      </c>
      <c r="E30" s="182">
        <v>2.5155618396426576</v>
      </c>
      <c r="F30" s="181">
        <v>32009.781109989999</v>
      </c>
      <c r="G30" s="182">
        <v>24.683570002077218</v>
      </c>
      <c r="H30" s="182">
        <v>1.8520565783432374</v>
      </c>
      <c r="I30" s="182">
        <v>3.0096620926669715</v>
      </c>
      <c r="J30" s="181">
        <v>10422.574648309999</v>
      </c>
      <c r="K30" s="182">
        <v>39.3412454020079</v>
      </c>
      <c r="L30" s="182">
        <v>9.6716236154839095</v>
      </c>
      <c r="M30" s="182">
        <v>1.0272858025124521</v>
      </c>
      <c r="N30" s="39"/>
      <c r="O30" s="39"/>
      <c r="P30" s="39"/>
      <c r="Q30" s="39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41" customFormat="1" ht="20.100000000000001" customHeight="1">
      <c r="A31" s="20" t="s">
        <v>40</v>
      </c>
      <c r="B31" s="181">
        <v>25109.124678669999</v>
      </c>
      <c r="C31" s="182">
        <v>18.274306889878261</v>
      </c>
      <c r="D31" s="182">
        <v>0.82824263337539605</v>
      </c>
      <c r="E31" s="182">
        <v>2.4484808818625368</v>
      </c>
      <c r="F31" s="181">
        <v>18468.136931739999</v>
      </c>
      <c r="G31" s="182">
        <v>19.162995935181868</v>
      </c>
      <c r="H31" s="182">
        <v>5.8421317145288754E-2</v>
      </c>
      <c r="I31" s="182">
        <v>2.5240561468217635</v>
      </c>
      <c r="J31" s="181">
        <v>6640.98774693</v>
      </c>
      <c r="K31" s="182">
        <v>15.871193297765302</v>
      </c>
      <c r="L31" s="182">
        <v>3.0327003612752321</v>
      </c>
      <c r="M31" s="182">
        <v>2.2388957569186232</v>
      </c>
      <c r="N31" s="39"/>
      <c r="O31" s="39"/>
      <c r="P31" s="39"/>
      <c r="Q31" s="39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41" customFormat="1" ht="20.100000000000001" customHeight="1">
      <c r="A32" s="20" t="s">
        <v>41</v>
      </c>
      <c r="B32" s="181">
        <v>124488.56075605001</v>
      </c>
      <c r="C32" s="182">
        <v>11.320809606053089</v>
      </c>
      <c r="D32" s="182">
        <v>-2.4415961993058914</v>
      </c>
      <c r="E32" s="182">
        <v>0.6954511778651522</v>
      </c>
      <c r="F32" s="181">
        <v>84341.416269330002</v>
      </c>
      <c r="G32" s="182">
        <v>11.144525444216129</v>
      </c>
      <c r="H32" s="182">
        <v>-4.7240780705647012</v>
      </c>
      <c r="I32" s="182">
        <v>1.1179775912788301</v>
      </c>
      <c r="J32" s="181">
        <v>40147.144486719997</v>
      </c>
      <c r="K32" s="182">
        <v>11.692976134008632</v>
      </c>
      <c r="L32" s="182">
        <v>2.7285341984302676</v>
      </c>
      <c r="M32" s="182">
        <v>-0.18079437352062655</v>
      </c>
      <c r="N32" s="39"/>
      <c r="O32" s="39"/>
      <c r="P32" s="39"/>
      <c r="Q32" s="39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41" customFormat="1" ht="20.100000000000001" customHeight="1">
      <c r="A33" s="20" t="s">
        <v>42</v>
      </c>
      <c r="B33" s="181">
        <v>16762.30710795</v>
      </c>
      <c r="C33" s="182">
        <v>5.219767996492152</v>
      </c>
      <c r="D33" s="182">
        <v>-3.0096067885901618</v>
      </c>
      <c r="E33" s="182">
        <v>-1.1758298702007011</v>
      </c>
      <c r="F33" s="181">
        <v>12900.204888599999</v>
      </c>
      <c r="G33" s="182">
        <v>6.6331728865840915</v>
      </c>
      <c r="H33" s="182">
        <v>-3.0827610470540208</v>
      </c>
      <c r="I33" s="182">
        <v>-1.5764358638650151</v>
      </c>
      <c r="J33" s="181">
        <v>3862.1022193499998</v>
      </c>
      <c r="K33" s="182">
        <v>0.75879035520884486</v>
      </c>
      <c r="L33" s="182">
        <v>-2.764454202221259</v>
      </c>
      <c r="M33" s="182">
        <v>0.18623965165664913</v>
      </c>
      <c r="N33" s="39"/>
      <c r="O33" s="39"/>
      <c r="P33" s="39"/>
      <c r="Q33" s="39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41" customFormat="1" ht="20.100000000000001" customHeight="1">
      <c r="A34" s="20" t="s">
        <v>43</v>
      </c>
      <c r="B34" s="181">
        <v>38248.640743360003</v>
      </c>
      <c r="C34" s="182">
        <v>15.584579162407366</v>
      </c>
      <c r="D34" s="182">
        <v>-3.8279323805243877</v>
      </c>
      <c r="E34" s="182">
        <v>-0.36909581277690506</v>
      </c>
      <c r="F34" s="181">
        <v>29295.190537729999</v>
      </c>
      <c r="G34" s="182">
        <v>13.41770207087805</v>
      </c>
      <c r="H34" s="182">
        <v>-4.2206264928876465</v>
      </c>
      <c r="I34" s="182">
        <v>-0.72306919334373276</v>
      </c>
      <c r="J34" s="181">
        <v>8953.4502056300007</v>
      </c>
      <c r="K34" s="182">
        <v>23.291719144328127</v>
      </c>
      <c r="L34" s="182">
        <v>-2.5202486665697421</v>
      </c>
      <c r="M34" s="182">
        <v>0.80693465840830925</v>
      </c>
      <c r="N34" s="39"/>
      <c r="O34" s="39"/>
      <c r="P34" s="39"/>
      <c r="Q34" s="39"/>
      <c r="R34" s="38"/>
      <c r="S34" s="38"/>
      <c r="T34" s="38"/>
      <c r="U34" s="38"/>
      <c r="V34" s="38"/>
      <c r="W34" s="38"/>
      <c r="X34" s="38"/>
      <c r="Y34" s="38"/>
      <c r="Z34" s="38"/>
    </row>
    <row r="35" spans="1:26" s="41" customFormat="1" ht="20.100000000000001" customHeight="1">
      <c r="A35" s="20" t="s">
        <v>44</v>
      </c>
      <c r="B35" s="181">
        <v>44738.95719411</v>
      </c>
      <c r="C35" s="182">
        <v>20.075416903884729</v>
      </c>
      <c r="D35" s="182">
        <v>1.0061614404487642</v>
      </c>
      <c r="E35" s="182">
        <v>-1.3471402535655699</v>
      </c>
      <c r="F35" s="181">
        <v>33118.456244970002</v>
      </c>
      <c r="G35" s="182">
        <v>21.872559292568155</v>
      </c>
      <c r="H35" s="182">
        <v>2.4870666727046427</v>
      </c>
      <c r="I35" s="182">
        <v>-0.94546516386391488</v>
      </c>
      <c r="J35" s="181">
        <v>11620.50094914</v>
      </c>
      <c r="K35" s="182">
        <v>15.232609607499725</v>
      </c>
      <c r="L35" s="182">
        <v>-2.9889124126467266</v>
      </c>
      <c r="M35" s="182">
        <v>-2.4742470863029951</v>
      </c>
      <c r="N35" s="39"/>
      <c r="O35" s="39"/>
      <c r="P35" s="39"/>
      <c r="Q35" s="39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41" customFormat="1" ht="20.100000000000001" customHeight="1">
      <c r="A36" s="20" t="s">
        <v>45</v>
      </c>
      <c r="B36" s="181">
        <v>17058.036539879999</v>
      </c>
      <c r="C36" s="182">
        <v>12.591141234490834</v>
      </c>
      <c r="D36" s="182">
        <v>-1.2110877332503094</v>
      </c>
      <c r="E36" s="182">
        <v>0.24885589160984978</v>
      </c>
      <c r="F36" s="181">
        <v>12160.79586151</v>
      </c>
      <c r="G36" s="182">
        <v>12.327275730436369</v>
      </c>
      <c r="H36" s="182">
        <v>-2.7113399088964059</v>
      </c>
      <c r="I36" s="182">
        <v>-0.11144192472508507</v>
      </c>
      <c r="J36" s="181">
        <v>4897.2406783699998</v>
      </c>
      <c r="K36" s="182">
        <v>13.25176305247588</v>
      </c>
      <c r="L36" s="182">
        <v>2.7223995349671952</v>
      </c>
      <c r="M36" s="182">
        <v>1.1548874123479322</v>
      </c>
      <c r="N36" s="39"/>
      <c r="O36" s="39"/>
      <c r="P36" s="39"/>
      <c r="Q36" s="39"/>
      <c r="R36" s="38"/>
      <c r="S36" s="38"/>
      <c r="T36" s="38"/>
      <c r="U36" s="38"/>
      <c r="V36" s="38"/>
      <c r="W36" s="38"/>
      <c r="X36" s="38"/>
      <c r="Y36" s="38"/>
      <c r="Z36" s="38"/>
    </row>
    <row r="37" spans="1:26" s="41" customFormat="1" ht="20.100000000000001" customHeight="1">
      <c r="A37" s="102" t="s">
        <v>46</v>
      </c>
      <c r="B37" s="183">
        <v>35736.788250650003</v>
      </c>
      <c r="C37" s="184">
        <v>24.217590157754373</v>
      </c>
      <c r="D37" s="184">
        <v>-0.17460782881963155</v>
      </c>
      <c r="E37" s="184">
        <v>-2.0025456878296666</v>
      </c>
      <c r="F37" s="183">
        <v>28865.193114850001</v>
      </c>
      <c r="G37" s="184">
        <v>22.543142230956434</v>
      </c>
      <c r="H37" s="184">
        <v>-1.1973596593245901</v>
      </c>
      <c r="I37" s="184">
        <v>-2.4728097593385172</v>
      </c>
      <c r="J37" s="183">
        <v>6871.5951358000002</v>
      </c>
      <c r="K37" s="184">
        <v>31.781641176643916</v>
      </c>
      <c r="L37" s="184">
        <v>4.3634174483140384</v>
      </c>
      <c r="M37" s="184">
        <v>2.3432404029293252E-2</v>
      </c>
      <c r="N37" s="39"/>
      <c r="O37" s="39"/>
      <c r="P37" s="39"/>
      <c r="Q37" s="39"/>
      <c r="R37" s="38"/>
      <c r="S37" s="38"/>
      <c r="T37" s="38"/>
      <c r="U37" s="38"/>
      <c r="V37" s="38"/>
      <c r="W37" s="38"/>
      <c r="X37" s="38"/>
      <c r="Y37" s="38"/>
      <c r="Z37" s="38"/>
    </row>
    <row r="38" spans="1:26" s="41" customFormat="1" ht="13.5" customHeight="1">
      <c r="A38" s="21" t="s">
        <v>67</v>
      </c>
      <c r="B38" s="139"/>
      <c r="C38" s="140"/>
      <c r="D38" s="140"/>
      <c r="E38" s="140"/>
      <c r="F38" s="139"/>
      <c r="G38" s="140"/>
      <c r="H38" s="140"/>
      <c r="I38" s="140"/>
      <c r="J38" s="139"/>
      <c r="K38" s="140"/>
      <c r="L38" s="140"/>
      <c r="M38" s="27"/>
      <c r="N38" s="39"/>
      <c r="O38" s="39"/>
      <c r="P38" s="39"/>
      <c r="Q38" s="39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42.75" customHeight="1">
      <c r="A39" s="253" t="s">
        <v>68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</row>
    <row r="40" spans="1:26" s="38" customFormat="1" ht="15">
      <c r="A40" s="39" t="s">
        <v>90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26" s="38" customForma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26" s="38" customForma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26" s="38" customForma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26" s="38" customForma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26" s="38" customForma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7" spans="1:26" s="24" customFormat="1">
      <c r="A47" s="8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39"/>
      <c r="O47" s="39"/>
      <c r="P47" s="39"/>
      <c r="Q47" s="39"/>
      <c r="R47" s="38"/>
      <c r="S47" s="38"/>
      <c r="T47" s="38"/>
      <c r="U47" s="38"/>
      <c r="V47" s="38"/>
      <c r="W47" s="38"/>
      <c r="X47" s="38"/>
      <c r="Y47" s="38"/>
      <c r="Z47" s="38"/>
    </row>
    <row r="48" spans="1:26" s="24" customFormat="1">
      <c r="A48" s="8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39"/>
      <c r="O48" s="39"/>
      <c r="P48" s="39"/>
      <c r="Q48" s="39"/>
      <c r="R48" s="38"/>
      <c r="S48" s="38"/>
      <c r="T48" s="38"/>
      <c r="U48" s="38"/>
      <c r="V48" s="38"/>
      <c r="W48" s="38"/>
      <c r="X48" s="38"/>
      <c r="Y48" s="38"/>
      <c r="Z48" s="38"/>
    </row>
  </sheetData>
  <mergeCells count="20">
    <mergeCell ref="A39:L39"/>
    <mergeCell ref="E7:E8"/>
    <mergeCell ref="F7:F8"/>
    <mergeCell ref="G7:G8"/>
    <mergeCell ref="H7:H8"/>
    <mergeCell ref="I7:I8"/>
    <mergeCell ref="J7:J8"/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K7:K8"/>
    <mergeCell ref="L7:L8"/>
    <mergeCell ref="M7:M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3.8"/>
  <cols>
    <col min="1" max="1" width="20.88671875" style="24" customWidth="1"/>
    <col min="2" max="2" width="10.109375" style="11" customWidth="1"/>
    <col min="3" max="3" width="9.109375" style="11" customWidth="1"/>
    <col min="4" max="4" width="8.44140625" style="11" customWidth="1"/>
    <col min="5" max="5" width="7.5546875" style="11" customWidth="1"/>
    <col min="6" max="6" width="10.109375" style="11" customWidth="1"/>
    <col min="7" max="7" width="7.6640625" style="11" customWidth="1"/>
    <col min="8" max="8" width="8.5546875" style="11" customWidth="1"/>
    <col min="9" max="9" width="7.6640625" style="11" customWidth="1"/>
    <col min="10" max="10" width="10.44140625" style="11" customWidth="1"/>
    <col min="11" max="11" width="9.44140625" style="11" customWidth="1"/>
    <col min="12" max="12" width="9" style="11" customWidth="1"/>
    <col min="13" max="13" width="7.5546875" style="26" customWidth="1"/>
    <col min="14" max="14" width="15.88671875" style="38" customWidth="1"/>
    <col min="15" max="26" width="9.109375" style="38"/>
    <col min="27" max="16384" width="9.109375" style="11"/>
  </cols>
  <sheetData>
    <row r="1" spans="1:26">
      <c r="L1" s="223" t="s">
        <v>85</v>
      </c>
      <c r="M1" s="223"/>
    </row>
    <row r="2" spans="1:26" ht="16.2">
      <c r="A2" s="103" t="s">
        <v>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28" t="s">
        <v>98</v>
      </c>
      <c r="B3" s="228"/>
      <c r="C3" s="228"/>
      <c r="D3" s="228"/>
      <c r="E3" s="228"/>
      <c r="F3" s="228"/>
      <c r="G3" s="228"/>
    </row>
    <row r="4" spans="1:26">
      <c r="A4" s="12"/>
      <c r="M4" s="27"/>
      <c r="N4" s="162"/>
    </row>
    <row r="5" spans="1:26" s="62" customFormat="1" ht="12.75" customHeight="1">
      <c r="A5" s="229" t="s">
        <v>18</v>
      </c>
      <c r="B5" s="230" t="s">
        <v>19</v>
      </c>
      <c r="C5" s="231"/>
      <c r="D5" s="231"/>
      <c r="E5" s="232"/>
      <c r="F5" s="236" t="s">
        <v>20</v>
      </c>
      <c r="G5" s="237"/>
      <c r="H5" s="237"/>
      <c r="I5" s="237"/>
      <c r="J5" s="237"/>
      <c r="K5" s="237"/>
      <c r="L5" s="237"/>
      <c r="M5" s="237"/>
      <c r="N5" s="162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62" customFormat="1" ht="12.75" customHeight="1">
      <c r="A6" s="229"/>
      <c r="B6" s="233"/>
      <c r="C6" s="234"/>
      <c r="D6" s="234"/>
      <c r="E6" s="235"/>
      <c r="F6" s="238" t="s">
        <v>6</v>
      </c>
      <c r="G6" s="239"/>
      <c r="H6" s="239"/>
      <c r="I6" s="239"/>
      <c r="J6" s="240" t="s">
        <v>7</v>
      </c>
      <c r="K6" s="241"/>
      <c r="L6" s="241"/>
      <c r="M6" s="241"/>
      <c r="N6" s="162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s="62" customFormat="1" ht="12.75" customHeight="1">
      <c r="A7" s="229"/>
      <c r="B7" s="242" t="s">
        <v>69</v>
      </c>
      <c r="C7" s="244" t="s">
        <v>21</v>
      </c>
      <c r="D7" s="244" t="s">
        <v>66</v>
      </c>
      <c r="E7" s="244" t="s">
        <v>64</v>
      </c>
      <c r="F7" s="242" t="s">
        <v>69</v>
      </c>
      <c r="G7" s="244" t="s">
        <v>21</v>
      </c>
      <c r="H7" s="244" t="s">
        <v>66</v>
      </c>
      <c r="I7" s="244" t="s">
        <v>64</v>
      </c>
      <c r="J7" s="242" t="s">
        <v>69</v>
      </c>
      <c r="K7" s="244" t="s">
        <v>21</v>
      </c>
      <c r="L7" s="244" t="s">
        <v>66</v>
      </c>
      <c r="M7" s="248" t="s">
        <v>64</v>
      </c>
      <c r="N7" s="162"/>
      <c r="O7" s="38"/>
      <c r="P7" s="38"/>
      <c r="Q7" s="38"/>
      <c r="R7" s="11"/>
      <c r="S7" s="38"/>
      <c r="T7" s="38"/>
      <c r="U7" s="38"/>
      <c r="V7" s="38"/>
      <c r="W7" s="38"/>
      <c r="X7" s="38"/>
      <c r="Y7" s="38"/>
      <c r="Z7" s="38"/>
    </row>
    <row r="8" spans="1:26" s="62" customFormat="1" ht="63" customHeight="1">
      <c r="A8" s="229"/>
      <c r="B8" s="243"/>
      <c r="C8" s="244"/>
      <c r="D8" s="244"/>
      <c r="E8" s="244"/>
      <c r="F8" s="243"/>
      <c r="G8" s="244"/>
      <c r="H8" s="244"/>
      <c r="I8" s="244"/>
      <c r="J8" s="243"/>
      <c r="K8" s="244"/>
      <c r="L8" s="244"/>
      <c r="M8" s="248"/>
      <c r="N8" s="162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4" customFormat="1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9">
        <v>13</v>
      </c>
      <c r="N9" s="16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s="14" customForma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162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s="19" customFormat="1" ht="20.100000000000001" customHeight="1">
      <c r="A11" s="112" t="s">
        <v>19</v>
      </c>
      <c r="B11" s="16">
        <v>1484775.9773780201</v>
      </c>
      <c r="C11" s="189">
        <v>13.108469448023484</v>
      </c>
      <c r="D11" s="189">
        <v>-1.9867421955753315</v>
      </c>
      <c r="E11" s="189">
        <v>2.0004016978307533</v>
      </c>
      <c r="F11" s="16">
        <v>1082057.84952346</v>
      </c>
      <c r="G11" s="189">
        <v>16.855674073563236</v>
      </c>
      <c r="H11" s="189">
        <v>-0.70415869938567255</v>
      </c>
      <c r="I11" s="189">
        <v>2.7655015923092208</v>
      </c>
      <c r="J11" s="16">
        <v>402718.12785456004</v>
      </c>
      <c r="K11" s="189">
        <v>4.1360797212216909</v>
      </c>
      <c r="L11" s="189">
        <v>-5.2742876630260298</v>
      </c>
      <c r="M11" s="189">
        <v>-1.3013698534791729E-5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33" customFormat="1" ht="41.4">
      <c r="A12" s="150" t="s">
        <v>93</v>
      </c>
      <c r="B12" s="181">
        <v>0</v>
      </c>
      <c r="C12" s="211">
        <v>0</v>
      </c>
      <c r="D12" s="211">
        <v>0</v>
      </c>
      <c r="E12" s="211">
        <v>0</v>
      </c>
      <c r="F12" s="192">
        <v>0</v>
      </c>
      <c r="G12" s="211">
        <v>0</v>
      </c>
      <c r="H12" s="211">
        <v>0</v>
      </c>
      <c r="I12" s="211">
        <v>0</v>
      </c>
      <c r="J12" s="192">
        <v>0</v>
      </c>
      <c r="K12" s="211">
        <v>0</v>
      </c>
      <c r="L12" s="211">
        <v>0</v>
      </c>
      <c r="M12" s="211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19" customFormat="1" ht="20.100000000000001" customHeight="1">
      <c r="A13" s="178" t="s">
        <v>89</v>
      </c>
      <c r="B13" s="22"/>
      <c r="C13" s="23"/>
      <c r="D13" s="23"/>
      <c r="E13" s="23"/>
      <c r="F13" s="22"/>
      <c r="G13" s="23"/>
      <c r="H13" s="23"/>
      <c r="I13" s="23"/>
      <c r="J13" s="22"/>
      <c r="K13" s="23"/>
      <c r="L13" s="23"/>
      <c r="M13" s="2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19" customFormat="1" ht="20.100000000000001" customHeight="1">
      <c r="A14" s="35" t="s">
        <v>24</v>
      </c>
      <c r="B14" s="22">
        <v>20657.085220069999</v>
      </c>
      <c r="C14" s="23">
        <v>7.0420048956641068</v>
      </c>
      <c r="D14" s="23">
        <v>3.1417885010127691</v>
      </c>
      <c r="E14" s="23">
        <v>5.4889849228919587</v>
      </c>
      <c r="F14" s="22">
        <v>15478.663831420001</v>
      </c>
      <c r="G14" s="23">
        <v>10.10862708174642</v>
      </c>
      <c r="H14" s="23">
        <v>2.5040686911380021</v>
      </c>
      <c r="I14" s="23">
        <v>6.5042250536079536</v>
      </c>
      <c r="J14" s="22">
        <v>5178.4213886500002</v>
      </c>
      <c r="K14" s="23">
        <v>-1.1842327799377159</v>
      </c>
      <c r="L14" s="23">
        <v>5.096181146534235</v>
      </c>
      <c r="M14" s="23">
        <v>2.5665570752700546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9" customFormat="1" ht="20.100000000000001" customHeight="1">
      <c r="A15" s="35" t="s">
        <v>25</v>
      </c>
      <c r="B15" s="22">
        <v>12328.664080529999</v>
      </c>
      <c r="C15" s="23">
        <v>15.374464171857639</v>
      </c>
      <c r="D15" s="23">
        <v>-6.7747162192986821</v>
      </c>
      <c r="E15" s="23">
        <v>-7.1246241261576415E-2</v>
      </c>
      <c r="F15" s="22">
        <v>8973.3882259599995</v>
      </c>
      <c r="G15" s="23">
        <v>11.668048641681679</v>
      </c>
      <c r="H15" s="23">
        <v>-5.8183893122897246</v>
      </c>
      <c r="I15" s="23">
        <v>1.3632581296503901</v>
      </c>
      <c r="J15" s="22">
        <v>3355.2758545699999</v>
      </c>
      <c r="K15" s="23">
        <v>26.613623948499509</v>
      </c>
      <c r="L15" s="23">
        <v>-9.2394256300066075</v>
      </c>
      <c r="M15" s="23">
        <v>-3.7154782448874215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41" customFormat="1" ht="20.100000000000001" customHeight="1">
      <c r="A16" s="35" t="s">
        <v>26</v>
      </c>
      <c r="B16" s="22">
        <v>93926.647214690005</v>
      </c>
      <c r="C16" s="23">
        <v>3.2886038408118878</v>
      </c>
      <c r="D16" s="23">
        <v>-10.90283484199027</v>
      </c>
      <c r="E16" s="23">
        <v>2.8242923812491227</v>
      </c>
      <c r="F16" s="22">
        <v>74981.144490759994</v>
      </c>
      <c r="G16" s="23">
        <v>2.4337666547084211</v>
      </c>
      <c r="H16" s="23">
        <v>-14.206761649373632</v>
      </c>
      <c r="I16" s="23">
        <v>2.8038521488367394</v>
      </c>
      <c r="J16" s="22">
        <v>18945.50272393</v>
      </c>
      <c r="K16" s="23">
        <v>6.816573461664305</v>
      </c>
      <c r="L16" s="23">
        <v>5.1186630337595886</v>
      </c>
      <c r="M16" s="23">
        <v>2.9052690646039565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41" customFormat="1" ht="20.100000000000001" customHeight="1">
      <c r="A17" s="35" t="s">
        <v>27</v>
      </c>
      <c r="B17" s="22">
        <v>16062.61933523</v>
      </c>
      <c r="C17" s="23">
        <v>125.19070261459865</v>
      </c>
      <c r="D17" s="23">
        <v>165.01663161974341</v>
      </c>
      <c r="E17" s="23">
        <v>88.944618683724457</v>
      </c>
      <c r="F17" s="22">
        <v>15346.51523814</v>
      </c>
      <c r="G17" s="23">
        <v>137.18644543856283</v>
      </c>
      <c r="H17" s="23">
        <v>189.14005764860457</v>
      </c>
      <c r="I17" s="23">
        <v>96.077916251364826</v>
      </c>
      <c r="J17" s="22">
        <v>716.10409708999998</v>
      </c>
      <c r="K17" s="23">
        <v>8.0645153429328928</v>
      </c>
      <c r="L17" s="23">
        <v>-4.9433737510956206</v>
      </c>
      <c r="M17" s="23">
        <v>6.1700103659858314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41" customFormat="1" ht="20.100000000000001" customHeight="1">
      <c r="A18" s="35" t="s">
        <v>28</v>
      </c>
      <c r="B18" s="22">
        <v>14502.427543399999</v>
      </c>
      <c r="C18" s="23">
        <v>32.965093496218003</v>
      </c>
      <c r="D18" s="23">
        <v>-11.724401398643792</v>
      </c>
      <c r="E18" s="23">
        <v>5.0787274550238237</v>
      </c>
      <c r="F18" s="22">
        <v>10847.897623680001</v>
      </c>
      <c r="G18" s="23">
        <v>37.837830207274862</v>
      </c>
      <c r="H18" s="23">
        <v>-14.417064486375608</v>
      </c>
      <c r="I18" s="23">
        <v>5.1275646357008782</v>
      </c>
      <c r="J18" s="22">
        <v>3654.5299197200002</v>
      </c>
      <c r="K18" s="23">
        <v>20.337527211492429</v>
      </c>
      <c r="L18" s="23">
        <v>-2.6309251276465488</v>
      </c>
      <c r="M18" s="23">
        <v>4.9340288366265668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s="41" customFormat="1" ht="20.100000000000001" customHeight="1">
      <c r="A19" s="35" t="s">
        <v>29</v>
      </c>
      <c r="B19" s="22">
        <v>7827.2058991699996</v>
      </c>
      <c r="C19" s="23">
        <v>5.918367318380291</v>
      </c>
      <c r="D19" s="23">
        <v>-10.247024120909018</v>
      </c>
      <c r="E19" s="23">
        <v>1.9028103084513646</v>
      </c>
      <c r="F19" s="22">
        <v>5709.31111848</v>
      </c>
      <c r="G19" s="23">
        <v>2.1783272656793855</v>
      </c>
      <c r="H19" s="23">
        <v>-11.821343873471733</v>
      </c>
      <c r="I19" s="23">
        <v>2.012650634314312</v>
      </c>
      <c r="J19" s="22">
        <v>2117.8947806900001</v>
      </c>
      <c r="K19" s="23">
        <v>17.513761648916542</v>
      </c>
      <c r="L19" s="23">
        <v>-5.7088656324297489</v>
      </c>
      <c r="M19" s="23">
        <v>1.6078833211802959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s="41" customFormat="1" ht="20.100000000000001" customHeight="1">
      <c r="A20" s="35" t="s">
        <v>30</v>
      </c>
      <c r="B20" s="22">
        <v>25888.064030230002</v>
      </c>
      <c r="C20" s="23">
        <v>12.776449695394916</v>
      </c>
      <c r="D20" s="23">
        <v>-9.3780300398406951</v>
      </c>
      <c r="E20" s="23">
        <v>2.25258022645815</v>
      </c>
      <c r="F20" s="22">
        <v>18367.950925969999</v>
      </c>
      <c r="G20" s="23">
        <v>17.053224698157649</v>
      </c>
      <c r="H20" s="23">
        <v>-12.409767700679382</v>
      </c>
      <c r="I20" s="23">
        <v>2.6148318092189697</v>
      </c>
      <c r="J20" s="22">
        <v>7520.11310426</v>
      </c>
      <c r="K20" s="23">
        <v>3.5366322097439422</v>
      </c>
      <c r="L20" s="23">
        <v>-1.0091502292002872</v>
      </c>
      <c r="M20" s="23">
        <v>1.3784380248305581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s="41" customFormat="1" ht="20.100000000000001" customHeight="1">
      <c r="A21" s="35" t="s">
        <v>31</v>
      </c>
      <c r="B21" s="22">
        <v>12777.524690099999</v>
      </c>
      <c r="C21" s="23">
        <v>5.5403556019779643</v>
      </c>
      <c r="D21" s="23">
        <v>-6.2079841134190303</v>
      </c>
      <c r="E21" s="23">
        <v>-4.3036607239309177</v>
      </c>
      <c r="F21" s="22">
        <v>9728.1119364999995</v>
      </c>
      <c r="G21" s="23">
        <v>3.657397679804248</v>
      </c>
      <c r="H21" s="23">
        <v>-9.1687162372981419</v>
      </c>
      <c r="I21" s="23">
        <v>-8.7020854909806076</v>
      </c>
      <c r="J21" s="22">
        <v>3049.4127536000001</v>
      </c>
      <c r="K21" s="23">
        <v>12.032635148033719</v>
      </c>
      <c r="L21" s="23">
        <v>4.6769854051217408</v>
      </c>
      <c r="M21" s="23">
        <v>13.074950319397161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s="41" customFormat="1" ht="26.25" customHeight="1">
      <c r="A22" s="34" t="s">
        <v>1</v>
      </c>
      <c r="B22" s="22">
        <v>954108.67477084999</v>
      </c>
      <c r="C22" s="23">
        <v>13.231070888984476</v>
      </c>
      <c r="D22" s="23">
        <v>-0.80906334969687066</v>
      </c>
      <c r="E22" s="23">
        <v>1.0003940092707495</v>
      </c>
      <c r="F22" s="22">
        <v>699105.72097620997</v>
      </c>
      <c r="G22" s="23">
        <v>18.735805056303235</v>
      </c>
      <c r="H22" s="23">
        <v>2.8116140028249674</v>
      </c>
      <c r="I22" s="23">
        <v>1.6190060092348375</v>
      </c>
      <c r="J22" s="22">
        <v>255002.95379463999</v>
      </c>
      <c r="K22" s="23">
        <v>0.46213521230973242</v>
      </c>
      <c r="L22" s="23">
        <v>-9.5425861930562093</v>
      </c>
      <c r="M22" s="23">
        <v>-0.6575727150149504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41" customFormat="1" ht="20.100000000000001" customHeight="1">
      <c r="A23" s="35" t="s">
        <v>32</v>
      </c>
      <c r="B23" s="22">
        <v>14753.09624798</v>
      </c>
      <c r="C23" s="23">
        <v>21.001925108270697</v>
      </c>
      <c r="D23" s="23">
        <v>5.0440734427777301</v>
      </c>
      <c r="E23" s="23">
        <v>8.2801281532909741</v>
      </c>
      <c r="F23" s="22">
        <v>8915.7221946000009</v>
      </c>
      <c r="G23" s="23">
        <v>19.019002110636364</v>
      </c>
      <c r="H23" s="23">
        <v>8.4054765022586082</v>
      </c>
      <c r="I23" s="23">
        <v>11.133970662392656</v>
      </c>
      <c r="J23" s="22">
        <v>5837.3740533800001</v>
      </c>
      <c r="K23" s="23">
        <v>24.161401805991574</v>
      </c>
      <c r="L23" s="23">
        <v>0.29417751757965505</v>
      </c>
      <c r="M23" s="23">
        <v>4.1935210071790436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41" customFormat="1" ht="20.100000000000001" customHeight="1">
      <c r="A24" s="35" t="s">
        <v>33</v>
      </c>
      <c r="B24" s="22">
        <v>703.89203106000002</v>
      </c>
      <c r="C24" s="23">
        <v>-24.064342141895025</v>
      </c>
      <c r="D24" s="23">
        <v>-6.6312611490382523</v>
      </c>
      <c r="E24" s="23">
        <v>2.2910909510227526</v>
      </c>
      <c r="F24" s="22">
        <v>636.08992497999998</v>
      </c>
      <c r="G24" s="23">
        <v>-24.311468275092949</v>
      </c>
      <c r="H24" s="23">
        <v>-6.2070418150128148</v>
      </c>
      <c r="I24" s="23">
        <v>3.3899587528266864</v>
      </c>
      <c r="J24" s="22">
        <v>67.802106080000001</v>
      </c>
      <c r="K24" s="23">
        <v>-21.664842742527028</v>
      </c>
      <c r="L24" s="23">
        <v>-10.431835485578631</v>
      </c>
      <c r="M24" s="23">
        <v>-6.9836485248721658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41" customFormat="1" ht="20.100000000000001" customHeight="1">
      <c r="A25" s="35" t="s">
        <v>34</v>
      </c>
      <c r="B25" s="22">
        <v>60322.108255669998</v>
      </c>
      <c r="C25" s="23">
        <v>11.154841281143547</v>
      </c>
      <c r="D25" s="23">
        <v>-3.8919157545932705</v>
      </c>
      <c r="E25" s="23">
        <v>1.0912302352267034</v>
      </c>
      <c r="F25" s="22">
        <v>39532.145657699999</v>
      </c>
      <c r="G25" s="23">
        <v>10.827900183175871</v>
      </c>
      <c r="H25" s="23">
        <v>-8.1479973068148297</v>
      </c>
      <c r="I25" s="23">
        <v>3.2159960381594033</v>
      </c>
      <c r="J25" s="22">
        <v>20789.962597969999</v>
      </c>
      <c r="K25" s="23">
        <v>11.781871493716949</v>
      </c>
      <c r="L25" s="23">
        <v>5.3942142722776367</v>
      </c>
      <c r="M25" s="23">
        <v>-2.7167848005612569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41" customFormat="1" ht="20.100000000000001" customHeight="1">
      <c r="A26" s="35" t="s">
        <v>35</v>
      </c>
      <c r="B26" s="22">
        <v>12709.839329930001</v>
      </c>
      <c r="C26" s="23">
        <v>9.6692315146915746</v>
      </c>
      <c r="D26" s="23">
        <v>-15.094677039404942</v>
      </c>
      <c r="E26" s="23">
        <v>-1.0230906829163473</v>
      </c>
      <c r="F26" s="22">
        <v>9382.5566036</v>
      </c>
      <c r="G26" s="23">
        <v>13.607423309569072</v>
      </c>
      <c r="H26" s="23">
        <v>-15.744036687470214</v>
      </c>
      <c r="I26" s="23">
        <v>0.73570298831127445</v>
      </c>
      <c r="J26" s="22">
        <v>3327.2827263300001</v>
      </c>
      <c r="K26" s="23">
        <v>-9.6450103888869876E-2</v>
      </c>
      <c r="L26" s="23">
        <v>-13.208451708295669</v>
      </c>
      <c r="M26" s="23">
        <v>-5.6674369820505319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41" customFormat="1" ht="20.100000000000001" customHeight="1">
      <c r="A27" s="35" t="s">
        <v>36</v>
      </c>
      <c r="B27" s="22">
        <v>56125.442426080001</v>
      </c>
      <c r="C27" s="23">
        <v>3.8927174749908033</v>
      </c>
      <c r="D27" s="23">
        <v>-7.3058753883782828</v>
      </c>
      <c r="E27" s="23">
        <v>3.7510622929090971</v>
      </c>
      <c r="F27" s="22">
        <v>32828.558040770004</v>
      </c>
      <c r="G27" s="23">
        <v>6.8410726053157731</v>
      </c>
      <c r="H27" s="23">
        <v>-15.117609827520013</v>
      </c>
      <c r="I27" s="23">
        <v>4.2646088845114747</v>
      </c>
      <c r="J27" s="22">
        <v>23296.884385310001</v>
      </c>
      <c r="K27" s="23">
        <v>3.9440074995837904E-3</v>
      </c>
      <c r="L27" s="23">
        <v>6.5061920830695499</v>
      </c>
      <c r="M27" s="23">
        <v>3.0359313063300419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41" customFormat="1" ht="20.100000000000001" customHeight="1">
      <c r="A28" s="35" t="s">
        <v>37</v>
      </c>
      <c r="B28" s="22">
        <v>31267.930322460001</v>
      </c>
      <c r="C28" s="23">
        <v>3.3338422809591179</v>
      </c>
      <c r="D28" s="23">
        <v>-5.3678516415541111</v>
      </c>
      <c r="E28" s="23">
        <v>1.3923689047214083</v>
      </c>
      <c r="F28" s="22">
        <v>24585.970573989998</v>
      </c>
      <c r="G28" s="23">
        <v>0.16500908819953963</v>
      </c>
      <c r="H28" s="23">
        <v>-6.1977540238092956</v>
      </c>
      <c r="I28" s="23">
        <v>-0.75408144679533962</v>
      </c>
      <c r="J28" s="22">
        <v>6681.9597484699998</v>
      </c>
      <c r="K28" s="23">
        <v>16.946895541741824</v>
      </c>
      <c r="L28" s="23">
        <v>-2.183588099625851</v>
      </c>
      <c r="M28" s="23">
        <v>10.158538304474348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41" customFormat="1" ht="20.100000000000001" customHeight="1">
      <c r="A29" s="20" t="s">
        <v>38</v>
      </c>
      <c r="B29" s="22">
        <v>9515.8430657999997</v>
      </c>
      <c r="C29" s="23">
        <v>7.5974467382443578</v>
      </c>
      <c r="D29" s="23">
        <v>-8.4154364989338291</v>
      </c>
      <c r="E29" s="23">
        <v>2.4127089720877564</v>
      </c>
      <c r="F29" s="22">
        <v>6866.4144735399996</v>
      </c>
      <c r="G29" s="23">
        <v>10.619029404190613</v>
      </c>
      <c r="H29" s="23">
        <v>-13.530790818787821</v>
      </c>
      <c r="I29" s="23">
        <v>1.5129507731275851</v>
      </c>
      <c r="J29" s="22">
        <v>2649.4285922600002</v>
      </c>
      <c r="K29" s="23">
        <v>0.48401126282632845</v>
      </c>
      <c r="L29" s="23">
        <v>8.168735024032685</v>
      </c>
      <c r="M29" s="23">
        <v>4.8205544307478192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41" customFormat="1" ht="20.100000000000001" customHeight="1">
      <c r="A30" s="20" t="s">
        <v>39</v>
      </c>
      <c r="B30" s="22">
        <v>17987.540945829998</v>
      </c>
      <c r="C30" s="23">
        <v>35.271953492232825</v>
      </c>
      <c r="D30" s="23">
        <v>5.1959365432381333</v>
      </c>
      <c r="E30" s="23">
        <v>6.9474876494661117</v>
      </c>
      <c r="F30" s="22">
        <v>13028.83340121</v>
      </c>
      <c r="G30" s="23">
        <v>28.434802263451445</v>
      </c>
      <c r="H30" s="23">
        <v>1.4346587635488959</v>
      </c>
      <c r="I30" s="23">
        <v>9.7500128405393838</v>
      </c>
      <c r="J30" s="22">
        <v>4958.7075446199997</v>
      </c>
      <c r="K30" s="23">
        <v>57.269485970301872</v>
      </c>
      <c r="L30" s="23">
        <v>16.551362398413858</v>
      </c>
      <c r="M30" s="23">
        <v>0.22314250073718256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41" customFormat="1" ht="20.100000000000001" customHeight="1">
      <c r="A31" s="20" t="s">
        <v>40</v>
      </c>
      <c r="B31" s="22">
        <v>10607.099828529999</v>
      </c>
      <c r="C31" s="23">
        <v>19.428862495877894</v>
      </c>
      <c r="D31" s="23">
        <v>0.41406331781672634</v>
      </c>
      <c r="E31" s="23">
        <v>6.6614780886013136</v>
      </c>
      <c r="F31" s="22">
        <v>8385.38044558</v>
      </c>
      <c r="G31" s="23">
        <v>22.142182189458254</v>
      </c>
      <c r="H31" s="23">
        <v>-0.89900310065476674</v>
      </c>
      <c r="I31" s="23">
        <v>7.1656407013089165</v>
      </c>
      <c r="J31" s="22">
        <v>2221.7193829500002</v>
      </c>
      <c r="K31" s="23">
        <v>10.190146436569904</v>
      </c>
      <c r="L31" s="23">
        <v>5.6999393903485469</v>
      </c>
      <c r="M31" s="23">
        <v>4.8006232143747383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41" customFormat="1" ht="20.100000000000001" customHeight="1">
      <c r="A32" s="20" t="s">
        <v>41</v>
      </c>
      <c r="B32" s="22">
        <v>57352.756320909997</v>
      </c>
      <c r="C32" s="23">
        <v>9.8066858665383023</v>
      </c>
      <c r="D32" s="23">
        <v>-6.2027610236486908</v>
      </c>
      <c r="E32" s="23">
        <v>2.6673395285787223</v>
      </c>
      <c r="F32" s="22">
        <v>36812.882096890004</v>
      </c>
      <c r="G32" s="23">
        <v>9.9469340783121538</v>
      </c>
      <c r="H32" s="23">
        <v>-11.448753786730634</v>
      </c>
      <c r="I32" s="23">
        <v>4.6055097174967301</v>
      </c>
      <c r="J32" s="22">
        <v>20539.874224020001</v>
      </c>
      <c r="K32" s="23">
        <v>9.55621727257396</v>
      </c>
      <c r="L32" s="23">
        <v>4.9395204368712058</v>
      </c>
      <c r="M32" s="23">
        <v>-0.63243331681225357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41" customFormat="1" ht="20.100000000000001" customHeight="1">
      <c r="A33" s="20" t="s">
        <v>42</v>
      </c>
      <c r="B33" s="22">
        <v>3198.9408254199998</v>
      </c>
      <c r="C33" s="23">
        <v>0.73275142353539024</v>
      </c>
      <c r="D33" s="23">
        <v>-12.344255859651838</v>
      </c>
      <c r="E33" s="23">
        <v>-2.6325191747016135</v>
      </c>
      <c r="F33" s="22">
        <v>2760.08184592</v>
      </c>
      <c r="G33" s="23">
        <v>3.8237529287612233</v>
      </c>
      <c r="H33" s="23">
        <v>-12.436176567528648</v>
      </c>
      <c r="I33" s="23">
        <v>-2.6925145747742931</v>
      </c>
      <c r="J33" s="22">
        <v>438.85897949999998</v>
      </c>
      <c r="K33" s="23">
        <v>-15.153868660478537</v>
      </c>
      <c r="L33" s="23">
        <v>-11.761693015254707</v>
      </c>
      <c r="M33" s="23">
        <v>-2.2534923693180815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41" customFormat="1" ht="20.100000000000001" customHeight="1">
      <c r="A34" s="20" t="s">
        <v>43</v>
      </c>
      <c r="B34" s="22">
        <v>15806.44756948</v>
      </c>
      <c r="C34" s="23">
        <v>13.195551349510694</v>
      </c>
      <c r="D34" s="23">
        <v>-9.5171268427701676</v>
      </c>
      <c r="E34" s="23">
        <v>1.1525525178504523</v>
      </c>
      <c r="F34" s="22">
        <v>12098.90411915</v>
      </c>
      <c r="G34" s="23">
        <v>9.4706686170070782</v>
      </c>
      <c r="H34" s="23">
        <v>-10.292082501580325</v>
      </c>
      <c r="I34" s="23">
        <v>1.1472221993361558</v>
      </c>
      <c r="J34" s="22">
        <v>3707.5434503299998</v>
      </c>
      <c r="K34" s="23">
        <v>27.334631470273891</v>
      </c>
      <c r="L34" s="23">
        <v>-6.8923571885805188</v>
      </c>
      <c r="M34" s="23">
        <v>1.1699509665139516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s="41" customFormat="1" ht="20.100000000000001" customHeight="1">
      <c r="A35" s="20" t="s">
        <v>44</v>
      </c>
      <c r="B35" s="22">
        <v>20552.604228889999</v>
      </c>
      <c r="C35" s="23">
        <v>26.867558668514917</v>
      </c>
      <c r="D35" s="23">
        <v>-0.34201640553455093</v>
      </c>
      <c r="E35" s="23">
        <v>-1.0440816941841859</v>
      </c>
      <c r="F35" s="22">
        <v>14599.976568030001</v>
      </c>
      <c r="G35" s="23">
        <v>31.839033447750353</v>
      </c>
      <c r="H35" s="23">
        <v>2.4867595536300229</v>
      </c>
      <c r="I35" s="23">
        <v>0.90483750053186895</v>
      </c>
      <c r="J35" s="22">
        <v>5952.6276608600001</v>
      </c>
      <c r="K35" s="23">
        <v>16.127203603417954</v>
      </c>
      <c r="L35" s="23">
        <v>-6.6608657330279328</v>
      </c>
      <c r="M35" s="23">
        <v>-5.5198329161023736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41" customFormat="1" ht="20.100000000000001" customHeight="1">
      <c r="A36" s="20" t="s">
        <v>45</v>
      </c>
      <c r="B36" s="22">
        <v>5857.2564074399997</v>
      </c>
      <c r="C36" s="23">
        <v>14.363453118161587</v>
      </c>
      <c r="D36" s="23">
        <v>-5.4998465553168217</v>
      </c>
      <c r="E36" s="23">
        <v>-0.44822771636793846</v>
      </c>
      <c r="F36" s="22">
        <v>4319.5019416200003</v>
      </c>
      <c r="G36" s="23">
        <v>16.931249064670965</v>
      </c>
      <c r="H36" s="23">
        <v>-7.3863555963526011</v>
      </c>
      <c r="I36" s="23">
        <v>1.3776684462770419</v>
      </c>
      <c r="J36" s="22">
        <v>1537.75446582</v>
      </c>
      <c r="K36" s="23">
        <v>7.718860674001732</v>
      </c>
      <c r="L36" s="23">
        <v>0.23539479328482571</v>
      </c>
      <c r="M36" s="23">
        <v>-5.2421989913485021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s="41" customFormat="1" ht="20.100000000000001" customHeight="1">
      <c r="A37" s="102" t="s">
        <v>46</v>
      </c>
      <c r="B37" s="190">
        <v>13075.740297099999</v>
      </c>
      <c r="C37" s="191">
        <v>41.995365073603921</v>
      </c>
      <c r="D37" s="191">
        <v>-4.4298681835987566</v>
      </c>
      <c r="E37" s="191">
        <v>-0.4418730637964785</v>
      </c>
      <c r="F37" s="190">
        <v>10691.30466681</v>
      </c>
      <c r="G37" s="191">
        <v>35.862455668870552</v>
      </c>
      <c r="H37" s="191">
        <v>-7.358578464049927</v>
      </c>
      <c r="I37" s="191">
        <v>-0.95561726837759409</v>
      </c>
      <c r="J37" s="190">
        <v>2384.4356302900001</v>
      </c>
      <c r="K37" s="191">
        <v>78.028466390163032</v>
      </c>
      <c r="L37" s="191">
        <v>11.354367607537213</v>
      </c>
      <c r="M37" s="191">
        <v>1.928729779958644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s="41" customFormat="1" ht="13.5" customHeight="1">
      <c r="A38" s="21" t="s">
        <v>67</v>
      </c>
      <c r="B38" s="36"/>
      <c r="C38" s="37"/>
      <c r="D38" s="37"/>
      <c r="E38" s="37"/>
      <c r="F38" s="36"/>
      <c r="G38" s="37"/>
      <c r="H38" s="37"/>
      <c r="I38" s="37"/>
      <c r="J38" s="36"/>
      <c r="K38" s="37"/>
      <c r="L38" s="37"/>
      <c r="M38" s="2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41.25" customHeight="1">
      <c r="A39" s="245" t="s">
        <v>74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</row>
    <row r="40" spans="1:26" s="38" customFormat="1" ht="15">
      <c r="A40" s="39" t="s">
        <v>90</v>
      </c>
      <c r="M40" s="39"/>
    </row>
    <row r="41" spans="1:26" s="38" customFormat="1">
      <c r="M41" s="39"/>
    </row>
    <row r="42" spans="1:26" s="38" customFormat="1">
      <c r="M42" s="39"/>
    </row>
    <row r="43" spans="1:26" s="38" customFormat="1">
      <c r="M43" s="39"/>
    </row>
    <row r="44" spans="1:26" s="38" customFormat="1">
      <c r="M44" s="39"/>
    </row>
    <row r="45" spans="1:26" s="38" customFormat="1">
      <c r="M45" s="39"/>
    </row>
    <row r="47" spans="1:26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6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</sheetData>
  <mergeCells count="20">
    <mergeCell ref="I7:I8"/>
    <mergeCell ref="M7:M8"/>
    <mergeCell ref="G7:G8"/>
    <mergeCell ref="H7:H8"/>
    <mergeCell ref="J7:J8"/>
    <mergeCell ref="K7:K8"/>
    <mergeCell ref="L7:L8"/>
    <mergeCell ref="A39:L39"/>
    <mergeCell ref="L1:M1"/>
    <mergeCell ref="F5:M5"/>
    <mergeCell ref="A3:G3"/>
    <mergeCell ref="A5:A8"/>
    <mergeCell ref="B7:B8"/>
    <mergeCell ref="C7:C8"/>
    <mergeCell ref="D7:D8"/>
    <mergeCell ref="F7:F8"/>
    <mergeCell ref="B5:E6"/>
    <mergeCell ref="F6:I6"/>
    <mergeCell ref="J6:M6"/>
    <mergeCell ref="E7:E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4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3.8"/>
  <cols>
    <col min="1" max="1" width="20.88671875" style="24" customWidth="1"/>
    <col min="2" max="2" width="11.109375" style="11" customWidth="1"/>
    <col min="3" max="3" width="8.5546875" style="11" customWidth="1"/>
    <col min="4" max="4" width="9.109375" style="11" customWidth="1"/>
    <col min="5" max="5" width="7.5546875" style="11" customWidth="1"/>
    <col min="6" max="6" width="10.44140625" style="11" customWidth="1"/>
    <col min="7" max="7" width="7.6640625" style="11" customWidth="1"/>
    <col min="8" max="8" width="8.88671875" style="11" customWidth="1"/>
    <col min="9" max="9" width="7.5546875" style="11" customWidth="1"/>
    <col min="10" max="10" width="10.33203125" style="11" customWidth="1"/>
    <col min="11" max="11" width="9.109375" style="11"/>
    <col min="12" max="12" width="8.88671875" style="11" customWidth="1"/>
    <col min="13" max="13" width="7.5546875" style="11" customWidth="1"/>
    <col min="14" max="14" width="9.109375" style="11"/>
    <col min="15" max="15" width="10.33203125" style="38" customWidth="1"/>
    <col min="16" max="28" width="9.109375" style="38"/>
    <col min="29" max="16384" width="9.109375" style="11"/>
  </cols>
  <sheetData>
    <row r="1" spans="1:28">
      <c r="L1" s="223" t="s">
        <v>85</v>
      </c>
      <c r="M1" s="223"/>
    </row>
    <row r="2" spans="1:28" ht="16.2">
      <c r="A2" s="103" t="s">
        <v>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8">
      <c r="A3" s="228" t="s">
        <v>98</v>
      </c>
      <c r="B3" s="228"/>
      <c r="C3" s="228"/>
      <c r="D3" s="228"/>
      <c r="E3" s="228"/>
      <c r="F3" s="228"/>
      <c r="G3" s="228"/>
      <c r="M3" s="41"/>
    </row>
    <row r="4" spans="1:28">
      <c r="A4" s="12"/>
      <c r="M4" s="41"/>
      <c r="N4" s="41"/>
    </row>
    <row r="5" spans="1:28" s="62" customFormat="1" ht="12.75" customHeight="1">
      <c r="A5" s="229" t="s">
        <v>18</v>
      </c>
      <c r="B5" s="230" t="s">
        <v>19</v>
      </c>
      <c r="C5" s="231"/>
      <c r="D5" s="231"/>
      <c r="E5" s="232"/>
      <c r="F5" s="236" t="s">
        <v>20</v>
      </c>
      <c r="G5" s="237"/>
      <c r="H5" s="237"/>
      <c r="I5" s="237"/>
      <c r="J5" s="237"/>
      <c r="K5" s="237"/>
      <c r="L5" s="237"/>
      <c r="M5" s="237"/>
      <c r="N5" s="15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62" customFormat="1" ht="12.75" customHeight="1">
      <c r="A6" s="229"/>
      <c r="B6" s="233"/>
      <c r="C6" s="234"/>
      <c r="D6" s="234"/>
      <c r="E6" s="235"/>
      <c r="F6" s="238" t="s">
        <v>6</v>
      </c>
      <c r="G6" s="239"/>
      <c r="H6" s="239"/>
      <c r="I6" s="239"/>
      <c r="J6" s="240" t="s">
        <v>7</v>
      </c>
      <c r="K6" s="241"/>
      <c r="L6" s="241"/>
      <c r="M6" s="241"/>
      <c r="N6" s="15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62" customFormat="1" ht="12.75" customHeight="1">
      <c r="A7" s="229"/>
      <c r="B7" s="242" t="s">
        <v>69</v>
      </c>
      <c r="C7" s="244" t="s">
        <v>21</v>
      </c>
      <c r="D7" s="244" t="s">
        <v>66</v>
      </c>
      <c r="E7" s="244" t="s">
        <v>64</v>
      </c>
      <c r="F7" s="242" t="s">
        <v>69</v>
      </c>
      <c r="G7" s="244" t="s">
        <v>21</v>
      </c>
      <c r="H7" s="244" t="s">
        <v>66</v>
      </c>
      <c r="I7" s="244" t="s">
        <v>64</v>
      </c>
      <c r="J7" s="242" t="s">
        <v>69</v>
      </c>
      <c r="K7" s="244" t="s">
        <v>21</v>
      </c>
      <c r="L7" s="244" t="s">
        <v>66</v>
      </c>
      <c r="M7" s="248" t="s">
        <v>64</v>
      </c>
      <c r="N7" s="15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62" customFormat="1" ht="64.5" customHeight="1">
      <c r="A8" s="229"/>
      <c r="B8" s="243"/>
      <c r="C8" s="244"/>
      <c r="D8" s="244"/>
      <c r="E8" s="244"/>
      <c r="F8" s="243"/>
      <c r="G8" s="244"/>
      <c r="H8" s="244"/>
      <c r="I8" s="244"/>
      <c r="J8" s="243"/>
      <c r="K8" s="244"/>
      <c r="L8" s="244"/>
      <c r="M8" s="248"/>
      <c r="N8" s="15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14" customFormat="1" ht="12.75" customHeight="1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42">
        <v>13</v>
      </c>
      <c r="N9" s="44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14" customFormat="1">
      <c r="A10" s="30"/>
      <c r="B10" s="43"/>
      <c r="C10" s="43"/>
      <c r="D10" s="43"/>
      <c r="E10" s="43"/>
      <c r="F10" s="43"/>
      <c r="G10" s="43"/>
      <c r="H10" s="43"/>
      <c r="I10" s="43"/>
      <c r="J10" s="43"/>
      <c r="K10" s="31"/>
      <c r="L10" s="136"/>
      <c r="M10" s="136"/>
      <c r="N10" s="44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s="19" customFormat="1" ht="20.100000000000001" customHeight="1">
      <c r="A11" s="112" t="s">
        <v>19</v>
      </c>
      <c r="B11" s="16">
        <v>1223726.2628098</v>
      </c>
      <c r="C11" s="189">
        <v>13.37133735555274</v>
      </c>
      <c r="D11" s="189">
        <v>0.79763279044087199</v>
      </c>
      <c r="E11" s="189">
        <v>-0.46816363965162111</v>
      </c>
      <c r="F11" s="16">
        <v>799598.48967233999</v>
      </c>
      <c r="G11" s="189">
        <v>12.743100521192403</v>
      </c>
      <c r="H11" s="189">
        <v>0.50412929125984363</v>
      </c>
      <c r="I11" s="189">
        <v>-1.3879026277314068</v>
      </c>
      <c r="J11" s="16">
        <v>424127.77313746</v>
      </c>
      <c r="K11" s="189">
        <v>14.574982517407008</v>
      </c>
      <c r="L11" s="189">
        <v>1.3556564610993576</v>
      </c>
      <c r="M11" s="189">
        <v>1.3132964618745717</v>
      </c>
      <c r="N11" s="6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s="19" customFormat="1" ht="38.25" customHeight="1">
      <c r="A12" s="150" t="s">
        <v>93</v>
      </c>
      <c r="B12" s="22">
        <v>45.72061661</v>
      </c>
      <c r="C12" s="211">
        <v>0</v>
      </c>
      <c r="D12" s="211">
        <v>0</v>
      </c>
      <c r="E12" s="211">
        <v>0</v>
      </c>
      <c r="F12" s="22">
        <v>21.163934980000001</v>
      </c>
      <c r="G12" s="211">
        <v>0</v>
      </c>
      <c r="H12" s="211">
        <v>0</v>
      </c>
      <c r="I12" s="211">
        <v>0</v>
      </c>
      <c r="J12" s="22">
        <v>24.55668163</v>
      </c>
      <c r="K12" s="211">
        <v>0</v>
      </c>
      <c r="L12" s="211">
        <v>0</v>
      </c>
      <c r="M12" s="211">
        <v>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s="19" customFormat="1" ht="20.100000000000001" customHeight="1">
      <c r="A13" s="178" t="s">
        <v>91</v>
      </c>
      <c r="B13" s="22"/>
      <c r="C13" s="23"/>
      <c r="D13" s="23"/>
      <c r="E13" s="23"/>
      <c r="F13" s="22"/>
      <c r="G13" s="23"/>
      <c r="H13" s="23"/>
      <c r="I13" s="23"/>
      <c r="J13" s="22"/>
      <c r="K13" s="23"/>
      <c r="L13" s="23"/>
      <c r="M13" s="23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s="19" customFormat="1" ht="20.100000000000001" customHeight="1">
      <c r="A14" s="35" t="s">
        <v>24</v>
      </c>
      <c r="B14" s="22">
        <v>26690.137815099999</v>
      </c>
      <c r="C14" s="23">
        <v>13.237947844959848</v>
      </c>
      <c r="D14" s="23">
        <v>0.64949353353817685</v>
      </c>
      <c r="E14" s="23">
        <v>-1.4912420120447507</v>
      </c>
      <c r="F14" s="22">
        <v>20467.615527800001</v>
      </c>
      <c r="G14" s="23">
        <v>13.310098597199627</v>
      </c>
      <c r="H14" s="23">
        <v>0.23553642095978944</v>
      </c>
      <c r="I14" s="23">
        <v>-2.4022867319040699</v>
      </c>
      <c r="J14" s="22">
        <v>6222.5222873000002</v>
      </c>
      <c r="K14" s="23">
        <v>13.001270677725159</v>
      </c>
      <c r="L14" s="23">
        <v>2.0355661974180919</v>
      </c>
      <c r="M14" s="23">
        <v>1.6292239681844762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s="19" customFormat="1" ht="20.100000000000001" customHeight="1">
      <c r="A15" s="35" t="s">
        <v>25</v>
      </c>
      <c r="B15" s="22">
        <v>17942.409335960001</v>
      </c>
      <c r="C15" s="23">
        <v>12.923596534188647</v>
      </c>
      <c r="D15" s="23">
        <v>0.65722345029107032</v>
      </c>
      <c r="E15" s="23">
        <v>-1.3014226488035376</v>
      </c>
      <c r="F15" s="22">
        <v>14128.49901358</v>
      </c>
      <c r="G15" s="23">
        <v>14.000971612073727</v>
      </c>
      <c r="H15" s="23">
        <v>0.48006727185989462</v>
      </c>
      <c r="I15" s="23">
        <v>-1.9598968916185697</v>
      </c>
      <c r="J15" s="22">
        <v>3813.9103223799998</v>
      </c>
      <c r="K15" s="23">
        <v>9.1039396391952181</v>
      </c>
      <c r="L15" s="23">
        <v>1.3189715569075702</v>
      </c>
      <c r="M15" s="23">
        <v>1.2169133280286957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s="41" customFormat="1" ht="20.100000000000001" customHeight="1">
      <c r="A16" s="35" t="s">
        <v>26</v>
      </c>
      <c r="B16" s="22">
        <v>163113.92749865999</v>
      </c>
      <c r="C16" s="23">
        <v>24.725418035971387</v>
      </c>
      <c r="D16" s="23">
        <v>2.5428813524983838</v>
      </c>
      <c r="E16" s="23">
        <v>0.32651208839691037</v>
      </c>
      <c r="F16" s="22">
        <v>95204.161953529998</v>
      </c>
      <c r="G16" s="23">
        <v>20.287612023566126</v>
      </c>
      <c r="H16" s="23">
        <v>1.7681310487129451</v>
      </c>
      <c r="I16" s="23">
        <v>-0.85646100077786969</v>
      </c>
      <c r="J16" s="22">
        <v>67909.765545129994</v>
      </c>
      <c r="K16" s="23">
        <v>31.528256813762113</v>
      </c>
      <c r="L16" s="23">
        <v>3.6490954172123651</v>
      </c>
      <c r="M16" s="23">
        <v>2.0332861148159935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s="41" customFormat="1" ht="20.100000000000001" customHeight="1">
      <c r="A17" s="35" t="s">
        <v>27</v>
      </c>
      <c r="B17" s="22">
        <v>32559.19257874</v>
      </c>
      <c r="C17" s="23">
        <v>2.4949173132132927</v>
      </c>
      <c r="D17" s="23">
        <v>-1.8194787886266397</v>
      </c>
      <c r="E17" s="23">
        <v>-1.0814526372819557</v>
      </c>
      <c r="F17" s="22">
        <v>29089.998543350001</v>
      </c>
      <c r="G17" s="23">
        <v>4.2654480808486284</v>
      </c>
      <c r="H17" s="23">
        <v>-1.188008428813049</v>
      </c>
      <c r="I17" s="23">
        <v>-1.2099117527363319</v>
      </c>
      <c r="J17" s="22">
        <v>3469.19403539</v>
      </c>
      <c r="K17" s="23">
        <v>-10.28024049243011</v>
      </c>
      <c r="L17" s="23">
        <v>-6.8130748398074559</v>
      </c>
      <c r="M17" s="23">
        <v>8.9973088261530165E-3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s="41" customFormat="1" ht="20.100000000000001" customHeight="1">
      <c r="A18" s="35" t="s">
        <v>28</v>
      </c>
      <c r="B18" s="22">
        <v>21893.752449029998</v>
      </c>
      <c r="C18" s="23">
        <v>10.861189340859397</v>
      </c>
      <c r="D18" s="23">
        <v>0.2998621194854536</v>
      </c>
      <c r="E18" s="23">
        <v>-1.4758019377977973</v>
      </c>
      <c r="F18" s="22">
        <v>17574.202080499999</v>
      </c>
      <c r="G18" s="23">
        <v>10.670046969317951</v>
      </c>
      <c r="H18" s="23">
        <v>0.38032771779832331</v>
      </c>
      <c r="I18" s="23">
        <v>-1.9573027297845584</v>
      </c>
      <c r="J18" s="22">
        <v>4319.55036853</v>
      </c>
      <c r="K18" s="23">
        <v>11.645712919098443</v>
      </c>
      <c r="L18" s="23">
        <v>-2.6188447086028077E-2</v>
      </c>
      <c r="M18" s="23">
        <v>0.53295446620154507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s="41" customFormat="1" ht="20.100000000000001" customHeight="1">
      <c r="A19" s="35" t="s">
        <v>29</v>
      </c>
      <c r="B19" s="22">
        <v>10966.40819613</v>
      </c>
      <c r="C19" s="23">
        <v>8.351457118344868</v>
      </c>
      <c r="D19" s="23">
        <v>-2.6660730160341615</v>
      </c>
      <c r="E19" s="23">
        <v>-1.5753152531396779</v>
      </c>
      <c r="F19" s="22">
        <v>8472.9324760100008</v>
      </c>
      <c r="G19" s="23">
        <v>10.501474661640287</v>
      </c>
      <c r="H19" s="23">
        <v>-2.6087213643170628</v>
      </c>
      <c r="I19" s="23">
        <v>-2.2552222169915694</v>
      </c>
      <c r="J19" s="22">
        <v>2493.47572012</v>
      </c>
      <c r="K19" s="23">
        <v>1.6320171711036409</v>
      </c>
      <c r="L19" s="23">
        <v>-2.860452551496877</v>
      </c>
      <c r="M19" s="23">
        <v>0.80742695069793058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s="41" customFormat="1" ht="20.100000000000001" customHeight="1">
      <c r="A20" s="35" t="s">
        <v>30</v>
      </c>
      <c r="B20" s="22">
        <v>43205.515482050003</v>
      </c>
      <c r="C20" s="23">
        <v>6.0080021087953952</v>
      </c>
      <c r="D20" s="23">
        <v>-0.10835126743864976</v>
      </c>
      <c r="E20" s="23">
        <v>-0.78622492987786075</v>
      </c>
      <c r="F20" s="22">
        <v>31012.711261259999</v>
      </c>
      <c r="G20" s="23">
        <v>6.2104815953054668</v>
      </c>
      <c r="H20" s="23">
        <v>-0.17197785515024577</v>
      </c>
      <c r="I20" s="23">
        <v>-1.2744217978979009</v>
      </c>
      <c r="J20" s="22">
        <v>12192.80422079</v>
      </c>
      <c r="K20" s="23">
        <v>5.4964526323188352</v>
      </c>
      <c r="L20" s="23">
        <v>5.3850696741932325E-2</v>
      </c>
      <c r="M20" s="23">
        <v>0.47755217899538138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s="41" customFormat="1" ht="20.100000000000001" customHeight="1">
      <c r="A21" s="35" t="s">
        <v>31</v>
      </c>
      <c r="B21" s="22">
        <v>20790.054573519999</v>
      </c>
      <c r="C21" s="23">
        <v>13.028342801086183</v>
      </c>
      <c r="D21" s="23">
        <v>0.32263337854996621</v>
      </c>
      <c r="E21" s="23">
        <v>-1.9964529370050172</v>
      </c>
      <c r="F21" s="22">
        <v>15201.81224225</v>
      </c>
      <c r="G21" s="23">
        <v>12.75197572300641</v>
      </c>
      <c r="H21" s="23">
        <v>0.82859131034534528</v>
      </c>
      <c r="I21" s="23">
        <v>-2.8177875866601312</v>
      </c>
      <c r="J21" s="22">
        <v>5588.2423312700002</v>
      </c>
      <c r="K21" s="23">
        <v>13.787051605903414</v>
      </c>
      <c r="L21" s="23">
        <v>-1.0283857442799018</v>
      </c>
      <c r="M21" s="23">
        <v>0.30974523641545204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s="41" customFormat="1" ht="25.5" customHeight="1">
      <c r="A22" s="34" t="s">
        <v>1</v>
      </c>
      <c r="B22" s="22">
        <v>459546.77943141997</v>
      </c>
      <c r="C22" s="23">
        <v>12.093429817643383</v>
      </c>
      <c r="D22" s="23">
        <v>0.49408991767680277</v>
      </c>
      <c r="E22" s="23">
        <v>0.14568220368855123</v>
      </c>
      <c r="F22" s="22">
        <v>264367.09495115001</v>
      </c>
      <c r="G22" s="23">
        <v>11.190018254506455</v>
      </c>
      <c r="H22" s="23">
        <v>-3.7466294104078202E-2</v>
      </c>
      <c r="I22" s="23">
        <v>-0.93436082383789199</v>
      </c>
      <c r="J22" s="22">
        <v>195179.68448026999</v>
      </c>
      <c r="K22" s="23">
        <v>13.340752216272151</v>
      </c>
      <c r="L22" s="23">
        <v>1.2231521258422049</v>
      </c>
      <c r="M22" s="23">
        <v>1.6466938295621674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s="41" customFormat="1" ht="20.100000000000001" customHeight="1">
      <c r="A23" s="35" t="s">
        <v>32</v>
      </c>
      <c r="B23" s="22">
        <v>16002.884997380001</v>
      </c>
      <c r="C23" s="23">
        <v>13.481590890863743</v>
      </c>
      <c r="D23" s="23">
        <v>0.41336825366531116</v>
      </c>
      <c r="E23" s="23">
        <v>-2.1740196763770712</v>
      </c>
      <c r="F23" s="22">
        <v>12596.64624586</v>
      </c>
      <c r="G23" s="23">
        <v>14.964051142042578</v>
      </c>
      <c r="H23" s="23">
        <v>0.78441734942309438</v>
      </c>
      <c r="I23" s="23">
        <v>-2.7260211228036155</v>
      </c>
      <c r="J23" s="22">
        <v>3406.2387515199998</v>
      </c>
      <c r="K23" s="23">
        <v>8.3163013846627507</v>
      </c>
      <c r="L23" s="23">
        <v>-0.93539690799177322</v>
      </c>
      <c r="M23" s="23">
        <v>-7.7067361894080477E-2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s="41" customFormat="1" ht="20.100000000000001" customHeight="1">
      <c r="A24" s="35" t="s">
        <v>33</v>
      </c>
      <c r="B24" s="22">
        <v>9028.6188818299997</v>
      </c>
      <c r="C24" s="23">
        <v>1.5395180207263195</v>
      </c>
      <c r="D24" s="23">
        <v>0.45568755651395065</v>
      </c>
      <c r="E24" s="23">
        <v>-0.48247700305569197</v>
      </c>
      <c r="F24" s="22">
        <v>8403.1311628099993</v>
      </c>
      <c r="G24" s="23">
        <v>3.1367802510309417</v>
      </c>
      <c r="H24" s="23">
        <v>0.65986573867029108</v>
      </c>
      <c r="I24" s="23">
        <v>-0.43562845109283899</v>
      </c>
      <c r="J24" s="22">
        <v>625.48771901999999</v>
      </c>
      <c r="K24" s="23">
        <v>-15.948162826045177</v>
      </c>
      <c r="L24" s="23">
        <v>-2.2091668569779159</v>
      </c>
      <c r="M24" s="23">
        <v>-1.1076171806170549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s="41" customFormat="1" ht="20.100000000000001" customHeight="1">
      <c r="A25" s="35" t="s">
        <v>34</v>
      </c>
      <c r="B25" s="22">
        <v>73710.784697109993</v>
      </c>
      <c r="C25" s="23">
        <v>14.708910305425434</v>
      </c>
      <c r="D25" s="23">
        <v>0.43089694292144998</v>
      </c>
      <c r="E25" s="23">
        <v>-0.47470057750653893</v>
      </c>
      <c r="F25" s="22">
        <v>48533.82934669</v>
      </c>
      <c r="G25" s="23">
        <v>15.041352870693615</v>
      </c>
      <c r="H25" s="23">
        <v>0.19109875007654864</v>
      </c>
      <c r="I25" s="23">
        <v>-1.1084333652231919</v>
      </c>
      <c r="J25" s="22">
        <v>25176.955350420001</v>
      </c>
      <c r="K25" s="23">
        <v>14.073449792175637</v>
      </c>
      <c r="L25" s="23">
        <v>0.89641211332700266</v>
      </c>
      <c r="M25" s="23">
        <v>0.77015855847474768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s="41" customFormat="1" ht="20.100000000000001" customHeight="1">
      <c r="A26" s="35" t="s">
        <v>35</v>
      </c>
      <c r="B26" s="22">
        <v>22778.617379949999</v>
      </c>
      <c r="C26" s="23">
        <v>6.8634015313350716</v>
      </c>
      <c r="D26" s="23">
        <v>0.93048005665824007</v>
      </c>
      <c r="E26" s="23">
        <v>-1.5506978031139482</v>
      </c>
      <c r="F26" s="22">
        <v>17396.854098569998</v>
      </c>
      <c r="G26" s="23">
        <v>8.4007543280571184</v>
      </c>
      <c r="H26" s="23">
        <v>1.1358232272286983</v>
      </c>
      <c r="I26" s="23">
        <v>-2.1465509618552261</v>
      </c>
      <c r="J26" s="22">
        <v>5381.7632813800001</v>
      </c>
      <c r="K26" s="23">
        <v>2.1790525814850952</v>
      </c>
      <c r="L26" s="23">
        <v>0.27236377939291856</v>
      </c>
      <c r="M26" s="23">
        <v>0.42607021789318367</v>
      </c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s="41" customFormat="1" ht="20.100000000000001" customHeight="1">
      <c r="A27" s="35" t="s">
        <v>36</v>
      </c>
      <c r="B27" s="22">
        <v>55671.286491929997</v>
      </c>
      <c r="C27" s="23">
        <v>7.7979622336630712</v>
      </c>
      <c r="D27" s="23">
        <v>-0.91515157074880449</v>
      </c>
      <c r="E27" s="23">
        <v>-1.3022558323637128</v>
      </c>
      <c r="F27" s="22">
        <v>28721.30996273</v>
      </c>
      <c r="G27" s="23">
        <v>9.1286012594535464</v>
      </c>
      <c r="H27" s="23">
        <v>-1.6650653611244053</v>
      </c>
      <c r="I27" s="23">
        <v>-2.7236994199565743</v>
      </c>
      <c r="J27" s="22">
        <v>26949.976529200001</v>
      </c>
      <c r="K27" s="23">
        <v>6.4151255804471674</v>
      </c>
      <c r="L27" s="23">
        <v>-0.10325501933778014</v>
      </c>
      <c r="M27" s="23">
        <v>0.25906474795304746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s="41" customFormat="1" ht="20.100000000000001" customHeight="1">
      <c r="A28" s="35" t="s">
        <v>37</v>
      </c>
      <c r="B28" s="22">
        <v>33165.382738300003</v>
      </c>
      <c r="C28" s="23">
        <v>14.150594068860627</v>
      </c>
      <c r="D28" s="23">
        <v>1.3702907085891241</v>
      </c>
      <c r="E28" s="23">
        <v>-1.00991796838548</v>
      </c>
      <c r="F28" s="22">
        <v>25005.783758509999</v>
      </c>
      <c r="G28" s="23">
        <v>15.560176796734183</v>
      </c>
      <c r="H28" s="23">
        <v>1.4219093228730486</v>
      </c>
      <c r="I28" s="23">
        <v>-1.2834567700871986</v>
      </c>
      <c r="J28" s="22">
        <v>8159.5989797900002</v>
      </c>
      <c r="K28" s="23">
        <v>10.037261705768529</v>
      </c>
      <c r="L28" s="23">
        <v>1.2124278152839025</v>
      </c>
      <c r="M28" s="23">
        <v>-0.16211284119619052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s="41" customFormat="1" ht="20.100000000000001" customHeight="1">
      <c r="A29" s="20" t="s">
        <v>38</v>
      </c>
      <c r="B29" s="22">
        <v>19229.531619310001</v>
      </c>
      <c r="C29" s="23">
        <v>15.705186228483996</v>
      </c>
      <c r="D29" s="23">
        <v>1.667378213120486</v>
      </c>
      <c r="E29" s="23">
        <v>-1.7662601226148382</v>
      </c>
      <c r="F29" s="22">
        <v>15102.768726910001</v>
      </c>
      <c r="G29" s="23">
        <v>16.845825045123263</v>
      </c>
      <c r="H29" s="23">
        <v>1.8193020382498872</v>
      </c>
      <c r="I29" s="23">
        <v>-2.4620521007468881</v>
      </c>
      <c r="J29" s="22">
        <v>4126.7628924000001</v>
      </c>
      <c r="K29" s="23">
        <v>11.714109913483938</v>
      </c>
      <c r="L29" s="23">
        <v>1.1152252846638788</v>
      </c>
      <c r="M29" s="23">
        <v>0.86705105384726266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s="41" customFormat="1" ht="20.100000000000001" customHeight="1">
      <c r="A30" s="20" t="s">
        <v>39</v>
      </c>
      <c r="B30" s="22">
        <v>24295.66204617</v>
      </c>
      <c r="C30" s="23">
        <v>23.361057947276393</v>
      </c>
      <c r="D30" s="23">
        <v>2.6908200638571742</v>
      </c>
      <c r="E30" s="23">
        <v>-0.49687531208590485</v>
      </c>
      <c r="F30" s="22">
        <v>18962.609308530002</v>
      </c>
      <c r="G30" s="23">
        <v>22.247333574361775</v>
      </c>
      <c r="H30" s="23">
        <v>2.2758757075139329</v>
      </c>
      <c r="I30" s="23">
        <v>-1.1271064377401814</v>
      </c>
      <c r="J30" s="22">
        <v>5333.0527376399996</v>
      </c>
      <c r="K30" s="23">
        <v>27.490961839773064</v>
      </c>
      <c r="L30" s="23">
        <v>4.1938968069518836</v>
      </c>
      <c r="M30" s="23">
        <v>1.8106041131539001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s="41" customFormat="1" ht="20.100000000000001" customHeight="1">
      <c r="A31" s="20" t="s">
        <v>40</v>
      </c>
      <c r="B31" s="22">
        <v>14064.58932528</v>
      </c>
      <c r="C31" s="23">
        <v>15.181602175449399</v>
      </c>
      <c r="D31" s="23">
        <v>1.1148862356186555</v>
      </c>
      <c r="E31" s="23">
        <v>-0.36012241985972082</v>
      </c>
      <c r="F31" s="22">
        <v>10049.67073043</v>
      </c>
      <c r="G31" s="23">
        <v>16.582830327532847</v>
      </c>
      <c r="H31" s="23">
        <v>0.76319578977152958</v>
      </c>
      <c r="I31" s="23">
        <v>-0.92627821845090352</v>
      </c>
      <c r="J31" s="22">
        <v>4014.9185948499999</v>
      </c>
      <c r="K31" s="23">
        <v>11.817575586330804</v>
      </c>
      <c r="L31" s="23">
        <v>2.0060544238965576</v>
      </c>
      <c r="M31" s="23">
        <v>1.0857923364840758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s="41" customFormat="1" ht="20.100000000000001" customHeight="1">
      <c r="A32" s="20" t="s">
        <v>41</v>
      </c>
      <c r="B32" s="22">
        <v>65797.442891900006</v>
      </c>
      <c r="C32" s="23">
        <v>12.653208879301587</v>
      </c>
      <c r="D32" s="23">
        <v>1.4048440346833075</v>
      </c>
      <c r="E32" s="23">
        <v>-0.72450238057454897</v>
      </c>
      <c r="F32" s="22">
        <v>47497.556427709998</v>
      </c>
      <c r="G32" s="23">
        <v>12.094117207338172</v>
      </c>
      <c r="H32" s="23">
        <v>1.2803430303365531</v>
      </c>
      <c r="I32" s="23">
        <v>-1.4006790038631323</v>
      </c>
      <c r="J32" s="22">
        <v>18299.88646419</v>
      </c>
      <c r="K32" s="23">
        <v>14.130702328519391</v>
      </c>
      <c r="L32" s="23">
        <v>1.7294205805930432</v>
      </c>
      <c r="M32" s="23">
        <v>1.0745799800321976</v>
      </c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s="41" customFormat="1" ht="20.100000000000001" customHeight="1">
      <c r="A33" s="20" t="s">
        <v>42</v>
      </c>
      <c r="B33" s="22">
        <v>13527.37823181</v>
      </c>
      <c r="C33" s="23">
        <v>6.3140510188938208</v>
      </c>
      <c r="D33" s="23">
        <v>-0.46484284544163756</v>
      </c>
      <c r="E33" s="23">
        <v>-0.80245450305670829</v>
      </c>
      <c r="F33" s="22">
        <v>10133.348295780001</v>
      </c>
      <c r="G33" s="23">
        <v>7.4214192500671459</v>
      </c>
      <c r="H33" s="23">
        <v>-0.1220814675798465</v>
      </c>
      <c r="I33" s="23">
        <v>-1.2296193120666601</v>
      </c>
      <c r="J33" s="22">
        <v>3394.02993603</v>
      </c>
      <c r="K33" s="23">
        <v>3.1396334130658659</v>
      </c>
      <c r="L33" s="23">
        <v>-1.4743490935076267</v>
      </c>
      <c r="M33" s="23">
        <v>0.4951766367446595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s="41" customFormat="1" ht="20.100000000000001" customHeight="1">
      <c r="A34" s="20" t="s">
        <v>43</v>
      </c>
      <c r="B34" s="22">
        <v>22156.153386490001</v>
      </c>
      <c r="C34" s="23">
        <v>16.114152921511078</v>
      </c>
      <c r="D34" s="23">
        <v>0.78461394891951386</v>
      </c>
      <c r="E34" s="23">
        <v>-1.3817968368581575</v>
      </c>
      <c r="F34" s="22">
        <v>17166.800945750001</v>
      </c>
      <c r="G34" s="23">
        <v>16.33095923933918</v>
      </c>
      <c r="H34" s="23">
        <v>0.7376308436359551</v>
      </c>
      <c r="I34" s="23">
        <v>-1.918988842219477</v>
      </c>
      <c r="J34" s="22">
        <v>4989.35244074</v>
      </c>
      <c r="K34" s="23">
        <v>15.37432454603838</v>
      </c>
      <c r="L34" s="23">
        <v>0.94660345599942275</v>
      </c>
      <c r="M34" s="23">
        <v>0.51233034605347427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s="41" customFormat="1" ht="20.100000000000001" customHeight="1">
      <c r="A35" s="20" t="s">
        <v>44</v>
      </c>
      <c r="B35" s="22">
        <v>24143.885425920002</v>
      </c>
      <c r="C35" s="23">
        <v>15.137977098735703</v>
      </c>
      <c r="D35" s="23">
        <v>2.5667521016214749</v>
      </c>
      <c r="E35" s="23">
        <v>-1.5893135093161419</v>
      </c>
      <c r="F35" s="22">
        <v>18504.349643670001</v>
      </c>
      <c r="G35" s="23">
        <v>15.084824018417336</v>
      </c>
      <c r="H35" s="23">
        <v>2.5697543436102421</v>
      </c>
      <c r="I35" s="23">
        <v>-2.3198979451039037</v>
      </c>
      <c r="J35" s="22">
        <v>5639.53578225</v>
      </c>
      <c r="K35" s="23">
        <v>15.312727464608827</v>
      </c>
      <c r="L35" s="23">
        <v>2.5569024301807133</v>
      </c>
      <c r="M35" s="23">
        <v>0.88655790355933561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s="41" customFormat="1" ht="20.100000000000001" customHeight="1">
      <c r="A36" s="20" t="s">
        <v>45</v>
      </c>
      <c r="B36" s="22">
        <v>10787.40640364</v>
      </c>
      <c r="C36" s="23">
        <v>9.3706454947148501</v>
      </c>
      <c r="D36" s="23">
        <v>0.28261523741880978</v>
      </c>
      <c r="E36" s="23">
        <v>-0.30559082966155415</v>
      </c>
      <c r="F36" s="22">
        <v>7833.84871991</v>
      </c>
      <c r="G36" s="23">
        <v>11.407174913548104</v>
      </c>
      <c r="H36" s="23">
        <v>0.1134068120247349</v>
      </c>
      <c r="I36" s="23">
        <v>-0.90322057763789587</v>
      </c>
      <c r="J36" s="22">
        <v>2953.55768373</v>
      </c>
      <c r="K36" s="23">
        <v>4.3130299811356707</v>
      </c>
      <c r="L36" s="23">
        <v>0.73419700157948853</v>
      </c>
      <c r="M36" s="23">
        <v>1.3150104731584236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s="41" customFormat="1" ht="20.100000000000001" customHeight="1">
      <c r="A37" s="102" t="s">
        <v>46</v>
      </c>
      <c r="B37" s="190">
        <v>22612.509636899998</v>
      </c>
      <c r="C37" s="191">
        <v>15.877258806270419</v>
      </c>
      <c r="D37" s="191">
        <v>2.6322917249499227</v>
      </c>
      <c r="E37" s="191">
        <v>-2.8583892326864344</v>
      </c>
      <c r="F37" s="190">
        <v>18149.78453583</v>
      </c>
      <c r="G37" s="191">
        <v>15.823602463824969</v>
      </c>
      <c r="H37" s="191">
        <v>2.9523284890918546</v>
      </c>
      <c r="I37" s="191">
        <v>-3.3234604569840229</v>
      </c>
      <c r="J37" s="190">
        <v>4462.7251010700002</v>
      </c>
      <c r="K37" s="191">
        <v>16.095990923759601</v>
      </c>
      <c r="L37" s="191">
        <v>1.3509561461180937</v>
      </c>
      <c r="M37" s="191">
        <v>-0.91993299072785817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s="41" customFormat="1" ht="15" customHeight="1">
      <c r="A38" s="21" t="s">
        <v>67</v>
      </c>
      <c r="B38" s="36"/>
      <c r="C38" s="37"/>
      <c r="D38" s="37"/>
      <c r="E38" s="37"/>
      <c r="F38" s="36"/>
      <c r="G38" s="37"/>
      <c r="H38" s="37"/>
      <c r="I38" s="37"/>
      <c r="J38" s="36"/>
      <c r="K38" s="37"/>
      <c r="L38" s="37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s="38" customFormat="1" ht="15">
      <c r="A39" s="39" t="s">
        <v>92</v>
      </c>
    </row>
    <row r="40" spans="1:28" s="38" customFormat="1"/>
    <row r="41" spans="1:28" s="38" customFormat="1">
      <c r="B41" s="11"/>
    </row>
    <row r="42" spans="1:28" s="38" customFormat="1"/>
    <row r="43" spans="1:28" s="38" customFormat="1"/>
    <row r="44" spans="1:28" s="38" customFormat="1"/>
  </sheetData>
  <mergeCells count="19">
    <mergeCell ref="L7:L8"/>
    <mergeCell ref="L1:M1"/>
    <mergeCell ref="M7:M8"/>
    <mergeCell ref="F6:I6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I7:I8"/>
    <mergeCell ref="G7:G8"/>
    <mergeCell ref="H7:H8"/>
    <mergeCell ref="J7:J8"/>
    <mergeCell ref="K7:K8"/>
  </mergeCells>
  <hyperlinks>
    <hyperlink ref="A2" location="region!A2" display="Депозити домашніх господарств 1"/>
  </hyperlinks>
  <printOptions horizontalCentered="1"/>
  <pageMargins left="0.39370078740157483" right="0.19685039370078741" top="0.98425196850393704" bottom="0.59055118110236227" header="0.39370078740157483" footer="0.1968503937007874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"/>
  <sheetViews>
    <sheetView showGridLines="0" zoomScaleNormal="100" zoomScaleSheetLayoutView="90" workbookViewId="0">
      <pane ySplit="8" topLeftCell="A9" activePane="bottomLeft" state="frozen"/>
      <selection activeCell="A2" sqref="A2"/>
      <selection pane="bottomLeft" activeCell="A2" sqref="A2"/>
    </sheetView>
  </sheetViews>
  <sheetFormatPr defaultRowHeight="13.8"/>
  <cols>
    <col min="1" max="1" width="18.109375" style="82" customWidth="1"/>
    <col min="2" max="2" width="7.44140625" style="26" customWidth="1"/>
    <col min="3" max="3" width="9.33203125" style="26" customWidth="1"/>
    <col min="4" max="4" width="9.109375" style="26"/>
    <col min="5" max="5" width="7.44140625" style="26" customWidth="1"/>
    <col min="6" max="6" width="8.109375" style="26" customWidth="1"/>
    <col min="7" max="8" width="7.44140625" style="26" customWidth="1"/>
    <col min="9" max="9" width="9.33203125" style="26" customWidth="1"/>
    <col min="10" max="10" width="9.109375" style="26"/>
    <col min="11" max="11" width="7.44140625" style="26" customWidth="1"/>
    <col min="12" max="12" width="7.88671875" style="26" customWidth="1"/>
    <col min="13" max="14" width="7.44140625" style="26" customWidth="1"/>
    <col min="15" max="15" width="8.5546875" style="26" customWidth="1"/>
    <col min="16" max="16" width="9.109375" style="26"/>
    <col min="17" max="17" width="7.44140625" style="26" customWidth="1"/>
    <col min="18" max="18" width="7.88671875" style="26" customWidth="1"/>
    <col min="19" max="19" width="7.44140625" style="26" customWidth="1"/>
    <col min="20" max="234" width="9.109375" style="26"/>
    <col min="235" max="235" width="3" style="26" bestFit="1" customWidth="1"/>
    <col min="236" max="236" width="18.109375" style="26" customWidth="1"/>
    <col min="237" max="238" width="7.44140625" style="26" customWidth="1"/>
    <col min="239" max="239" width="9.109375" style="26"/>
    <col min="240" max="240" width="7.44140625" style="26" customWidth="1"/>
    <col min="241" max="241" width="7.88671875" style="26" customWidth="1"/>
    <col min="242" max="244" width="7.44140625" style="26" customWidth="1"/>
    <col min="245" max="245" width="9.109375" style="26"/>
    <col min="246" max="246" width="7.44140625" style="26" customWidth="1"/>
    <col min="247" max="247" width="7.88671875" style="26" customWidth="1"/>
    <col min="248" max="250" width="7.44140625" style="26" customWidth="1"/>
    <col min="251" max="251" width="9.109375" style="26"/>
    <col min="252" max="252" width="7.44140625" style="26" customWidth="1"/>
    <col min="253" max="253" width="7.88671875" style="26" customWidth="1"/>
    <col min="254" max="254" width="7.44140625" style="26" customWidth="1"/>
    <col min="255" max="490" width="9.109375" style="26"/>
    <col min="491" max="491" width="3" style="26" bestFit="1" customWidth="1"/>
    <col min="492" max="492" width="18.109375" style="26" customWidth="1"/>
    <col min="493" max="494" width="7.44140625" style="26" customWidth="1"/>
    <col min="495" max="495" width="9.109375" style="26"/>
    <col min="496" max="496" width="7.44140625" style="26" customWidth="1"/>
    <col min="497" max="497" width="7.88671875" style="26" customWidth="1"/>
    <col min="498" max="500" width="7.44140625" style="26" customWidth="1"/>
    <col min="501" max="501" width="9.109375" style="26"/>
    <col min="502" max="502" width="7.44140625" style="26" customWidth="1"/>
    <col min="503" max="503" width="7.88671875" style="26" customWidth="1"/>
    <col min="504" max="506" width="7.44140625" style="26" customWidth="1"/>
    <col min="507" max="507" width="9.109375" style="26"/>
    <col min="508" max="508" width="7.44140625" style="26" customWidth="1"/>
    <col min="509" max="509" width="7.88671875" style="26" customWidth="1"/>
    <col min="510" max="510" width="7.44140625" style="26" customWidth="1"/>
    <col min="511" max="746" width="9.109375" style="26"/>
    <col min="747" max="747" width="3" style="26" bestFit="1" customWidth="1"/>
    <col min="748" max="748" width="18.109375" style="26" customWidth="1"/>
    <col min="749" max="750" width="7.44140625" style="26" customWidth="1"/>
    <col min="751" max="751" width="9.109375" style="26"/>
    <col min="752" max="752" width="7.44140625" style="26" customWidth="1"/>
    <col min="753" max="753" width="7.88671875" style="26" customWidth="1"/>
    <col min="754" max="756" width="7.44140625" style="26" customWidth="1"/>
    <col min="757" max="757" width="9.109375" style="26"/>
    <col min="758" max="758" width="7.44140625" style="26" customWidth="1"/>
    <col min="759" max="759" width="7.88671875" style="26" customWidth="1"/>
    <col min="760" max="762" width="7.44140625" style="26" customWidth="1"/>
    <col min="763" max="763" width="9.109375" style="26"/>
    <col min="764" max="764" width="7.44140625" style="26" customWidth="1"/>
    <col min="765" max="765" width="7.88671875" style="26" customWidth="1"/>
    <col min="766" max="766" width="7.44140625" style="26" customWidth="1"/>
    <col min="767" max="1002" width="9.109375" style="26"/>
    <col min="1003" max="1003" width="3" style="26" bestFit="1" customWidth="1"/>
    <col min="1004" max="1004" width="18.109375" style="26" customWidth="1"/>
    <col min="1005" max="1006" width="7.44140625" style="26" customWidth="1"/>
    <col min="1007" max="1007" width="9.109375" style="26"/>
    <col min="1008" max="1008" width="7.44140625" style="26" customWidth="1"/>
    <col min="1009" max="1009" width="7.88671875" style="26" customWidth="1"/>
    <col min="1010" max="1012" width="7.44140625" style="26" customWidth="1"/>
    <col min="1013" max="1013" width="9.109375" style="26"/>
    <col min="1014" max="1014" width="7.44140625" style="26" customWidth="1"/>
    <col min="1015" max="1015" width="7.88671875" style="26" customWidth="1"/>
    <col min="1016" max="1018" width="7.44140625" style="26" customWidth="1"/>
    <col min="1019" max="1019" width="9.109375" style="26"/>
    <col min="1020" max="1020" width="7.44140625" style="26" customWidth="1"/>
    <col min="1021" max="1021" width="7.88671875" style="26" customWidth="1"/>
    <col min="1022" max="1022" width="7.44140625" style="26" customWidth="1"/>
    <col min="1023" max="1258" width="9.109375" style="26"/>
    <col min="1259" max="1259" width="3" style="26" bestFit="1" customWidth="1"/>
    <col min="1260" max="1260" width="18.109375" style="26" customWidth="1"/>
    <col min="1261" max="1262" width="7.44140625" style="26" customWidth="1"/>
    <col min="1263" max="1263" width="9.109375" style="26"/>
    <col min="1264" max="1264" width="7.44140625" style="26" customWidth="1"/>
    <col min="1265" max="1265" width="7.88671875" style="26" customWidth="1"/>
    <col min="1266" max="1268" width="7.44140625" style="26" customWidth="1"/>
    <col min="1269" max="1269" width="9.109375" style="26"/>
    <col min="1270" max="1270" width="7.44140625" style="26" customWidth="1"/>
    <col min="1271" max="1271" width="7.88671875" style="26" customWidth="1"/>
    <col min="1272" max="1274" width="7.44140625" style="26" customWidth="1"/>
    <col min="1275" max="1275" width="9.109375" style="26"/>
    <col min="1276" max="1276" width="7.44140625" style="26" customWidth="1"/>
    <col min="1277" max="1277" width="7.88671875" style="26" customWidth="1"/>
    <col min="1278" max="1278" width="7.44140625" style="26" customWidth="1"/>
    <col min="1279" max="1514" width="9.109375" style="26"/>
    <col min="1515" max="1515" width="3" style="26" bestFit="1" customWidth="1"/>
    <col min="1516" max="1516" width="18.109375" style="26" customWidth="1"/>
    <col min="1517" max="1518" width="7.44140625" style="26" customWidth="1"/>
    <col min="1519" max="1519" width="9.109375" style="26"/>
    <col min="1520" max="1520" width="7.44140625" style="26" customWidth="1"/>
    <col min="1521" max="1521" width="7.88671875" style="26" customWidth="1"/>
    <col min="1522" max="1524" width="7.44140625" style="26" customWidth="1"/>
    <col min="1525" max="1525" width="9.109375" style="26"/>
    <col min="1526" max="1526" width="7.44140625" style="26" customWidth="1"/>
    <col min="1527" max="1527" width="7.88671875" style="26" customWidth="1"/>
    <col min="1528" max="1530" width="7.44140625" style="26" customWidth="1"/>
    <col min="1531" max="1531" width="9.109375" style="26"/>
    <col min="1532" max="1532" width="7.44140625" style="26" customWidth="1"/>
    <col min="1533" max="1533" width="7.88671875" style="26" customWidth="1"/>
    <col min="1534" max="1534" width="7.44140625" style="26" customWidth="1"/>
    <col min="1535" max="1770" width="9.109375" style="26"/>
    <col min="1771" max="1771" width="3" style="26" bestFit="1" customWidth="1"/>
    <col min="1772" max="1772" width="18.109375" style="26" customWidth="1"/>
    <col min="1773" max="1774" width="7.44140625" style="26" customWidth="1"/>
    <col min="1775" max="1775" width="9.109375" style="26"/>
    <col min="1776" max="1776" width="7.44140625" style="26" customWidth="1"/>
    <col min="1777" max="1777" width="7.88671875" style="26" customWidth="1"/>
    <col min="1778" max="1780" width="7.44140625" style="26" customWidth="1"/>
    <col min="1781" max="1781" width="9.109375" style="26"/>
    <col min="1782" max="1782" width="7.44140625" style="26" customWidth="1"/>
    <col min="1783" max="1783" width="7.88671875" style="26" customWidth="1"/>
    <col min="1784" max="1786" width="7.44140625" style="26" customWidth="1"/>
    <col min="1787" max="1787" width="9.109375" style="26"/>
    <col min="1788" max="1788" width="7.44140625" style="26" customWidth="1"/>
    <col min="1789" max="1789" width="7.88671875" style="26" customWidth="1"/>
    <col min="1790" max="1790" width="7.44140625" style="26" customWidth="1"/>
    <col min="1791" max="2026" width="9.109375" style="26"/>
    <col min="2027" max="2027" width="3" style="26" bestFit="1" customWidth="1"/>
    <col min="2028" max="2028" width="18.109375" style="26" customWidth="1"/>
    <col min="2029" max="2030" width="7.44140625" style="26" customWidth="1"/>
    <col min="2031" max="2031" width="9.109375" style="26"/>
    <col min="2032" max="2032" width="7.44140625" style="26" customWidth="1"/>
    <col min="2033" max="2033" width="7.88671875" style="26" customWidth="1"/>
    <col min="2034" max="2036" width="7.44140625" style="26" customWidth="1"/>
    <col min="2037" max="2037" width="9.109375" style="26"/>
    <col min="2038" max="2038" width="7.44140625" style="26" customWidth="1"/>
    <col min="2039" max="2039" width="7.88671875" style="26" customWidth="1"/>
    <col min="2040" max="2042" width="7.44140625" style="26" customWidth="1"/>
    <col min="2043" max="2043" width="9.109375" style="26"/>
    <col min="2044" max="2044" width="7.44140625" style="26" customWidth="1"/>
    <col min="2045" max="2045" width="7.88671875" style="26" customWidth="1"/>
    <col min="2046" max="2046" width="7.44140625" style="26" customWidth="1"/>
    <col min="2047" max="2282" width="9.109375" style="26"/>
    <col min="2283" max="2283" width="3" style="26" bestFit="1" customWidth="1"/>
    <col min="2284" max="2284" width="18.109375" style="26" customWidth="1"/>
    <col min="2285" max="2286" width="7.44140625" style="26" customWidth="1"/>
    <col min="2287" max="2287" width="9.109375" style="26"/>
    <col min="2288" max="2288" width="7.44140625" style="26" customWidth="1"/>
    <col min="2289" max="2289" width="7.88671875" style="26" customWidth="1"/>
    <col min="2290" max="2292" width="7.44140625" style="26" customWidth="1"/>
    <col min="2293" max="2293" width="9.109375" style="26"/>
    <col min="2294" max="2294" width="7.44140625" style="26" customWidth="1"/>
    <col min="2295" max="2295" width="7.88671875" style="26" customWidth="1"/>
    <col min="2296" max="2298" width="7.44140625" style="26" customWidth="1"/>
    <col min="2299" max="2299" width="9.109375" style="26"/>
    <col min="2300" max="2300" width="7.44140625" style="26" customWidth="1"/>
    <col min="2301" max="2301" width="7.88671875" style="26" customWidth="1"/>
    <col min="2302" max="2302" width="7.44140625" style="26" customWidth="1"/>
    <col min="2303" max="2538" width="9.109375" style="26"/>
    <col min="2539" max="2539" width="3" style="26" bestFit="1" customWidth="1"/>
    <col min="2540" max="2540" width="18.109375" style="26" customWidth="1"/>
    <col min="2541" max="2542" width="7.44140625" style="26" customWidth="1"/>
    <col min="2543" max="2543" width="9.109375" style="26"/>
    <col min="2544" max="2544" width="7.44140625" style="26" customWidth="1"/>
    <col min="2545" max="2545" width="7.88671875" style="26" customWidth="1"/>
    <col min="2546" max="2548" width="7.44140625" style="26" customWidth="1"/>
    <col min="2549" max="2549" width="9.109375" style="26"/>
    <col min="2550" max="2550" width="7.44140625" style="26" customWidth="1"/>
    <col min="2551" max="2551" width="7.88671875" style="26" customWidth="1"/>
    <col min="2552" max="2554" width="7.44140625" style="26" customWidth="1"/>
    <col min="2555" max="2555" width="9.109375" style="26"/>
    <col min="2556" max="2556" width="7.44140625" style="26" customWidth="1"/>
    <col min="2557" max="2557" width="7.88671875" style="26" customWidth="1"/>
    <col min="2558" max="2558" width="7.44140625" style="26" customWidth="1"/>
    <col min="2559" max="2794" width="9.109375" style="26"/>
    <col min="2795" max="2795" width="3" style="26" bestFit="1" customWidth="1"/>
    <col min="2796" max="2796" width="18.109375" style="26" customWidth="1"/>
    <col min="2797" max="2798" width="7.44140625" style="26" customWidth="1"/>
    <col min="2799" max="2799" width="9.109375" style="26"/>
    <col min="2800" max="2800" width="7.44140625" style="26" customWidth="1"/>
    <col min="2801" max="2801" width="7.88671875" style="26" customWidth="1"/>
    <col min="2802" max="2804" width="7.44140625" style="26" customWidth="1"/>
    <col min="2805" max="2805" width="9.109375" style="26"/>
    <col min="2806" max="2806" width="7.44140625" style="26" customWidth="1"/>
    <col min="2807" max="2807" width="7.88671875" style="26" customWidth="1"/>
    <col min="2808" max="2810" width="7.44140625" style="26" customWidth="1"/>
    <col min="2811" max="2811" width="9.109375" style="26"/>
    <col min="2812" max="2812" width="7.44140625" style="26" customWidth="1"/>
    <col min="2813" max="2813" width="7.88671875" style="26" customWidth="1"/>
    <col min="2814" max="2814" width="7.44140625" style="26" customWidth="1"/>
    <col min="2815" max="3050" width="9.109375" style="26"/>
    <col min="3051" max="3051" width="3" style="26" bestFit="1" customWidth="1"/>
    <col min="3052" max="3052" width="18.109375" style="26" customWidth="1"/>
    <col min="3053" max="3054" width="7.44140625" style="26" customWidth="1"/>
    <col min="3055" max="3055" width="9.109375" style="26"/>
    <col min="3056" max="3056" width="7.44140625" style="26" customWidth="1"/>
    <col min="3057" max="3057" width="7.88671875" style="26" customWidth="1"/>
    <col min="3058" max="3060" width="7.44140625" style="26" customWidth="1"/>
    <col min="3061" max="3061" width="9.109375" style="26"/>
    <col min="3062" max="3062" width="7.44140625" style="26" customWidth="1"/>
    <col min="3063" max="3063" width="7.88671875" style="26" customWidth="1"/>
    <col min="3064" max="3066" width="7.44140625" style="26" customWidth="1"/>
    <col min="3067" max="3067" width="9.109375" style="26"/>
    <col min="3068" max="3068" width="7.44140625" style="26" customWidth="1"/>
    <col min="3069" max="3069" width="7.88671875" style="26" customWidth="1"/>
    <col min="3070" max="3070" width="7.44140625" style="26" customWidth="1"/>
    <col min="3071" max="3306" width="9.109375" style="26"/>
    <col min="3307" max="3307" width="3" style="26" bestFit="1" customWidth="1"/>
    <col min="3308" max="3308" width="18.109375" style="26" customWidth="1"/>
    <col min="3309" max="3310" width="7.44140625" style="26" customWidth="1"/>
    <col min="3311" max="3311" width="9.109375" style="26"/>
    <col min="3312" max="3312" width="7.44140625" style="26" customWidth="1"/>
    <col min="3313" max="3313" width="7.88671875" style="26" customWidth="1"/>
    <col min="3314" max="3316" width="7.44140625" style="26" customWidth="1"/>
    <col min="3317" max="3317" width="9.109375" style="26"/>
    <col min="3318" max="3318" width="7.44140625" style="26" customWidth="1"/>
    <col min="3319" max="3319" width="7.88671875" style="26" customWidth="1"/>
    <col min="3320" max="3322" width="7.44140625" style="26" customWidth="1"/>
    <col min="3323" max="3323" width="9.109375" style="26"/>
    <col min="3324" max="3324" width="7.44140625" style="26" customWidth="1"/>
    <col min="3325" max="3325" width="7.88671875" style="26" customWidth="1"/>
    <col min="3326" max="3326" width="7.44140625" style="26" customWidth="1"/>
    <col min="3327" max="3562" width="9.109375" style="26"/>
    <col min="3563" max="3563" width="3" style="26" bestFit="1" customWidth="1"/>
    <col min="3564" max="3564" width="18.109375" style="26" customWidth="1"/>
    <col min="3565" max="3566" width="7.44140625" style="26" customWidth="1"/>
    <col min="3567" max="3567" width="9.109375" style="26"/>
    <col min="3568" max="3568" width="7.44140625" style="26" customWidth="1"/>
    <col min="3569" max="3569" width="7.88671875" style="26" customWidth="1"/>
    <col min="3570" max="3572" width="7.44140625" style="26" customWidth="1"/>
    <col min="3573" max="3573" width="9.109375" style="26"/>
    <col min="3574" max="3574" width="7.44140625" style="26" customWidth="1"/>
    <col min="3575" max="3575" width="7.88671875" style="26" customWidth="1"/>
    <col min="3576" max="3578" width="7.44140625" style="26" customWidth="1"/>
    <col min="3579" max="3579" width="9.109375" style="26"/>
    <col min="3580" max="3580" width="7.44140625" style="26" customWidth="1"/>
    <col min="3581" max="3581" width="7.88671875" style="26" customWidth="1"/>
    <col min="3582" max="3582" width="7.44140625" style="26" customWidth="1"/>
    <col min="3583" max="3818" width="9.109375" style="26"/>
    <col min="3819" max="3819" width="3" style="26" bestFit="1" customWidth="1"/>
    <col min="3820" max="3820" width="18.109375" style="26" customWidth="1"/>
    <col min="3821" max="3822" width="7.44140625" style="26" customWidth="1"/>
    <col min="3823" max="3823" width="9.109375" style="26"/>
    <col min="3824" max="3824" width="7.44140625" style="26" customWidth="1"/>
    <col min="3825" max="3825" width="7.88671875" style="26" customWidth="1"/>
    <col min="3826" max="3828" width="7.44140625" style="26" customWidth="1"/>
    <col min="3829" max="3829" width="9.109375" style="26"/>
    <col min="3830" max="3830" width="7.44140625" style="26" customWidth="1"/>
    <col min="3831" max="3831" width="7.88671875" style="26" customWidth="1"/>
    <col min="3832" max="3834" width="7.44140625" style="26" customWidth="1"/>
    <col min="3835" max="3835" width="9.109375" style="26"/>
    <col min="3836" max="3836" width="7.44140625" style="26" customWidth="1"/>
    <col min="3837" max="3837" width="7.88671875" style="26" customWidth="1"/>
    <col min="3838" max="3838" width="7.44140625" style="26" customWidth="1"/>
    <col min="3839" max="4074" width="9.109375" style="26"/>
    <col min="4075" max="4075" width="3" style="26" bestFit="1" customWidth="1"/>
    <col min="4076" max="4076" width="18.109375" style="26" customWidth="1"/>
    <col min="4077" max="4078" width="7.44140625" style="26" customWidth="1"/>
    <col min="4079" max="4079" width="9.109375" style="26"/>
    <col min="4080" max="4080" width="7.44140625" style="26" customWidth="1"/>
    <col min="4081" max="4081" width="7.88671875" style="26" customWidth="1"/>
    <col min="4082" max="4084" width="7.44140625" style="26" customWidth="1"/>
    <col min="4085" max="4085" width="9.109375" style="26"/>
    <col min="4086" max="4086" width="7.44140625" style="26" customWidth="1"/>
    <col min="4087" max="4087" width="7.88671875" style="26" customWidth="1"/>
    <col min="4088" max="4090" width="7.44140625" style="26" customWidth="1"/>
    <col min="4091" max="4091" width="9.109375" style="26"/>
    <col min="4092" max="4092" width="7.44140625" style="26" customWidth="1"/>
    <col min="4093" max="4093" width="7.88671875" style="26" customWidth="1"/>
    <col min="4094" max="4094" width="7.44140625" style="26" customWidth="1"/>
    <col min="4095" max="4330" width="9.109375" style="26"/>
    <col min="4331" max="4331" width="3" style="26" bestFit="1" customWidth="1"/>
    <col min="4332" max="4332" width="18.109375" style="26" customWidth="1"/>
    <col min="4333" max="4334" width="7.44140625" style="26" customWidth="1"/>
    <col min="4335" max="4335" width="9.109375" style="26"/>
    <col min="4336" max="4336" width="7.44140625" style="26" customWidth="1"/>
    <col min="4337" max="4337" width="7.88671875" style="26" customWidth="1"/>
    <col min="4338" max="4340" width="7.44140625" style="26" customWidth="1"/>
    <col min="4341" max="4341" width="9.109375" style="26"/>
    <col min="4342" max="4342" width="7.44140625" style="26" customWidth="1"/>
    <col min="4343" max="4343" width="7.88671875" style="26" customWidth="1"/>
    <col min="4344" max="4346" width="7.44140625" style="26" customWidth="1"/>
    <col min="4347" max="4347" width="9.109375" style="26"/>
    <col min="4348" max="4348" width="7.44140625" style="26" customWidth="1"/>
    <col min="4349" max="4349" width="7.88671875" style="26" customWidth="1"/>
    <col min="4350" max="4350" width="7.44140625" style="26" customWidth="1"/>
    <col min="4351" max="4586" width="9.109375" style="26"/>
    <col min="4587" max="4587" width="3" style="26" bestFit="1" customWidth="1"/>
    <col min="4588" max="4588" width="18.109375" style="26" customWidth="1"/>
    <col min="4589" max="4590" width="7.44140625" style="26" customWidth="1"/>
    <col min="4591" max="4591" width="9.109375" style="26"/>
    <col min="4592" max="4592" width="7.44140625" style="26" customWidth="1"/>
    <col min="4593" max="4593" width="7.88671875" style="26" customWidth="1"/>
    <col min="4594" max="4596" width="7.44140625" style="26" customWidth="1"/>
    <col min="4597" max="4597" width="9.109375" style="26"/>
    <col min="4598" max="4598" width="7.44140625" style="26" customWidth="1"/>
    <col min="4599" max="4599" width="7.88671875" style="26" customWidth="1"/>
    <col min="4600" max="4602" width="7.44140625" style="26" customWidth="1"/>
    <col min="4603" max="4603" width="9.109375" style="26"/>
    <col min="4604" max="4604" width="7.44140625" style="26" customWidth="1"/>
    <col min="4605" max="4605" width="7.88671875" style="26" customWidth="1"/>
    <col min="4606" max="4606" width="7.44140625" style="26" customWidth="1"/>
    <col min="4607" max="4842" width="9.109375" style="26"/>
    <col min="4843" max="4843" width="3" style="26" bestFit="1" customWidth="1"/>
    <col min="4844" max="4844" width="18.109375" style="26" customWidth="1"/>
    <col min="4845" max="4846" width="7.44140625" style="26" customWidth="1"/>
    <col min="4847" max="4847" width="9.109375" style="26"/>
    <col min="4848" max="4848" width="7.44140625" style="26" customWidth="1"/>
    <col min="4849" max="4849" width="7.88671875" style="26" customWidth="1"/>
    <col min="4850" max="4852" width="7.44140625" style="26" customWidth="1"/>
    <col min="4853" max="4853" width="9.109375" style="26"/>
    <col min="4854" max="4854" width="7.44140625" style="26" customWidth="1"/>
    <col min="4855" max="4855" width="7.88671875" style="26" customWidth="1"/>
    <col min="4856" max="4858" width="7.44140625" style="26" customWidth="1"/>
    <col min="4859" max="4859" width="9.109375" style="26"/>
    <col min="4860" max="4860" width="7.44140625" style="26" customWidth="1"/>
    <col min="4861" max="4861" width="7.88671875" style="26" customWidth="1"/>
    <col min="4862" max="4862" width="7.44140625" style="26" customWidth="1"/>
    <col min="4863" max="5098" width="9.109375" style="26"/>
    <col min="5099" max="5099" width="3" style="26" bestFit="1" customWidth="1"/>
    <col min="5100" max="5100" width="18.109375" style="26" customWidth="1"/>
    <col min="5101" max="5102" width="7.44140625" style="26" customWidth="1"/>
    <col min="5103" max="5103" width="9.109375" style="26"/>
    <col min="5104" max="5104" width="7.44140625" style="26" customWidth="1"/>
    <col min="5105" max="5105" width="7.88671875" style="26" customWidth="1"/>
    <col min="5106" max="5108" width="7.44140625" style="26" customWidth="1"/>
    <col min="5109" max="5109" width="9.109375" style="26"/>
    <col min="5110" max="5110" width="7.44140625" style="26" customWidth="1"/>
    <col min="5111" max="5111" width="7.88671875" style="26" customWidth="1"/>
    <col min="5112" max="5114" width="7.44140625" style="26" customWidth="1"/>
    <col min="5115" max="5115" width="9.109375" style="26"/>
    <col min="5116" max="5116" width="7.44140625" style="26" customWidth="1"/>
    <col min="5117" max="5117" width="7.88671875" style="26" customWidth="1"/>
    <col min="5118" max="5118" width="7.44140625" style="26" customWidth="1"/>
    <col min="5119" max="5354" width="9.109375" style="26"/>
    <col min="5355" max="5355" width="3" style="26" bestFit="1" customWidth="1"/>
    <col min="5356" max="5356" width="18.109375" style="26" customWidth="1"/>
    <col min="5357" max="5358" width="7.44140625" style="26" customWidth="1"/>
    <col min="5359" max="5359" width="9.109375" style="26"/>
    <col min="5360" max="5360" width="7.44140625" style="26" customWidth="1"/>
    <col min="5361" max="5361" width="7.88671875" style="26" customWidth="1"/>
    <col min="5362" max="5364" width="7.44140625" style="26" customWidth="1"/>
    <col min="5365" max="5365" width="9.109375" style="26"/>
    <col min="5366" max="5366" width="7.44140625" style="26" customWidth="1"/>
    <col min="5367" max="5367" width="7.88671875" style="26" customWidth="1"/>
    <col min="5368" max="5370" width="7.44140625" style="26" customWidth="1"/>
    <col min="5371" max="5371" width="9.109375" style="26"/>
    <col min="5372" max="5372" width="7.44140625" style="26" customWidth="1"/>
    <col min="5373" max="5373" width="7.88671875" style="26" customWidth="1"/>
    <col min="5374" max="5374" width="7.44140625" style="26" customWidth="1"/>
    <col min="5375" max="5610" width="9.109375" style="26"/>
    <col min="5611" max="5611" width="3" style="26" bestFit="1" customWidth="1"/>
    <col min="5612" max="5612" width="18.109375" style="26" customWidth="1"/>
    <col min="5613" max="5614" width="7.44140625" style="26" customWidth="1"/>
    <col min="5615" max="5615" width="9.109375" style="26"/>
    <col min="5616" max="5616" width="7.44140625" style="26" customWidth="1"/>
    <col min="5617" max="5617" width="7.88671875" style="26" customWidth="1"/>
    <col min="5618" max="5620" width="7.44140625" style="26" customWidth="1"/>
    <col min="5621" max="5621" width="9.109375" style="26"/>
    <col min="5622" max="5622" width="7.44140625" style="26" customWidth="1"/>
    <col min="5623" max="5623" width="7.88671875" style="26" customWidth="1"/>
    <col min="5624" max="5626" width="7.44140625" style="26" customWidth="1"/>
    <col min="5627" max="5627" width="9.109375" style="26"/>
    <col min="5628" max="5628" width="7.44140625" style="26" customWidth="1"/>
    <col min="5629" max="5629" width="7.88671875" style="26" customWidth="1"/>
    <col min="5630" max="5630" width="7.44140625" style="26" customWidth="1"/>
    <col min="5631" max="5866" width="9.109375" style="26"/>
    <col min="5867" max="5867" width="3" style="26" bestFit="1" customWidth="1"/>
    <col min="5868" max="5868" width="18.109375" style="26" customWidth="1"/>
    <col min="5869" max="5870" width="7.44140625" style="26" customWidth="1"/>
    <col min="5871" max="5871" width="9.109375" style="26"/>
    <col min="5872" max="5872" width="7.44140625" style="26" customWidth="1"/>
    <col min="5873" max="5873" width="7.88671875" style="26" customWidth="1"/>
    <col min="5874" max="5876" width="7.44140625" style="26" customWidth="1"/>
    <col min="5877" max="5877" width="9.109375" style="26"/>
    <col min="5878" max="5878" width="7.44140625" style="26" customWidth="1"/>
    <col min="5879" max="5879" width="7.88671875" style="26" customWidth="1"/>
    <col min="5880" max="5882" width="7.44140625" style="26" customWidth="1"/>
    <col min="5883" max="5883" width="9.109375" style="26"/>
    <col min="5884" max="5884" width="7.44140625" style="26" customWidth="1"/>
    <col min="5885" max="5885" width="7.88671875" style="26" customWidth="1"/>
    <col min="5886" max="5886" width="7.44140625" style="26" customWidth="1"/>
    <col min="5887" max="6122" width="9.109375" style="26"/>
    <col min="6123" max="6123" width="3" style="26" bestFit="1" customWidth="1"/>
    <col min="6124" max="6124" width="18.109375" style="26" customWidth="1"/>
    <col min="6125" max="6126" width="7.44140625" style="26" customWidth="1"/>
    <col min="6127" max="6127" width="9.109375" style="26"/>
    <col min="6128" max="6128" width="7.44140625" style="26" customWidth="1"/>
    <col min="6129" max="6129" width="7.88671875" style="26" customWidth="1"/>
    <col min="6130" max="6132" width="7.44140625" style="26" customWidth="1"/>
    <col min="6133" max="6133" width="9.109375" style="26"/>
    <col min="6134" max="6134" width="7.44140625" style="26" customWidth="1"/>
    <col min="6135" max="6135" width="7.88671875" style="26" customWidth="1"/>
    <col min="6136" max="6138" width="7.44140625" style="26" customWidth="1"/>
    <col min="6139" max="6139" width="9.109375" style="26"/>
    <col min="6140" max="6140" width="7.44140625" style="26" customWidth="1"/>
    <col min="6141" max="6141" width="7.88671875" style="26" customWidth="1"/>
    <col min="6142" max="6142" width="7.44140625" style="26" customWidth="1"/>
    <col min="6143" max="6378" width="9.109375" style="26"/>
    <col min="6379" max="6379" width="3" style="26" bestFit="1" customWidth="1"/>
    <col min="6380" max="6380" width="18.109375" style="26" customWidth="1"/>
    <col min="6381" max="6382" width="7.44140625" style="26" customWidth="1"/>
    <col min="6383" max="6383" width="9.109375" style="26"/>
    <col min="6384" max="6384" width="7.44140625" style="26" customWidth="1"/>
    <col min="6385" max="6385" width="7.88671875" style="26" customWidth="1"/>
    <col min="6386" max="6388" width="7.44140625" style="26" customWidth="1"/>
    <col min="6389" max="6389" width="9.109375" style="26"/>
    <col min="6390" max="6390" width="7.44140625" style="26" customWidth="1"/>
    <col min="6391" max="6391" width="7.88671875" style="26" customWidth="1"/>
    <col min="6392" max="6394" width="7.44140625" style="26" customWidth="1"/>
    <col min="6395" max="6395" width="9.109375" style="26"/>
    <col min="6396" max="6396" width="7.44140625" style="26" customWidth="1"/>
    <col min="6397" max="6397" width="7.88671875" style="26" customWidth="1"/>
    <col min="6398" max="6398" width="7.44140625" style="26" customWidth="1"/>
    <col min="6399" max="6634" width="9.109375" style="26"/>
    <col min="6635" max="6635" width="3" style="26" bestFit="1" customWidth="1"/>
    <col min="6636" max="6636" width="18.109375" style="26" customWidth="1"/>
    <col min="6637" max="6638" width="7.44140625" style="26" customWidth="1"/>
    <col min="6639" max="6639" width="9.109375" style="26"/>
    <col min="6640" max="6640" width="7.44140625" style="26" customWidth="1"/>
    <col min="6641" max="6641" width="7.88671875" style="26" customWidth="1"/>
    <col min="6642" max="6644" width="7.44140625" style="26" customWidth="1"/>
    <col min="6645" max="6645" width="9.109375" style="26"/>
    <col min="6646" max="6646" width="7.44140625" style="26" customWidth="1"/>
    <col min="6647" max="6647" width="7.88671875" style="26" customWidth="1"/>
    <col min="6648" max="6650" width="7.44140625" style="26" customWidth="1"/>
    <col min="6651" max="6651" width="9.109375" style="26"/>
    <col min="6652" max="6652" width="7.44140625" style="26" customWidth="1"/>
    <col min="6653" max="6653" width="7.88671875" style="26" customWidth="1"/>
    <col min="6654" max="6654" width="7.44140625" style="26" customWidth="1"/>
    <col min="6655" max="6890" width="9.109375" style="26"/>
    <col min="6891" max="6891" width="3" style="26" bestFit="1" customWidth="1"/>
    <col min="6892" max="6892" width="18.109375" style="26" customWidth="1"/>
    <col min="6893" max="6894" width="7.44140625" style="26" customWidth="1"/>
    <col min="6895" max="6895" width="9.109375" style="26"/>
    <col min="6896" max="6896" width="7.44140625" style="26" customWidth="1"/>
    <col min="6897" max="6897" width="7.88671875" style="26" customWidth="1"/>
    <col min="6898" max="6900" width="7.44140625" style="26" customWidth="1"/>
    <col min="6901" max="6901" width="9.109375" style="26"/>
    <col min="6902" max="6902" width="7.44140625" style="26" customWidth="1"/>
    <col min="6903" max="6903" width="7.88671875" style="26" customWidth="1"/>
    <col min="6904" max="6906" width="7.44140625" style="26" customWidth="1"/>
    <col min="6907" max="6907" width="9.109375" style="26"/>
    <col min="6908" max="6908" width="7.44140625" style="26" customWidth="1"/>
    <col min="6909" max="6909" width="7.88671875" style="26" customWidth="1"/>
    <col min="6910" max="6910" width="7.44140625" style="26" customWidth="1"/>
    <col min="6911" max="7146" width="9.109375" style="26"/>
    <col min="7147" max="7147" width="3" style="26" bestFit="1" customWidth="1"/>
    <col min="7148" max="7148" width="18.109375" style="26" customWidth="1"/>
    <col min="7149" max="7150" width="7.44140625" style="26" customWidth="1"/>
    <col min="7151" max="7151" width="9.109375" style="26"/>
    <col min="7152" max="7152" width="7.44140625" style="26" customWidth="1"/>
    <col min="7153" max="7153" width="7.88671875" style="26" customWidth="1"/>
    <col min="7154" max="7156" width="7.44140625" style="26" customWidth="1"/>
    <col min="7157" max="7157" width="9.109375" style="26"/>
    <col min="7158" max="7158" width="7.44140625" style="26" customWidth="1"/>
    <col min="7159" max="7159" width="7.88671875" style="26" customWidth="1"/>
    <col min="7160" max="7162" width="7.44140625" style="26" customWidth="1"/>
    <col min="7163" max="7163" width="9.109375" style="26"/>
    <col min="7164" max="7164" width="7.44140625" style="26" customWidth="1"/>
    <col min="7165" max="7165" width="7.88671875" style="26" customWidth="1"/>
    <col min="7166" max="7166" width="7.44140625" style="26" customWidth="1"/>
    <col min="7167" max="7402" width="9.109375" style="26"/>
    <col min="7403" max="7403" width="3" style="26" bestFit="1" customWidth="1"/>
    <col min="7404" max="7404" width="18.109375" style="26" customWidth="1"/>
    <col min="7405" max="7406" width="7.44140625" style="26" customWidth="1"/>
    <col min="7407" max="7407" width="9.109375" style="26"/>
    <col min="7408" max="7408" width="7.44140625" style="26" customWidth="1"/>
    <col min="7409" max="7409" width="7.88671875" style="26" customWidth="1"/>
    <col min="7410" max="7412" width="7.44140625" style="26" customWidth="1"/>
    <col min="7413" max="7413" width="9.109375" style="26"/>
    <col min="7414" max="7414" width="7.44140625" style="26" customWidth="1"/>
    <col min="7415" max="7415" width="7.88671875" style="26" customWidth="1"/>
    <col min="7416" max="7418" width="7.44140625" style="26" customWidth="1"/>
    <col min="7419" max="7419" width="9.109375" style="26"/>
    <col min="7420" max="7420" width="7.44140625" style="26" customWidth="1"/>
    <col min="7421" max="7421" width="7.88671875" style="26" customWidth="1"/>
    <col min="7422" max="7422" width="7.44140625" style="26" customWidth="1"/>
    <col min="7423" max="7658" width="9.109375" style="26"/>
    <col min="7659" max="7659" width="3" style="26" bestFit="1" customWidth="1"/>
    <col min="7660" max="7660" width="18.109375" style="26" customWidth="1"/>
    <col min="7661" max="7662" width="7.44140625" style="26" customWidth="1"/>
    <col min="7663" max="7663" width="9.109375" style="26"/>
    <col min="7664" max="7664" width="7.44140625" style="26" customWidth="1"/>
    <col min="7665" max="7665" width="7.88671875" style="26" customWidth="1"/>
    <col min="7666" max="7668" width="7.44140625" style="26" customWidth="1"/>
    <col min="7669" max="7669" width="9.109375" style="26"/>
    <col min="7670" max="7670" width="7.44140625" style="26" customWidth="1"/>
    <col min="7671" max="7671" width="7.88671875" style="26" customWidth="1"/>
    <col min="7672" max="7674" width="7.44140625" style="26" customWidth="1"/>
    <col min="7675" max="7675" width="9.109375" style="26"/>
    <col min="7676" max="7676" width="7.44140625" style="26" customWidth="1"/>
    <col min="7677" max="7677" width="7.88671875" style="26" customWidth="1"/>
    <col min="7678" max="7678" width="7.44140625" style="26" customWidth="1"/>
    <col min="7679" max="7914" width="9.109375" style="26"/>
    <col min="7915" max="7915" width="3" style="26" bestFit="1" customWidth="1"/>
    <col min="7916" max="7916" width="18.109375" style="26" customWidth="1"/>
    <col min="7917" max="7918" width="7.44140625" style="26" customWidth="1"/>
    <col min="7919" max="7919" width="9.109375" style="26"/>
    <col min="7920" max="7920" width="7.44140625" style="26" customWidth="1"/>
    <col min="7921" max="7921" width="7.88671875" style="26" customWidth="1"/>
    <col min="7922" max="7924" width="7.44140625" style="26" customWidth="1"/>
    <col min="7925" max="7925" width="9.109375" style="26"/>
    <col min="7926" max="7926" width="7.44140625" style="26" customWidth="1"/>
    <col min="7927" max="7927" width="7.88671875" style="26" customWidth="1"/>
    <col min="7928" max="7930" width="7.44140625" style="26" customWidth="1"/>
    <col min="7931" max="7931" width="9.109375" style="26"/>
    <col min="7932" max="7932" width="7.44140625" style="26" customWidth="1"/>
    <col min="7933" max="7933" width="7.88671875" style="26" customWidth="1"/>
    <col min="7934" max="7934" width="7.44140625" style="26" customWidth="1"/>
    <col min="7935" max="8170" width="9.109375" style="26"/>
    <col min="8171" max="8171" width="3" style="26" bestFit="1" customWidth="1"/>
    <col min="8172" max="8172" width="18.109375" style="26" customWidth="1"/>
    <col min="8173" max="8174" width="7.44140625" style="26" customWidth="1"/>
    <col min="8175" max="8175" width="9.109375" style="26"/>
    <col min="8176" max="8176" width="7.44140625" style="26" customWidth="1"/>
    <col min="8177" max="8177" width="7.88671875" style="26" customWidth="1"/>
    <col min="8178" max="8180" width="7.44140625" style="26" customWidth="1"/>
    <col min="8181" max="8181" width="9.109375" style="26"/>
    <col min="8182" max="8182" width="7.44140625" style="26" customWidth="1"/>
    <col min="8183" max="8183" width="7.88671875" style="26" customWidth="1"/>
    <col min="8184" max="8186" width="7.44140625" style="26" customWidth="1"/>
    <col min="8187" max="8187" width="9.109375" style="26"/>
    <col min="8188" max="8188" width="7.44140625" style="26" customWidth="1"/>
    <col min="8189" max="8189" width="7.88671875" style="26" customWidth="1"/>
    <col min="8190" max="8190" width="7.44140625" style="26" customWidth="1"/>
    <col min="8191" max="8426" width="9.109375" style="26"/>
    <col min="8427" max="8427" width="3" style="26" bestFit="1" customWidth="1"/>
    <col min="8428" max="8428" width="18.109375" style="26" customWidth="1"/>
    <col min="8429" max="8430" width="7.44140625" style="26" customWidth="1"/>
    <col min="8431" max="8431" width="9.109375" style="26"/>
    <col min="8432" max="8432" width="7.44140625" style="26" customWidth="1"/>
    <col min="8433" max="8433" width="7.88671875" style="26" customWidth="1"/>
    <col min="8434" max="8436" width="7.44140625" style="26" customWidth="1"/>
    <col min="8437" max="8437" width="9.109375" style="26"/>
    <col min="8438" max="8438" width="7.44140625" style="26" customWidth="1"/>
    <col min="8439" max="8439" width="7.88671875" style="26" customWidth="1"/>
    <col min="8440" max="8442" width="7.44140625" style="26" customWidth="1"/>
    <col min="8443" max="8443" width="9.109375" style="26"/>
    <col min="8444" max="8444" width="7.44140625" style="26" customWidth="1"/>
    <col min="8445" max="8445" width="7.88671875" style="26" customWidth="1"/>
    <col min="8446" max="8446" width="7.44140625" style="26" customWidth="1"/>
    <col min="8447" max="8682" width="9.109375" style="26"/>
    <col min="8683" max="8683" width="3" style="26" bestFit="1" customWidth="1"/>
    <col min="8684" max="8684" width="18.109375" style="26" customWidth="1"/>
    <col min="8685" max="8686" width="7.44140625" style="26" customWidth="1"/>
    <col min="8687" max="8687" width="9.109375" style="26"/>
    <col min="8688" max="8688" width="7.44140625" style="26" customWidth="1"/>
    <col min="8689" max="8689" width="7.88671875" style="26" customWidth="1"/>
    <col min="8690" max="8692" width="7.44140625" style="26" customWidth="1"/>
    <col min="8693" max="8693" width="9.109375" style="26"/>
    <col min="8694" max="8694" width="7.44140625" style="26" customWidth="1"/>
    <col min="8695" max="8695" width="7.88671875" style="26" customWidth="1"/>
    <col min="8696" max="8698" width="7.44140625" style="26" customWidth="1"/>
    <col min="8699" max="8699" width="9.109375" style="26"/>
    <col min="8700" max="8700" width="7.44140625" style="26" customWidth="1"/>
    <col min="8701" max="8701" width="7.88671875" style="26" customWidth="1"/>
    <col min="8702" max="8702" width="7.44140625" style="26" customWidth="1"/>
    <col min="8703" max="8938" width="9.109375" style="26"/>
    <col min="8939" max="8939" width="3" style="26" bestFit="1" customWidth="1"/>
    <col min="8940" max="8940" width="18.109375" style="26" customWidth="1"/>
    <col min="8941" max="8942" width="7.44140625" style="26" customWidth="1"/>
    <col min="8943" max="8943" width="9.109375" style="26"/>
    <col min="8944" max="8944" width="7.44140625" style="26" customWidth="1"/>
    <col min="8945" max="8945" width="7.88671875" style="26" customWidth="1"/>
    <col min="8946" max="8948" width="7.44140625" style="26" customWidth="1"/>
    <col min="8949" max="8949" width="9.109375" style="26"/>
    <col min="8950" max="8950" width="7.44140625" style="26" customWidth="1"/>
    <col min="8951" max="8951" width="7.88671875" style="26" customWidth="1"/>
    <col min="8952" max="8954" width="7.44140625" style="26" customWidth="1"/>
    <col min="8955" max="8955" width="9.109375" style="26"/>
    <col min="8956" max="8956" width="7.44140625" style="26" customWidth="1"/>
    <col min="8957" max="8957" width="7.88671875" style="26" customWidth="1"/>
    <col min="8958" max="8958" width="7.44140625" style="26" customWidth="1"/>
    <col min="8959" max="9194" width="9.109375" style="26"/>
    <col min="9195" max="9195" width="3" style="26" bestFit="1" customWidth="1"/>
    <col min="9196" max="9196" width="18.109375" style="26" customWidth="1"/>
    <col min="9197" max="9198" width="7.44140625" style="26" customWidth="1"/>
    <col min="9199" max="9199" width="9.109375" style="26"/>
    <col min="9200" max="9200" width="7.44140625" style="26" customWidth="1"/>
    <col min="9201" max="9201" width="7.88671875" style="26" customWidth="1"/>
    <col min="9202" max="9204" width="7.44140625" style="26" customWidth="1"/>
    <col min="9205" max="9205" width="9.109375" style="26"/>
    <col min="9206" max="9206" width="7.44140625" style="26" customWidth="1"/>
    <col min="9207" max="9207" width="7.88671875" style="26" customWidth="1"/>
    <col min="9208" max="9210" width="7.44140625" style="26" customWidth="1"/>
    <col min="9211" max="9211" width="9.109375" style="26"/>
    <col min="9212" max="9212" width="7.44140625" style="26" customWidth="1"/>
    <col min="9213" max="9213" width="7.88671875" style="26" customWidth="1"/>
    <col min="9214" max="9214" width="7.44140625" style="26" customWidth="1"/>
    <col min="9215" max="9450" width="9.109375" style="26"/>
    <col min="9451" max="9451" width="3" style="26" bestFit="1" customWidth="1"/>
    <col min="9452" max="9452" width="18.109375" style="26" customWidth="1"/>
    <col min="9453" max="9454" width="7.44140625" style="26" customWidth="1"/>
    <col min="9455" max="9455" width="9.109375" style="26"/>
    <col min="9456" max="9456" width="7.44140625" style="26" customWidth="1"/>
    <col min="9457" max="9457" width="7.88671875" style="26" customWidth="1"/>
    <col min="9458" max="9460" width="7.44140625" style="26" customWidth="1"/>
    <col min="9461" max="9461" width="9.109375" style="26"/>
    <col min="9462" max="9462" width="7.44140625" style="26" customWidth="1"/>
    <col min="9463" max="9463" width="7.88671875" style="26" customWidth="1"/>
    <col min="9464" max="9466" width="7.44140625" style="26" customWidth="1"/>
    <col min="9467" max="9467" width="9.109375" style="26"/>
    <col min="9468" max="9468" width="7.44140625" style="26" customWidth="1"/>
    <col min="9469" max="9469" width="7.88671875" style="26" customWidth="1"/>
    <col min="9470" max="9470" width="7.44140625" style="26" customWidth="1"/>
    <col min="9471" max="9706" width="9.109375" style="26"/>
    <col min="9707" max="9707" width="3" style="26" bestFit="1" customWidth="1"/>
    <col min="9708" max="9708" width="18.109375" style="26" customWidth="1"/>
    <col min="9709" max="9710" width="7.44140625" style="26" customWidth="1"/>
    <col min="9711" max="9711" width="9.109375" style="26"/>
    <col min="9712" max="9712" width="7.44140625" style="26" customWidth="1"/>
    <col min="9713" max="9713" width="7.88671875" style="26" customWidth="1"/>
    <col min="9714" max="9716" width="7.44140625" style="26" customWidth="1"/>
    <col min="9717" max="9717" width="9.109375" style="26"/>
    <col min="9718" max="9718" width="7.44140625" style="26" customWidth="1"/>
    <col min="9719" max="9719" width="7.88671875" style="26" customWidth="1"/>
    <col min="9720" max="9722" width="7.44140625" style="26" customWidth="1"/>
    <col min="9723" max="9723" width="9.109375" style="26"/>
    <col min="9724" max="9724" width="7.44140625" style="26" customWidth="1"/>
    <col min="9725" max="9725" width="7.88671875" style="26" customWidth="1"/>
    <col min="9726" max="9726" width="7.44140625" style="26" customWidth="1"/>
    <col min="9727" max="9962" width="9.109375" style="26"/>
    <col min="9963" max="9963" width="3" style="26" bestFit="1" customWidth="1"/>
    <col min="9964" max="9964" width="18.109375" style="26" customWidth="1"/>
    <col min="9965" max="9966" width="7.44140625" style="26" customWidth="1"/>
    <col min="9967" max="9967" width="9.109375" style="26"/>
    <col min="9968" max="9968" width="7.44140625" style="26" customWidth="1"/>
    <col min="9969" max="9969" width="7.88671875" style="26" customWidth="1"/>
    <col min="9970" max="9972" width="7.44140625" style="26" customWidth="1"/>
    <col min="9973" max="9973" width="9.109375" style="26"/>
    <col min="9974" max="9974" width="7.44140625" style="26" customWidth="1"/>
    <col min="9975" max="9975" width="7.88671875" style="26" customWidth="1"/>
    <col min="9976" max="9978" width="7.44140625" style="26" customWidth="1"/>
    <col min="9979" max="9979" width="9.109375" style="26"/>
    <col min="9980" max="9980" width="7.44140625" style="26" customWidth="1"/>
    <col min="9981" max="9981" width="7.88671875" style="26" customWidth="1"/>
    <col min="9982" max="9982" width="7.44140625" style="26" customWidth="1"/>
    <col min="9983" max="10218" width="9.109375" style="26"/>
    <col min="10219" max="10219" width="3" style="26" bestFit="1" customWidth="1"/>
    <col min="10220" max="10220" width="18.109375" style="26" customWidth="1"/>
    <col min="10221" max="10222" width="7.44140625" style="26" customWidth="1"/>
    <col min="10223" max="10223" width="9.109375" style="26"/>
    <col min="10224" max="10224" width="7.44140625" style="26" customWidth="1"/>
    <col min="10225" max="10225" width="7.88671875" style="26" customWidth="1"/>
    <col min="10226" max="10228" width="7.44140625" style="26" customWidth="1"/>
    <col min="10229" max="10229" width="9.109375" style="26"/>
    <col min="10230" max="10230" width="7.44140625" style="26" customWidth="1"/>
    <col min="10231" max="10231" width="7.88671875" style="26" customWidth="1"/>
    <col min="10232" max="10234" width="7.44140625" style="26" customWidth="1"/>
    <col min="10235" max="10235" width="9.109375" style="26"/>
    <col min="10236" max="10236" width="7.44140625" style="26" customWidth="1"/>
    <col min="10237" max="10237" width="7.88671875" style="26" customWidth="1"/>
    <col min="10238" max="10238" width="7.44140625" style="26" customWidth="1"/>
    <col min="10239" max="10474" width="9.109375" style="26"/>
    <col min="10475" max="10475" width="3" style="26" bestFit="1" customWidth="1"/>
    <col min="10476" max="10476" width="18.109375" style="26" customWidth="1"/>
    <col min="10477" max="10478" width="7.44140625" style="26" customWidth="1"/>
    <col min="10479" max="10479" width="9.109375" style="26"/>
    <col min="10480" max="10480" width="7.44140625" style="26" customWidth="1"/>
    <col min="10481" max="10481" width="7.88671875" style="26" customWidth="1"/>
    <col min="10482" max="10484" width="7.44140625" style="26" customWidth="1"/>
    <col min="10485" max="10485" width="9.109375" style="26"/>
    <col min="10486" max="10486" width="7.44140625" style="26" customWidth="1"/>
    <col min="10487" max="10487" width="7.88671875" style="26" customWidth="1"/>
    <col min="10488" max="10490" width="7.44140625" style="26" customWidth="1"/>
    <col min="10491" max="10491" width="9.109375" style="26"/>
    <col min="10492" max="10492" width="7.44140625" style="26" customWidth="1"/>
    <col min="10493" max="10493" width="7.88671875" style="26" customWidth="1"/>
    <col min="10494" max="10494" width="7.44140625" style="26" customWidth="1"/>
    <col min="10495" max="10730" width="9.109375" style="26"/>
    <col min="10731" max="10731" width="3" style="26" bestFit="1" customWidth="1"/>
    <col min="10732" max="10732" width="18.109375" style="26" customWidth="1"/>
    <col min="10733" max="10734" width="7.44140625" style="26" customWidth="1"/>
    <col min="10735" max="10735" width="9.109375" style="26"/>
    <col min="10736" max="10736" width="7.44140625" style="26" customWidth="1"/>
    <col min="10737" max="10737" width="7.88671875" style="26" customWidth="1"/>
    <col min="10738" max="10740" width="7.44140625" style="26" customWidth="1"/>
    <col min="10741" max="10741" width="9.109375" style="26"/>
    <col min="10742" max="10742" width="7.44140625" style="26" customWidth="1"/>
    <col min="10743" max="10743" width="7.88671875" style="26" customWidth="1"/>
    <col min="10744" max="10746" width="7.44140625" style="26" customWidth="1"/>
    <col min="10747" max="10747" width="9.109375" style="26"/>
    <col min="10748" max="10748" width="7.44140625" style="26" customWidth="1"/>
    <col min="10749" max="10749" width="7.88671875" style="26" customWidth="1"/>
    <col min="10750" max="10750" width="7.44140625" style="26" customWidth="1"/>
    <col min="10751" max="10986" width="9.109375" style="26"/>
    <col min="10987" max="10987" width="3" style="26" bestFit="1" customWidth="1"/>
    <col min="10988" max="10988" width="18.109375" style="26" customWidth="1"/>
    <col min="10989" max="10990" width="7.44140625" style="26" customWidth="1"/>
    <col min="10991" max="10991" width="9.109375" style="26"/>
    <col min="10992" max="10992" width="7.44140625" style="26" customWidth="1"/>
    <col min="10993" max="10993" width="7.88671875" style="26" customWidth="1"/>
    <col min="10994" max="10996" width="7.44140625" style="26" customWidth="1"/>
    <col min="10997" max="10997" width="9.109375" style="26"/>
    <col min="10998" max="10998" width="7.44140625" style="26" customWidth="1"/>
    <col min="10999" max="10999" width="7.88671875" style="26" customWidth="1"/>
    <col min="11000" max="11002" width="7.44140625" style="26" customWidth="1"/>
    <col min="11003" max="11003" width="9.109375" style="26"/>
    <col min="11004" max="11004" width="7.44140625" style="26" customWidth="1"/>
    <col min="11005" max="11005" width="7.88671875" style="26" customWidth="1"/>
    <col min="11006" max="11006" width="7.44140625" style="26" customWidth="1"/>
    <col min="11007" max="11242" width="9.109375" style="26"/>
    <col min="11243" max="11243" width="3" style="26" bestFit="1" customWidth="1"/>
    <col min="11244" max="11244" width="18.109375" style="26" customWidth="1"/>
    <col min="11245" max="11246" width="7.44140625" style="26" customWidth="1"/>
    <col min="11247" max="11247" width="9.109375" style="26"/>
    <col min="11248" max="11248" width="7.44140625" style="26" customWidth="1"/>
    <col min="11249" max="11249" width="7.88671875" style="26" customWidth="1"/>
    <col min="11250" max="11252" width="7.44140625" style="26" customWidth="1"/>
    <col min="11253" max="11253" width="9.109375" style="26"/>
    <col min="11254" max="11254" width="7.44140625" style="26" customWidth="1"/>
    <col min="11255" max="11255" width="7.88671875" style="26" customWidth="1"/>
    <col min="11256" max="11258" width="7.44140625" style="26" customWidth="1"/>
    <col min="11259" max="11259" width="9.109375" style="26"/>
    <col min="11260" max="11260" width="7.44140625" style="26" customWidth="1"/>
    <col min="11261" max="11261" width="7.88671875" style="26" customWidth="1"/>
    <col min="11262" max="11262" width="7.44140625" style="26" customWidth="1"/>
    <col min="11263" max="11498" width="9.109375" style="26"/>
    <col min="11499" max="11499" width="3" style="26" bestFit="1" customWidth="1"/>
    <col min="11500" max="11500" width="18.109375" style="26" customWidth="1"/>
    <col min="11501" max="11502" width="7.44140625" style="26" customWidth="1"/>
    <col min="11503" max="11503" width="9.109375" style="26"/>
    <col min="11504" max="11504" width="7.44140625" style="26" customWidth="1"/>
    <col min="11505" max="11505" width="7.88671875" style="26" customWidth="1"/>
    <col min="11506" max="11508" width="7.44140625" style="26" customWidth="1"/>
    <col min="11509" max="11509" width="9.109375" style="26"/>
    <col min="11510" max="11510" width="7.44140625" style="26" customWidth="1"/>
    <col min="11511" max="11511" width="7.88671875" style="26" customWidth="1"/>
    <col min="11512" max="11514" width="7.44140625" style="26" customWidth="1"/>
    <col min="11515" max="11515" width="9.109375" style="26"/>
    <col min="11516" max="11516" width="7.44140625" style="26" customWidth="1"/>
    <col min="11517" max="11517" width="7.88671875" style="26" customWidth="1"/>
    <col min="11518" max="11518" width="7.44140625" style="26" customWidth="1"/>
    <col min="11519" max="11754" width="9.109375" style="26"/>
    <col min="11755" max="11755" width="3" style="26" bestFit="1" customWidth="1"/>
    <col min="11756" max="11756" width="18.109375" style="26" customWidth="1"/>
    <col min="11757" max="11758" width="7.44140625" style="26" customWidth="1"/>
    <col min="11759" max="11759" width="9.109375" style="26"/>
    <col min="11760" max="11760" width="7.44140625" style="26" customWidth="1"/>
    <col min="11761" max="11761" width="7.88671875" style="26" customWidth="1"/>
    <col min="11762" max="11764" width="7.44140625" style="26" customWidth="1"/>
    <col min="11765" max="11765" width="9.109375" style="26"/>
    <col min="11766" max="11766" width="7.44140625" style="26" customWidth="1"/>
    <col min="11767" max="11767" width="7.88671875" style="26" customWidth="1"/>
    <col min="11768" max="11770" width="7.44140625" style="26" customWidth="1"/>
    <col min="11771" max="11771" width="9.109375" style="26"/>
    <col min="11772" max="11772" width="7.44140625" style="26" customWidth="1"/>
    <col min="11773" max="11773" width="7.88671875" style="26" customWidth="1"/>
    <col min="11774" max="11774" width="7.44140625" style="26" customWidth="1"/>
    <col min="11775" max="12010" width="9.109375" style="26"/>
    <col min="12011" max="12011" width="3" style="26" bestFit="1" customWidth="1"/>
    <col min="12012" max="12012" width="18.109375" style="26" customWidth="1"/>
    <col min="12013" max="12014" width="7.44140625" style="26" customWidth="1"/>
    <col min="12015" max="12015" width="9.109375" style="26"/>
    <col min="12016" max="12016" width="7.44140625" style="26" customWidth="1"/>
    <col min="12017" max="12017" width="7.88671875" style="26" customWidth="1"/>
    <col min="12018" max="12020" width="7.44140625" style="26" customWidth="1"/>
    <col min="12021" max="12021" width="9.109375" style="26"/>
    <col min="12022" max="12022" width="7.44140625" style="26" customWidth="1"/>
    <col min="12023" max="12023" width="7.88671875" style="26" customWidth="1"/>
    <col min="12024" max="12026" width="7.44140625" style="26" customWidth="1"/>
    <col min="12027" max="12027" width="9.109375" style="26"/>
    <col min="12028" max="12028" width="7.44140625" style="26" customWidth="1"/>
    <col min="12029" max="12029" width="7.88671875" style="26" customWidth="1"/>
    <col min="12030" max="12030" width="7.44140625" style="26" customWidth="1"/>
    <col min="12031" max="12266" width="9.109375" style="26"/>
    <col min="12267" max="12267" width="3" style="26" bestFit="1" customWidth="1"/>
    <col min="12268" max="12268" width="18.109375" style="26" customWidth="1"/>
    <col min="12269" max="12270" width="7.44140625" style="26" customWidth="1"/>
    <col min="12271" max="12271" width="9.109375" style="26"/>
    <col min="12272" max="12272" width="7.44140625" style="26" customWidth="1"/>
    <col min="12273" max="12273" width="7.88671875" style="26" customWidth="1"/>
    <col min="12274" max="12276" width="7.44140625" style="26" customWidth="1"/>
    <col min="12277" max="12277" width="9.109375" style="26"/>
    <col min="12278" max="12278" width="7.44140625" style="26" customWidth="1"/>
    <col min="12279" max="12279" width="7.88671875" style="26" customWidth="1"/>
    <col min="12280" max="12282" width="7.44140625" style="26" customWidth="1"/>
    <col min="12283" max="12283" width="9.109375" style="26"/>
    <col min="12284" max="12284" width="7.44140625" style="26" customWidth="1"/>
    <col min="12285" max="12285" width="7.88671875" style="26" customWidth="1"/>
    <col min="12286" max="12286" width="7.44140625" style="26" customWidth="1"/>
    <col min="12287" max="12522" width="9.109375" style="26"/>
    <col min="12523" max="12523" width="3" style="26" bestFit="1" customWidth="1"/>
    <col min="12524" max="12524" width="18.109375" style="26" customWidth="1"/>
    <col min="12525" max="12526" width="7.44140625" style="26" customWidth="1"/>
    <col min="12527" max="12527" width="9.109375" style="26"/>
    <col min="12528" max="12528" width="7.44140625" style="26" customWidth="1"/>
    <col min="12529" max="12529" width="7.88671875" style="26" customWidth="1"/>
    <col min="12530" max="12532" width="7.44140625" style="26" customWidth="1"/>
    <col min="12533" max="12533" width="9.109375" style="26"/>
    <col min="12534" max="12534" width="7.44140625" style="26" customWidth="1"/>
    <col min="12535" max="12535" width="7.88671875" style="26" customWidth="1"/>
    <col min="12536" max="12538" width="7.44140625" style="26" customWidth="1"/>
    <col min="12539" max="12539" width="9.109375" style="26"/>
    <col min="12540" max="12540" width="7.44140625" style="26" customWidth="1"/>
    <col min="12541" max="12541" width="7.88671875" style="26" customWidth="1"/>
    <col min="12542" max="12542" width="7.44140625" style="26" customWidth="1"/>
    <col min="12543" max="12778" width="9.109375" style="26"/>
    <col min="12779" max="12779" width="3" style="26" bestFit="1" customWidth="1"/>
    <col min="12780" max="12780" width="18.109375" style="26" customWidth="1"/>
    <col min="12781" max="12782" width="7.44140625" style="26" customWidth="1"/>
    <col min="12783" max="12783" width="9.109375" style="26"/>
    <col min="12784" max="12784" width="7.44140625" style="26" customWidth="1"/>
    <col min="12785" max="12785" width="7.88671875" style="26" customWidth="1"/>
    <col min="12786" max="12788" width="7.44140625" style="26" customWidth="1"/>
    <col min="12789" max="12789" width="9.109375" style="26"/>
    <col min="12790" max="12790" width="7.44140625" style="26" customWidth="1"/>
    <col min="12791" max="12791" width="7.88671875" style="26" customWidth="1"/>
    <col min="12792" max="12794" width="7.44140625" style="26" customWidth="1"/>
    <col min="12795" max="12795" width="9.109375" style="26"/>
    <col min="12796" max="12796" width="7.44140625" style="26" customWidth="1"/>
    <col min="12797" max="12797" width="7.88671875" style="26" customWidth="1"/>
    <col min="12798" max="12798" width="7.44140625" style="26" customWidth="1"/>
    <col min="12799" max="13034" width="9.109375" style="26"/>
    <col min="13035" max="13035" width="3" style="26" bestFit="1" customWidth="1"/>
    <col min="13036" max="13036" width="18.109375" style="26" customWidth="1"/>
    <col min="13037" max="13038" width="7.44140625" style="26" customWidth="1"/>
    <col min="13039" max="13039" width="9.109375" style="26"/>
    <col min="13040" max="13040" width="7.44140625" style="26" customWidth="1"/>
    <col min="13041" max="13041" width="7.88671875" style="26" customWidth="1"/>
    <col min="13042" max="13044" width="7.44140625" style="26" customWidth="1"/>
    <col min="13045" max="13045" width="9.109375" style="26"/>
    <col min="13046" max="13046" width="7.44140625" style="26" customWidth="1"/>
    <col min="13047" max="13047" width="7.88671875" style="26" customWidth="1"/>
    <col min="13048" max="13050" width="7.44140625" style="26" customWidth="1"/>
    <col min="13051" max="13051" width="9.109375" style="26"/>
    <col min="13052" max="13052" width="7.44140625" style="26" customWidth="1"/>
    <col min="13053" max="13053" width="7.88671875" style="26" customWidth="1"/>
    <col min="13054" max="13054" width="7.44140625" style="26" customWidth="1"/>
    <col min="13055" max="13290" width="9.109375" style="26"/>
    <col min="13291" max="13291" width="3" style="26" bestFit="1" customWidth="1"/>
    <col min="13292" max="13292" width="18.109375" style="26" customWidth="1"/>
    <col min="13293" max="13294" width="7.44140625" style="26" customWidth="1"/>
    <col min="13295" max="13295" width="9.109375" style="26"/>
    <col min="13296" max="13296" width="7.44140625" style="26" customWidth="1"/>
    <col min="13297" max="13297" width="7.88671875" style="26" customWidth="1"/>
    <col min="13298" max="13300" width="7.44140625" style="26" customWidth="1"/>
    <col min="13301" max="13301" width="9.109375" style="26"/>
    <col min="13302" max="13302" width="7.44140625" style="26" customWidth="1"/>
    <col min="13303" max="13303" width="7.88671875" style="26" customWidth="1"/>
    <col min="13304" max="13306" width="7.44140625" style="26" customWidth="1"/>
    <col min="13307" max="13307" width="9.109375" style="26"/>
    <col min="13308" max="13308" width="7.44140625" style="26" customWidth="1"/>
    <col min="13309" max="13309" width="7.88671875" style="26" customWidth="1"/>
    <col min="13310" max="13310" width="7.44140625" style="26" customWidth="1"/>
    <col min="13311" max="13546" width="9.109375" style="26"/>
    <col min="13547" max="13547" width="3" style="26" bestFit="1" customWidth="1"/>
    <col min="13548" max="13548" width="18.109375" style="26" customWidth="1"/>
    <col min="13549" max="13550" width="7.44140625" style="26" customWidth="1"/>
    <col min="13551" max="13551" width="9.109375" style="26"/>
    <col min="13552" max="13552" width="7.44140625" style="26" customWidth="1"/>
    <col min="13553" max="13553" width="7.88671875" style="26" customWidth="1"/>
    <col min="13554" max="13556" width="7.44140625" style="26" customWidth="1"/>
    <col min="13557" max="13557" width="9.109375" style="26"/>
    <col min="13558" max="13558" width="7.44140625" style="26" customWidth="1"/>
    <col min="13559" max="13559" width="7.88671875" style="26" customWidth="1"/>
    <col min="13560" max="13562" width="7.44140625" style="26" customWidth="1"/>
    <col min="13563" max="13563" width="9.109375" style="26"/>
    <col min="13564" max="13564" width="7.44140625" style="26" customWidth="1"/>
    <col min="13565" max="13565" width="7.88671875" style="26" customWidth="1"/>
    <col min="13566" max="13566" width="7.44140625" style="26" customWidth="1"/>
    <col min="13567" max="13802" width="9.109375" style="26"/>
    <col min="13803" max="13803" width="3" style="26" bestFit="1" customWidth="1"/>
    <col min="13804" max="13804" width="18.109375" style="26" customWidth="1"/>
    <col min="13805" max="13806" width="7.44140625" style="26" customWidth="1"/>
    <col min="13807" max="13807" width="9.109375" style="26"/>
    <col min="13808" max="13808" width="7.44140625" style="26" customWidth="1"/>
    <col min="13809" max="13809" width="7.88671875" style="26" customWidth="1"/>
    <col min="13810" max="13812" width="7.44140625" style="26" customWidth="1"/>
    <col min="13813" max="13813" width="9.109375" style="26"/>
    <col min="13814" max="13814" width="7.44140625" style="26" customWidth="1"/>
    <col min="13815" max="13815" width="7.88671875" style="26" customWidth="1"/>
    <col min="13816" max="13818" width="7.44140625" style="26" customWidth="1"/>
    <col min="13819" max="13819" width="9.109375" style="26"/>
    <col min="13820" max="13820" width="7.44140625" style="26" customWidth="1"/>
    <col min="13821" max="13821" width="7.88671875" style="26" customWidth="1"/>
    <col min="13822" max="13822" width="7.44140625" style="26" customWidth="1"/>
    <col min="13823" max="14058" width="9.109375" style="26"/>
    <col min="14059" max="14059" width="3" style="26" bestFit="1" customWidth="1"/>
    <col min="14060" max="14060" width="18.109375" style="26" customWidth="1"/>
    <col min="14061" max="14062" width="7.44140625" style="26" customWidth="1"/>
    <col min="14063" max="14063" width="9.109375" style="26"/>
    <col min="14064" max="14064" width="7.44140625" style="26" customWidth="1"/>
    <col min="14065" max="14065" width="7.88671875" style="26" customWidth="1"/>
    <col min="14066" max="14068" width="7.44140625" style="26" customWidth="1"/>
    <col min="14069" max="14069" width="9.109375" style="26"/>
    <col min="14070" max="14070" width="7.44140625" style="26" customWidth="1"/>
    <col min="14071" max="14071" width="7.88671875" style="26" customWidth="1"/>
    <col min="14072" max="14074" width="7.44140625" style="26" customWidth="1"/>
    <col min="14075" max="14075" width="9.109375" style="26"/>
    <col min="14076" max="14076" width="7.44140625" style="26" customWidth="1"/>
    <col min="14077" max="14077" width="7.88671875" style="26" customWidth="1"/>
    <col min="14078" max="14078" width="7.44140625" style="26" customWidth="1"/>
    <col min="14079" max="14314" width="9.109375" style="26"/>
    <col min="14315" max="14315" width="3" style="26" bestFit="1" customWidth="1"/>
    <col min="14316" max="14316" width="18.109375" style="26" customWidth="1"/>
    <col min="14317" max="14318" width="7.44140625" style="26" customWidth="1"/>
    <col min="14319" max="14319" width="9.109375" style="26"/>
    <col min="14320" max="14320" width="7.44140625" style="26" customWidth="1"/>
    <col min="14321" max="14321" width="7.88671875" style="26" customWidth="1"/>
    <col min="14322" max="14324" width="7.44140625" style="26" customWidth="1"/>
    <col min="14325" max="14325" width="9.109375" style="26"/>
    <col min="14326" max="14326" width="7.44140625" style="26" customWidth="1"/>
    <col min="14327" max="14327" width="7.88671875" style="26" customWidth="1"/>
    <col min="14328" max="14330" width="7.44140625" style="26" customWidth="1"/>
    <col min="14331" max="14331" width="9.109375" style="26"/>
    <col min="14332" max="14332" width="7.44140625" style="26" customWidth="1"/>
    <col min="14333" max="14333" width="7.88671875" style="26" customWidth="1"/>
    <col min="14334" max="14334" width="7.44140625" style="26" customWidth="1"/>
    <col min="14335" max="14570" width="9.109375" style="26"/>
    <col min="14571" max="14571" width="3" style="26" bestFit="1" customWidth="1"/>
    <col min="14572" max="14572" width="18.109375" style="26" customWidth="1"/>
    <col min="14573" max="14574" width="7.44140625" style="26" customWidth="1"/>
    <col min="14575" max="14575" width="9.109375" style="26"/>
    <col min="14576" max="14576" width="7.44140625" style="26" customWidth="1"/>
    <col min="14577" max="14577" width="7.88671875" style="26" customWidth="1"/>
    <col min="14578" max="14580" width="7.44140625" style="26" customWidth="1"/>
    <col min="14581" max="14581" width="9.109375" style="26"/>
    <col min="14582" max="14582" width="7.44140625" style="26" customWidth="1"/>
    <col min="14583" max="14583" width="7.88671875" style="26" customWidth="1"/>
    <col min="14584" max="14586" width="7.44140625" style="26" customWidth="1"/>
    <col min="14587" max="14587" width="9.109375" style="26"/>
    <col min="14588" max="14588" width="7.44140625" style="26" customWidth="1"/>
    <col min="14589" max="14589" width="7.88671875" style="26" customWidth="1"/>
    <col min="14590" max="14590" width="7.44140625" style="26" customWidth="1"/>
    <col min="14591" max="14826" width="9.109375" style="26"/>
    <col min="14827" max="14827" width="3" style="26" bestFit="1" customWidth="1"/>
    <col min="14828" max="14828" width="18.109375" style="26" customWidth="1"/>
    <col min="14829" max="14830" width="7.44140625" style="26" customWidth="1"/>
    <col min="14831" max="14831" width="9.109375" style="26"/>
    <col min="14832" max="14832" width="7.44140625" style="26" customWidth="1"/>
    <col min="14833" max="14833" width="7.88671875" style="26" customWidth="1"/>
    <col min="14834" max="14836" width="7.44140625" style="26" customWidth="1"/>
    <col min="14837" max="14837" width="9.109375" style="26"/>
    <col min="14838" max="14838" width="7.44140625" style="26" customWidth="1"/>
    <col min="14839" max="14839" width="7.88671875" style="26" customWidth="1"/>
    <col min="14840" max="14842" width="7.44140625" style="26" customWidth="1"/>
    <col min="14843" max="14843" width="9.109375" style="26"/>
    <col min="14844" max="14844" width="7.44140625" style="26" customWidth="1"/>
    <col min="14845" max="14845" width="7.88671875" style="26" customWidth="1"/>
    <col min="14846" max="14846" width="7.44140625" style="26" customWidth="1"/>
    <col min="14847" max="15082" width="9.109375" style="26"/>
    <col min="15083" max="15083" width="3" style="26" bestFit="1" customWidth="1"/>
    <col min="15084" max="15084" width="18.109375" style="26" customWidth="1"/>
    <col min="15085" max="15086" width="7.44140625" style="26" customWidth="1"/>
    <col min="15087" max="15087" width="9.109375" style="26"/>
    <col min="15088" max="15088" width="7.44140625" style="26" customWidth="1"/>
    <col min="15089" max="15089" width="7.88671875" style="26" customWidth="1"/>
    <col min="15090" max="15092" width="7.44140625" style="26" customWidth="1"/>
    <col min="15093" max="15093" width="9.109375" style="26"/>
    <col min="15094" max="15094" width="7.44140625" style="26" customWidth="1"/>
    <col min="15095" max="15095" width="7.88671875" style="26" customWidth="1"/>
    <col min="15096" max="15098" width="7.44140625" style="26" customWidth="1"/>
    <col min="15099" max="15099" width="9.109375" style="26"/>
    <col min="15100" max="15100" width="7.44140625" style="26" customWidth="1"/>
    <col min="15101" max="15101" width="7.88671875" style="26" customWidth="1"/>
    <col min="15102" max="15102" width="7.44140625" style="26" customWidth="1"/>
    <col min="15103" max="15338" width="9.109375" style="26"/>
    <col min="15339" max="15339" width="3" style="26" bestFit="1" customWidth="1"/>
    <col min="15340" max="15340" width="18.109375" style="26" customWidth="1"/>
    <col min="15341" max="15342" width="7.44140625" style="26" customWidth="1"/>
    <col min="15343" max="15343" width="9.109375" style="26"/>
    <col min="15344" max="15344" width="7.44140625" style="26" customWidth="1"/>
    <col min="15345" max="15345" width="7.88671875" style="26" customWidth="1"/>
    <col min="15346" max="15348" width="7.44140625" style="26" customWidth="1"/>
    <col min="15349" max="15349" width="9.109375" style="26"/>
    <col min="15350" max="15350" width="7.44140625" style="26" customWidth="1"/>
    <col min="15351" max="15351" width="7.88671875" style="26" customWidth="1"/>
    <col min="15352" max="15354" width="7.44140625" style="26" customWidth="1"/>
    <col min="15355" max="15355" width="9.109375" style="26"/>
    <col min="15356" max="15356" width="7.44140625" style="26" customWidth="1"/>
    <col min="15357" max="15357" width="7.88671875" style="26" customWidth="1"/>
    <col min="15358" max="15358" width="7.44140625" style="26" customWidth="1"/>
    <col min="15359" max="15594" width="9.109375" style="26"/>
    <col min="15595" max="15595" width="3" style="26" bestFit="1" customWidth="1"/>
    <col min="15596" max="15596" width="18.109375" style="26" customWidth="1"/>
    <col min="15597" max="15598" width="7.44140625" style="26" customWidth="1"/>
    <col min="15599" max="15599" width="9.109375" style="26"/>
    <col min="15600" max="15600" width="7.44140625" style="26" customWidth="1"/>
    <col min="15601" max="15601" width="7.88671875" style="26" customWidth="1"/>
    <col min="15602" max="15604" width="7.44140625" style="26" customWidth="1"/>
    <col min="15605" max="15605" width="9.109375" style="26"/>
    <col min="15606" max="15606" width="7.44140625" style="26" customWidth="1"/>
    <col min="15607" max="15607" width="7.88671875" style="26" customWidth="1"/>
    <col min="15608" max="15610" width="7.44140625" style="26" customWidth="1"/>
    <col min="15611" max="15611" width="9.109375" style="26"/>
    <col min="15612" max="15612" width="7.44140625" style="26" customWidth="1"/>
    <col min="15613" max="15613" width="7.88671875" style="26" customWidth="1"/>
    <col min="15614" max="15614" width="7.44140625" style="26" customWidth="1"/>
    <col min="15615" max="15850" width="9.109375" style="26"/>
    <col min="15851" max="15851" width="3" style="26" bestFit="1" customWidth="1"/>
    <col min="15852" max="15852" width="18.109375" style="26" customWidth="1"/>
    <col min="15853" max="15854" width="7.44140625" style="26" customWidth="1"/>
    <col min="15855" max="15855" width="9.109375" style="26"/>
    <col min="15856" max="15856" width="7.44140625" style="26" customWidth="1"/>
    <col min="15857" max="15857" width="7.88671875" style="26" customWidth="1"/>
    <col min="15858" max="15860" width="7.44140625" style="26" customWidth="1"/>
    <col min="15861" max="15861" width="9.109375" style="26"/>
    <col min="15862" max="15862" width="7.44140625" style="26" customWidth="1"/>
    <col min="15863" max="15863" width="7.88671875" style="26" customWidth="1"/>
    <col min="15864" max="15866" width="7.44140625" style="26" customWidth="1"/>
    <col min="15867" max="15867" width="9.109375" style="26"/>
    <col min="15868" max="15868" width="7.44140625" style="26" customWidth="1"/>
    <col min="15869" max="15869" width="7.88671875" style="26" customWidth="1"/>
    <col min="15870" max="15870" width="7.44140625" style="26" customWidth="1"/>
    <col min="15871" max="16106" width="9.109375" style="26"/>
    <col min="16107" max="16107" width="3" style="26" bestFit="1" customWidth="1"/>
    <col min="16108" max="16108" width="18.109375" style="26" customWidth="1"/>
    <col min="16109" max="16110" width="7.44140625" style="26" customWidth="1"/>
    <col min="16111" max="16111" width="9.109375" style="26"/>
    <col min="16112" max="16112" width="7.44140625" style="26" customWidth="1"/>
    <col min="16113" max="16113" width="7.88671875" style="26" customWidth="1"/>
    <col min="16114" max="16116" width="7.44140625" style="26" customWidth="1"/>
    <col min="16117" max="16117" width="9.109375" style="26"/>
    <col min="16118" max="16118" width="7.44140625" style="26" customWidth="1"/>
    <col min="16119" max="16119" width="7.88671875" style="26" customWidth="1"/>
    <col min="16120" max="16122" width="7.44140625" style="26" customWidth="1"/>
    <col min="16123" max="16123" width="9.109375" style="26"/>
    <col min="16124" max="16124" width="7.44140625" style="26" customWidth="1"/>
    <col min="16125" max="16125" width="7.88671875" style="26" customWidth="1"/>
    <col min="16126" max="16126" width="7.44140625" style="26" customWidth="1"/>
    <col min="16127" max="16384" width="9.109375" style="26"/>
  </cols>
  <sheetData>
    <row r="1" spans="1:19" s="69" customFormat="1" ht="14.25" customHeight="1">
      <c r="A1" s="8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23" t="s">
        <v>85</v>
      </c>
      <c r="S1" s="223"/>
    </row>
    <row r="2" spans="1:19" s="166" customFormat="1" ht="15" customHeight="1">
      <c r="A2" s="188" t="s">
        <v>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s="72" customFormat="1">
      <c r="A3" s="82" t="s">
        <v>97</v>
      </c>
      <c r="B3" s="7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s="73" customFormat="1" ht="12.75" customHeight="1">
      <c r="A4" s="229" t="s">
        <v>18</v>
      </c>
      <c r="B4" s="254" t="s">
        <v>19</v>
      </c>
      <c r="C4" s="230" t="s">
        <v>20</v>
      </c>
      <c r="D4" s="231"/>
      <c r="E4" s="231"/>
      <c r="F4" s="231"/>
      <c r="G4" s="232"/>
      <c r="H4" s="259" t="s">
        <v>20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60"/>
    </row>
    <row r="5" spans="1:19" s="73" customFormat="1" ht="12.75" customHeight="1">
      <c r="A5" s="229"/>
      <c r="B5" s="255"/>
      <c r="C5" s="233"/>
      <c r="D5" s="234"/>
      <c r="E5" s="234"/>
      <c r="F5" s="234"/>
      <c r="G5" s="235"/>
      <c r="H5" s="259" t="s">
        <v>6</v>
      </c>
      <c r="I5" s="259"/>
      <c r="J5" s="259"/>
      <c r="K5" s="259"/>
      <c r="L5" s="259"/>
      <c r="M5" s="259"/>
      <c r="N5" s="259" t="s">
        <v>7</v>
      </c>
      <c r="O5" s="259"/>
      <c r="P5" s="259"/>
      <c r="Q5" s="259"/>
      <c r="R5" s="259"/>
      <c r="S5" s="260"/>
    </row>
    <row r="6" spans="1:19" s="73" customFormat="1" ht="12.75" customHeight="1">
      <c r="A6" s="229"/>
      <c r="B6" s="255"/>
      <c r="C6" s="238"/>
      <c r="D6" s="257"/>
      <c r="E6" s="257"/>
      <c r="F6" s="257"/>
      <c r="G6" s="258"/>
      <c r="H6" s="259" t="s">
        <v>49</v>
      </c>
      <c r="I6" s="259" t="s">
        <v>20</v>
      </c>
      <c r="J6" s="259"/>
      <c r="K6" s="259"/>
      <c r="L6" s="259"/>
      <c r="M6" s="259"/>
      <c r="N6" s="259" t="s">
        <v>49</v>
      </c>
      <c r="O6" s="259" t="s">
        <v>20</v>
      </c>
      <c r="P6" s="259"/>
      <c r="Q6" s="259"/>
      <c r="R6" s="259"/>
      <c r="S6" s="260"/>
    </row>
    <row r="7" spans="1:19" s="73" customFormat="1" ht="25.5" customHeight="1">
      <c r="A7" s="229"/>
      <c r="B7" s="255"/>
      <c r="C7" s="254" t="s">
        <v>50</v>
      </c>
      <c r="D7" s="254" t="s">
        <v>51</v>
      </c>
      <c r="E7" s="236" t="s">
        <v>52</v>
      </c>
      <c r="F7" s="237"/>
      <c r="G7" s="263"/>
      <c r="H7" s="259"/>
      <c r="I7" s="259" t="s">
        <v>50</v>
      </c>
      <c r="J7" s="259" t="s">
        <v>51</v>
      </c>
      <c r="K7" s="236" t="s">
        <v>52</v>
      </c>
      <c r="L7" s="237"/>
      <c r="M7" s="263"/>
      <c r="N7" s="259"/>
      <c r="O7" s="259" t="s">
        <v>50</v>
      </c>
      <c r="P7" s="259" t="s">
        <v>51</v>
      </c>
      <c r="Q7" s="260" t="s">
        <v>52</v>
      </c>
      <c r="R7" s="261"/>
      <c r="S7" s="261"/>
    </row>
    <row r="8" spans="1:19" s="77" customFormat="1" ht="65.25" customHeight="1">
      <c r="A8" s="229"/>
      <c r="B8" s="256"/>
      <c r="C8" s="256"/>
      <c r="D8" s="256"/>
      <c r="E8" s="148" t="s">
        <v>53</v>
      </c>
      <c r="F8" s="148" t="s">
        <v>54</v>
      </c>
      <c r="G8" s="148" t="s">
        <v>55</v>
      </c>
      <c r="H8" s="259"/>
      <c r="I8" s="259"/>
      <c r="J8" s="259"/>
      <c r="K8" s="163" t="s">
        <v>53</v>
      </c>
      <c r="L8" s="175" t="s">
        <v>78</v>
      </c>
      <c r="M8" s="163" t="s">
        <v>55</v>
      </c>
      <c r="N8" s="259"/>
      <c r="O8" s="259"/>
      <c r="P8" s="259"/>
      <c r="Q8" s="163" t="s">
        <v>53</v>
      </c>
      <c r="R8" s="175" t="s">
        <v>54</v>
      </c>
      <c r="S8" s="164" t="s">
        <v>55</v>
      </c>
    </row>
    <row r="9" spans="1:19" s="77" customFormat="1" ht="12.75" customHeight="1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</row>
    <row r="10" spans="1:19" s="33" customFormat="1">
      <c r="A10" s="78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s="33" customFormat="1">
      <c r="A11" s="112" t="s">
        <v>19</v>
      </c>
      <c r="B11" s="185">
        <f>[10]Total_cred!C15</f>
        <v>18.629125476115199</v>
      </c>
      <c r="C11" s="185">
        <f>[10]Total_cred!D15</f>
        <v>16.121250660123501</v>
      </c>
      <c r="D11" s="185">
        <f>[10]Total_cred!E15</f>
        <v>19.236925823322899</v>
      </c>
      <c r="E11" s="185">
        <f>[10]Total_cred!F15</f>
        <v>19.791982040416801</v>
      </c>
      <c r="F11" s="185">
        <f>[10]Total_cred!G15</f>
        <v>18.067218273455101</v>
      </c>
      <c r="G11" s="185">
        <f>[10]Total_cred!H15</f>
        <v>16.9934567331922</v>
      </c>
      <c r="H11" s="185">
        <f>[10]Total_cred!I15</f>
        <v>19.872242211729599</v>
      </c>
      <c r="I11" s="185">
        <f>[10]Total_cred!J15</f>
        <v>16.1582971393047</v>
      </c>
      <c r="J11" s="185">
        <f>[10]Total_cred!K15</f>
        <v>20.882000253687501</v>
      </c>
      <c r="K11" s="185">
        <f>[10]Total_cred!L15</f>
        <v>21.269970069094001</v>
      </c>
      <c r="L11" s="185">
        <f>[10]Total_cred!M15</f>
        <v>19.463353612154702</v>
      </c>
      <c r="M11" s="185">
        <f>[10]Total_cred!N15</f>
        <v>25.487637213745</v>
      </c>
      <c r="N11" s="185">
        <f>[10]Total_cred!O15</f>
        <v>6.2823568026386498</v>
      </c>
      <c r="O11" s="185">
        <f>[10]Total_cred!P15</f>
        <v>7.8315523337009303</v>
      </c>
      <c r="P11" s="185">
        <f>[10]Total_cred!Q15</f>
        <v>6.2675169043342702</v>
      </c>
      <c r="Q11" s="185">
        <f>[10]Total_cred!R15</f>
        <v>6.1207483102453404</v>
      </c>
      <c r="R11" s="185">
        <f>[10]Total_cred!S15</f>
        <v>6.2323494467203098</v>
      </c>
      <c r="S11" s="185">
        <f>[10]Total_cred!T15</f>
        <v>6.9388875358981501</v>
      </c>
    </row>
    <row r="12" spans="1:19" s="33" customFormat="1" ht="55.2">
      <c r="A12" s="150" t="s">
        <v>22</v>
      </c>
      <c r="B12" s="97" t="str">
        <f>[10]Total_cred!C16</f>
        <v>–</v>
      </c>
      <c r="C12" s="97" t="str">
        <f>[10]Total_cred!D16</f>
        <v>–</v>
      </c>
      <c r="D12" s="97" t="str">
        <f>[10]Total_cred!E16</f>
        <v>–</v>
      </c>
      <c r="E12" s="97" t="str">
        <f>[10]Total_cred!F16</f>
        <v>–</v>
      </c>
      <c r="F12" s="97" t="str">
        <f>[10]Total_cred!G16</f>
        <v>–</v>
      </c>
      <c r="G12" s="97" t="str">
        <f>[10]Total_cred!H16</f>
        <v>–</v>
      </c>
      <c r="H12" s="97" t="str">
        <f>[10]Total_cred!I16</f>
        <v>–</v>
      </c>
      <c r="I12" s="97" t="str">
        <f>[10]Total_cred!J16</f>
        <v>–</v>
      </c>
      <c r="J12" s="97" t="str">
        <f>[10]Total_cred!K16</f>
        <v>–</v>
      </c>
      <c r="K12" s="97" t="str">
        <f>[10]Total_cred!L16</f>
        <v>–</v>
      </c>
      <c r="L12" s="97" t="str">
        <f>[10]Total_cred!M16</f>
        <v>–</v>
      </c>
      <c r="M12" s="97" t="str">
        <f>[10]Total_cred!N16</f>
        <v>–</v>
      </c>
      <c r="N12" s="97" t="str">
        <f>[10]Total_cred!O16</f>
        <v>–</v>
      </c>
      <c r="O12" s="97" t="str">
        <f>[10]Total_cred!P16</f>
        <v>–</v>
      </c>
      <c r="P12" s="97" t="str">
        <f>[10]Total_cred!Q16</f>
        <v>–</v>
      </c>
      <c r="Q12" s="97" t="str">
        <f>[10]Total_cred!R16</f>
        <v>–</v>
      </c>
      <c r="R12" s="97" t="str">
        <f>[10]Total_cred!S16</f>
        <v>–</v>
      </c>
      <c r="S12" s="97" t="str">
        <f>[10]Total_cred!T16</f>
        <v>–</v>
      </c>
    </row>
    <row r="13" spans="1:1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19" s="27" customFormat="1">
      <c r="A14" s="35" t="s">
        <v>24</v>
      </c>
      <c r="B14" s="97">
        <f>[10]Total_cred!C18</f>
        <v>25.292026038634599</v>
      </c>
      <c r="C14" s="97">
        <f>[10]Total_cred!D18</f>
        <v>22.431365711997898</v>
      </c>
      <c r="D14" s="97">
        <f>[10]Total_cred!E18</f>
        <v>25.649143962601102</v>
      </c>
      <c r="E14" s="97">
        <f>[10]Total_cred!F18</f>
        <v>30.342722815476499</v>
      </c>
      <c r="F14" s="97">
        <f>[10]Total_cred!G18</f>
        <v>20.3635072228744</v>
      </c>
      <c r="G14" s="97">
        <f>[10]Total_cred!H18</f>
        <v>26.786397055280801</v>
      </c>
      <c r="H14" s="97">
        <f>[10]Total_cred!I18</f>
        <v>25.381545861776399</v>
      </c>
      <c r="I14" s="97">
        <f>[10]Total_cred!J18</f>
        <v>22.4214589227063</v>
      </c>
      <c r="J14" s="97">
        <f>[10]Total_cred!K18</f>
        <v>25.752923170673199</v>
      </c>
      <c r="K14" s="97">
        <f>[10]Total_cred!L18</f>
        <v>30.404098241959598</v>
      </c>
      <c r="L14" s="97">
        <f>[10]Total_cred!M18</f>
        <v>20.491119771441902</v>
      </c>
      <c r="M14" s="97">
        <f>[10]Total_cred!N18</f>
        <v>26.786397055280801</v>
      </c>
      <c r="N14" s="97">
        <f>[10]Total_cred!O18</f>
        <v>6.4038085221814001</v>
      </c>
      <c r="O14" s="97">
        <f>[10]Total_cred!P18</f>
        <v>55.834659381066203</v>
      </c>
      <c r="P14" s="97">
        <f>[10]Total_cred!Q18</f>
        <v>6.0565652284662796</v>
      </c>
      <c r="Q14" s="97">
        <f>[10]Total_cred!R18</f>
        <v>7.3253000000000004</v>
      </c>
      <c r="R14" s="97">
        <f>[10]Total_cred!S18</f>
        <v>5.6215147401764103</v>
      </c>
      <c r="S14" s="97" t="str">
        <f>[10]Total_cred!T18</f>
        <v>–</v>
      </c>
    </row>
    <row r="15" spans="1:19" s="27" customFormat="1">
      <c r="A15" s="35" t="s">
        <v>25</v>
      </c>
      <c r="B15" s="97">
        <f>[10]Total_cred!C19</f>
        <v>21.420022702684602</v>
      </c>
      <c r="C15" s="97">
        <f>[10]Total_cred!D19</f>
        <v>20.850928355631702</v>
      </c>
      <c r="D15" s="97">
        <f>[10]Total_cred!E19</f>
        <v>21.532527214950001</v>
      </c>
      <c r="E15" s="97">
        <f>[10]Total_cred!F19</f>
        <v>22.202576373952201</v>
      </c>
      <c r="F15" s="97">
        <f>[10]Total_cred!G19</f>
        <v>18.9408947115001</v>
      </c>
      <c r="G15" s="97">
        <f>[10]Total_cred!H19</f>
        <v>18.310681025490801</v>
      </c>
      <c r="H15" s="97">
        <f>[10]Total_cred!I19</f>
        <v>23.353054405973001</v>
      </c>
      <c r="I15" s="97">
        <f>[10]Total_cred!J19</f>
        <v>20.852036264768699</v>
      </c>
      <c r="J15" s="97">
        <f>[10]Total_cred!K19</f>
        <v>23.916874263457199</v>
      </c>
      <c r="K15" s="97">
        <f>[10]Total_cred!L19</f>
        <v>25.059520941839001</v>
      </c>
      <c r="L15" s="97">
        <f>[10]Total_cred!M19</f>
        <v>19.910832021227499</v>
      </c>
      <c r="M15" s="97">
        <f>[10]Total_cred!N19</f>
        <v>18.310681025490801</v>
      </c>
      <c r="N15" s="97">
        <f>[10]Total_cred!O19</f>
        <v>4.5565535117932603</v>
      </c>
      <c r="O15" s="97">
        <f>[10]Total_cred!P19</f>
        <v>8.2979307940421503</v>
      </c>
      <c r="P15" s="97">
        <f>[10]Total_cred!Q19</f>
        <v>4.5560234939207804</v>
      </c>
      <c r="Q15" s="97">
        <f>[10]Total_cred!R19</f>
        <v>4.4466467685632001</v>
      </c>
      <c r="R15" s="97">
        <f>[10]Total_cred!S19</f>
        <v>5.51411135102129</v>
      </c>
      <c r="S15" s="97" t="str">
        <f>[10]Total_cred!T19</f>
        <v>–</v>
      </c>
    </row>
    <row r="16" spans="1:19" s="27" customFormat="1">
      <c r="A16" s="35" t="s">
        <v>26</v>
      </c>
      <c r="B16" s="97">
        <f>[10]Total_cred!C20</f>
        <v>23.227457950633799</v>
      </c>
      <c r="C16" s="97">
        <f>[10]Total_cred!D20</f>
        <v>20.4480195788476</v>
      </c>
      <c r="D16" s="97">
        <f>[10]Total_cred!E20</f>
        <v>23.804679306862699</v>
      </c>
      <c r="E16" s="97">
        <f>[10]Total_cred!F20</f>
        <v>25.425157479945199</v>
      </c>
      <c r="F16" s="97">
        <f>[10]Total_cred!G20</f>
        <v>18.9131428328628</v>
      </c>
      <c r="G16" s="97">
        <f>[10]Total_cred!H20</f>
        <v>24.494268064629601</v>
      </c>
      <c r="H16" s="97">
        <f>[10]Total_cred!I20</f>
        <v>25.089017353702001</v>
      </c>
      <c r="I16" s="97">
        <f>[10]Total_cred!J20</f>
        <v>20.516331253780798</v>
      </c>
      <c r="J16" s="97">
        <f>[10]Total_cred!K20</f>
        <v>26.1597902727605</v>
      </c>
      <c r="K16" s="97">
        <f>[10]Total_cred!L20</f>
        <v>27.157790846225399</v>
      </c>
      <c r="L16" s="97">
        <f>[10]Total_cred!M20</f>
        <v>22.507344564754099</v>
      </c>
      <c r="M16" s="97">
        <f>[10]Total_cred!N20</f>
        <v>29.114668506014201</v>
      </c>
      <c r="N16" s="97">
        <f>[10]Total_cred!O20</f>
        <v>6.0545759956106302</v>
      </c>
      <c r="O16" s="97">
        <f>[10]Total_cred!P20</f>
        <v>5.4987751580235402</v>
      </c>
      <c r="P16" s="97">
        <f>[10]Total_cred!Q20</f>
        <v>6.0590572616806497</v>
      </c>
      <c r="Q16" s="97">
        <f>[10]Total_cred!R20</f>
        <v>6.1407147893095502</v>
      </c>
      <c r="R16" s="97">
        <f>[10]Total_cred!S20</f>
        <v>5.96875534711572</v>
      </c>
      <c r="S16" s="97">
        <f>[10]Total_cred!T20</f>
        <v>6.0006566285880396</v>
      </c>
    </row>
    <row r="17" spans="1:19" s="27" customFormat="1">
      <c r="A17" s="35" t="s">
        <v>27</v>
      </c>
      <c r="B17" s="97">
        <f>[10]Total_cred!C21</f>
        <v>35.575744867267602</v>
      </c>
      <c r="C17" s="97">
        <f>[10]Total_cred!D21</f>
        <v>37.890723637687202</v>
      </c>
      <c r="D17" s="97">
        <f>[10]Total_cred!E21</f>
        <v>35.4179915168016</v>
      </c>
      <c r="E17" s="97">
        <f>[10]Total_cred!F21</f>
        <v>37.6808044067282</v>
      </c>
      <c r="F17" s="97">
        <f>[10]Total_cred!G21</f>
        <v>15.445460140006899</v>
      </c>
      <c r="G17" s="97">
        <f>[10]Total_cred!H21</f>
        <v>8.6234960234522404</v>
      </c>
      <c r="H17" s="97">
        <f>[10]Total_cred!I21</f>
        <v>35.574059243775999</v>
      </c>
      <c r="I17" s="97">
        <f>[10]Total_cred!J21</f>
        <v>37.867882389491101</v>
      </c>
      <c r="J17" s="97">
        <f>[10]Total_cred!K21</f>
        <v>35.4179915168016</v>
      </c>
      <c r="K17" s="97">
        <f>[10]Total_cred!L21</f>
        <v>37.6808044067282</v>
      </c>
      <c r="L17" s="97">
        <f>[10]Total_cred!M21</f>
        <v>15.445460140006899</v>
      </c>
      <c r="M17" s="97">
        <f>[10]Total_cred!N21</f>
        <v>8.6234960234522404</v>
      </c>
      <c r="N17" s="97">
        <f>[10]Total_cred!O21</f>
        <v>52.501594335725699</v>
      </c>
      <c r="O17" s="97">
        <f>[10]Total_cred!P21</f>
        <v>52.501594335725699</v>
      </c>
      <c r="P17" s="97" t="str">
        <f>[10]Total_cred!Q21</f>
        <v>–</v>
      </c>
      <c r="Q17" s="97" t="str">
        <f>[10]Total_cred!R21</f>
        <v>–</v>
      </c>
      <c r="R17" s="97" t="str">
        <f>[10]Total_cred!S21</f>
        <v>–</v>
      </c>
      <c r="S17" s="97" t="str">
        <f>[10]Total_cred!T21</f>
        <v>–</v>
      </c>
    </row>
    <row r="18" spans="1:19" s="27" customFormat="1">
      <c r="A18" s="35" t="s">
        <v>28</v>
      </c>
      <c r="B18" s="97">
        <f>[10]Total_cred!C22</f>
        <v>27.1989771815153</v>
      </c>
      <c r="C18" s="97">
        <f>[10]Total_cred!D22</f>
        <v>20.787217577571699</v>
      </c>
      <c r="D18" s="97">
        <f>[10]Total_cred!E22</f>
        <v>29.911174696487201</v>
      </c>
      <c r="E18" s="97">
        <f>[10]Total_cred!F22</f>
        <v>34.992324070093197</v>
      </c>
      <c r="F18" s="97">
        <f>[10]Total_cred!G22</f>
        <v>20.383310093391302</v>
      </c>
      <c r="G18" s="97">
        <f>[10]Total_cred!H22</f>
        <v>29.083186110081201</v>
      </c>
      <c r="H18" s="97">
        <f>[10]Total_cred!I22</f>
        <v>27.2718171854427</v>
      </c>
      <c r="I18" s="97">
        <f>[10]Total_cred!J22</f>
        <v>20.782765089475902</v>
      </c>
      <c r="J18" s="97">
        <f>[10]Total_cred!K22</f>
        <v>30.029750141705101</v>
      </c>
      <c r="K18" s="97">
        <f>[10]Total_cred!L22</f>
        <v>35.1467119216207</v>
      </c>
      <c r="L18" s="97">
        <f>[10]Total_cred!M22</f>
        <v>20.451107513767599</v>
      </c>
      <c r="M18" s="97">
        <f>[10]Total_cred!N22</f>
        <v>29.083186110081201</v>
      </c>
      <c r="N18" s="97">
        <f>[10]Total_cred!O22</f>
        <v>6.6329706500153902</v>
      </c>
      <c r="O18" s="97">
        <f>[10]Total_cred!P22</f>
        <v>42.274827069093298</v>
      </c>
      <c r="P18" s="97">
        <f>[10]Total_cred!Q22</f>
        <v>6</v>
      </c>
      <c r="Q18" s="97">
        <f>[10]Total_cred!R22</f>
        <v>6</v>
      </c>
      <c r="R18" s="97">
        <f>[10]Total_cred!S22</f>
        <v>6</v>
      </c>
      <c r="S18" s="97" t="str">
        <f>[10]Total_cred!T22</f>
        <v>–</v>
      </c>
    </row>
    <row r="19" spans="1:19" s="27" customFormat="1">
      <c r="A19" s="35" t="s">
        <v>29</v>
      </c>
      <c r="B19" s="97">
        <f>[10]Total_cred!C23</f>
        <v>28.0493392520337</v>
      </c>
      <c r="C19" s="97">
        <f>[10]Total_cred!D23</f>
        <v>19.972138678259899</v>
      </c>
      <c r="D19" s="97">
        <f>[10]Total_cred!E23</f>
        <v>30.908448892034901</v>
      </c>
      <c r="E19" s="97">
        <f>[10]Total_cred!F23</f>
        <v>34.786313754199803</v>
      </c>
      <c r="F19" s="97">
        <f>[10]Total_cred!G23</f>
        <v>20.5855071643754</v>
      </c>
      <c r="G19" s="97">
        <f>[10]Total_cred!H23</f>
        <v>26.234577724686702</v>
      </c>
      <c r="H19" s="97">
        <f>[10]Total_cred!I23</f>
        <v>29.158042034782301</v>
      </c>
      <c r="I19" s="97">
        <f>[10]Total_cred!J23</f>
        <v>19.9684874810102</v>
      </c>
      <c r="J19" s="97">
        <f>[10]Total_cred!K23</f>
        <v>32.634849513097102</v>
      </c>
      <c r="K19" s="97">
        <f>[10]Total_cred!L23</f>
        <v>36.201755564173503</v>
      </c>
      <c r="L19" s="97">
        <f>[10]Total_cred!M23</f>
        <v>22.643096706961799</v>
      </c>
      <c r="M19" s="97">
        <f>[10]Total_cred!N23</f>
        <v>26.234577724686702</v>
      </c>
      <c r="N19" s="97">
        <f>[10]Total_cred!O23</f>
        <v>5.9030244826793403</v>
      </c>
      <c r="O19" s="97">
        <f>[10]Total_cred!P23</f>
        <v>54.110723546695198</v>
      </c>
      <c r="P19" s="97">
        <f>[10]Total_cred!Q23</f>
        <v>5.8747381911794498</v>
      </c>
      <c r="Q19" s="97">
        <f>[10]Total_cred!R23</f>
        <v>6.7244038631648602</v>
      </c>
      <c r="R19" s="97">
        <f>[10]Total_cred!S23</f>
        <v>4.90031139892029</v>
      </c>
      <c r="S19" s="97" t="str">
        <f>[10]Total_cred!T23</f>
        <v>–</v>
      </c>
    </row>
    <row r="20" spans="1:19" s="27" customFormat="1">
      <c r="A20" s="35" t="s">
        <v>30</v>
      </c>
      <c r="B20" s="97">
        <f>[10]Total_cred!C24</f>
        <v>20.6910814521307</v>
      </c>
      <c r="C20" s="97">
        <f>[10]Total_cred!D24</f>
        <v>32.7627184483812</v>
      </c>
      <c r="D20" s="97">
        <f>[10]Total_cred!E24</f>
        <v>19.954595335456901</v>
      </c>
      <c r="E20" s="97">
        <f>[10]Total_cred!F24</f>
        <v>21.857450619528201</v>
      </c>
      <c r="F20" s="97">
        <f>[10]Total_cred!G24</f>
        <v>14.5146423724721</v>
      </c>
      <c r="G20" s="97">
        <f>[10]Total_cred!H24</f>
        <v>20.698780999284001</v>
      </c>
      <c r="H20" s="97">
        <f>[10]Total_cred!I24</f>
        <v>23.257241802040902</v>
      </c>
      <c r="I20" s="97">
        <f>[10]Total_cred!J24</f>
        <v>32.754242583064602</v>
      </c>
      <c r="J20" s="97">
        <f>[10]Total_cred!K24</f>
        <v>22.568406006046999</v>
      </c>
      <c r="K20" s="97">
        <f>[10]Total_cred!L24</f>
        <v>23.650742209258201</v>
      </c>
      <c r="L20" s="97">
        <f>[10]Total_cred!M24</f>
        <v>18.603021009539599</v>
      </c>
      <c r="M20" s="97">
        <f>[10]Total_cred!N24</f>
        <v>20.698780999284001</v>
      </c>
      <c r="N20" s="97">
        <f>[10]Total_cred!O24</f>
        <v>6.1792935659264803</v>
      </c>
      <c r="O20" s="97">
        <f>[10]Total_cred!P24</f>
        <v>46.151876643317003</v>
      </c>
      <c r="P20" s="97">
        <f>[10]Total_cred!Q24</f>
        <v>6.1696140357845897</v>
      </c>
      <c r="Q20" s="97">
        <f>[10]Total_cred!R24</f>
        <v>6.3947006036089702</v>
      </c>
      <c r="R20" s="97">
        <f>[10]Total_cred!S24</f>
        <v>5.9640121070215404</v>
      </c>
      <c r="S20" s="97" t="str">
        <f>[10]Total_cred!T24</f>
        <v>–</v>
      </c>
    </row>
    <row r="21" spans="1:19" s="27" customFormat="1">
      <c r="A21" s="35" t="s">
        <v>31</v>
      </c>
      <c r="B21" s="97">
        <f>[10]Total_cred!C25</f>
        <v>27.142086872676199</v>
      </c>
      <c r="C21" s="97">
        <f>[10]Total_cred!D25</f>
        <v>20.7653717806697</v>
      </c>
      <c r="D21" s="97">
        <f>[10]Total_cred!E25</f>
        <v>28.142843046532001</v>
      </c>
      <c r="E21" s="97">
        <f>[10]Total_cred!F25</f>
        <v>31.415623075633501</v>
      </c>
      <c r="F21" s="97">
        <f>[10]Total_cred!G25</f>
        <v>20.649361386354599</v>
      </c>
      <c r="G21" s="97">
        <f>[10]Total_cred!H25</f>
        <v>17.1831120968791</v>
      </c>
      <c r="H21" s="97">
        <f>[10]Total_cred!I25</f>
        <v>27.694327808662599</v>
      </c>
      <c r="I21" s="97">
        <f>[10]Total_cred!J25</f>
        <v>20.746092925684898</v>
      </c>
      <c r="J21" s="97">
        <f>[10]Total_cred!K25</f>
        <v>28.820142408691598</v>
      </c>
      <c r="K21" s="97">
        <f>[10]Total_cred!L25</f>
        <v>31.6992725146604</v>
      </c>
      <c r="L21" s="97">
        <f>[10]Total_cred!M25</f>
        <v>21.084666676960499</v>
      </c>
      <c r="M21" s="97">
        <f>[10]Total_cred!N25</f>
        <v>22.337587388443598</v>
      </c>
      <c r="N21" s="97">
        <f>[10]Total_cred!O25</f>
        <v>7.8182960257359397</v>
      </c>
      <c r="O21" s="97">
        <f>[10]Total_cred!P25</f>
        <v>50.3793552680972</v>
      </c>
      <c r="P21" s="97">
        <f>[10]Total_cred!Q25</f>
        <v>7.6826779156888501</v>
      </c>
      <c r="Q21" s="97">
        <f>[10]Total_cred!R25</f>
        <v>5.7847873006753003</v>
      </c>
      <c r="R21" s="97">
        <f>[10]Total_cred!S25</f>
        <v>5.7275222469858198</v>
      </c>
      <c r="S21" s="97">
        <f>[10]Total_cred!T25</f>
        <v>9.3252875697088307</v>
      </c>
    </row>
    <row r="22" spans="1:19" s="27" customFormat="1" ht="27.6">
      <c r="A22" s="34" t="s">
        <v>1</v>
      </c>
      <c r="B22" s="97">
        <f>[10]Total_cred!C26</f>
        <v>15.973505671965851</v>
      </c>
      <c r="C22" s="97">
        <f>[10]Total_cred!D26</f>
        <v>14.330633883655404</v>
      </c>
      <c r="D22" s="97">
        <f>[10]Total_cred!E26</f>
        <v>16.44688982763833</v>
      </c>
      <c r="E22" s="97">
        <f>[10]Total_cred!F26</f>
        <v>16.042140557342492</v>
      </c>
      <c r="F22" s="97">
        <f>[10]Total_cred!G26</f>
        <v>17.702175394014954</v>
      </c>
      <c r="G22" s="97">
        <f>[10]Total_cred!H26</f>
        <v>15.860138320698463</v>
      </c>
      <c r="H22" s="97">
        <f>[10]Total_cred!I26</f>
        <v>16.913593224302744</v>
      </c>
      <c r="I22" s="97">
        <f>[10]Total_cred!J26</f>
        <v>14.370375270099842</v>
      </c>
      <c r="J22" s="97">
        <f>[10]Total_cred!K26</f>
        <v>17.738919511166834</v>
      </c>
      <c r="K22" s="97">
        <f>[10]Total_cred!L26</f>
        <v>17.081886282173603</v>
      </c>
      <c r="L22" s="97">
        <f>[10]Total_cred!M26</f>
        <v>18.918073232127952</v>
      </c>
      <c r="M22" s="97">
        <f>[10]Total_cred!N26</f>
        <v>25.159039810302311</v>
      </c>
      <c r="N22" s="97">
        <f>[10]Total_cred!O26</f>
        <v>6.6971185662320174</v>
      </c>
      <c r="O22" s="97">
        <f>[10]Total_cred!P26</f>
        <v>7.1116988946446629</v>
      </c>
      <c r="P22" s="97">
        <f>[10]Total_cred!Q26</f>
        <v>6.6915262510526503</v>
      </c>
      <c r="Q22" s="97">
        <f>[10]Total_cred!R26</f>
        <v>6.5034146515503091</v>
      </c>
      <c r="R22" s="97">
        <f>[10]Total_cred!S26</f>
        <v>6.70099605101462</v>
      </c>
      <c r="S22" s="97">
        <f>[10]Total_cred!T26</f>
        <v>7.2592020576133596</v>
      </c>
    </row>
    <row r="23" spans="1:19" s="27" customFormat="1">
      <c r="A23" s="35" t="s">
        <v>32</v>
      </c>
      <c r="B23" s="97">
        <f>[10]Total_cred!C27</f>
        <v>24.3534729094436</v>
      </c>
      <c r="C23" s="97">
        <f>[10]Total_cred!D27</f>
        <v>19.570326115227399</v>
      </c>
      <c r="D23" s="97">
        <f>[10]Total_cred!E27</f>
        <v>25.3930771058162</v>
      </c>
      <c r="E23" s="97">
        <f>[10]Total_cred!F27</f>
        <v>31.911050137092801</v>
      </c>
      <c r="F23" s="97">
        <f>[10]Total_cred!G27</f>
        <v>17.799201546893102</v>
      </c>
      <c r="G23" s="97">
        <f>[10]Total_cred!H27</f>
        <v>33.052199492879097</v>
      </c>
      <c r="H23" s="97">
        <f>[10]Total_cred!I27</f>
        <v>24.984638671197398</v>
      </c>
      <c r="I23" s="97">
        <f>[10]Total_cred!J27</f>
        <v>19.5627193830293</v>
      </c>
      <c r="J23" s="97">
        <f>[10]Total_cred!K27</f>
        <v>26.208917515785402</v>
      </c>
      <c r="K23" s="97">
        <f>[10]Total_cred!L27</f>
        <v>32.5799337049786</v>
      </c>
      <c r="L23" s="97">
        <f>[10]Total_cred!M27</f>
        <v>18.601465609135499</v>
      </c>
      <c r="M23" s="97">
        <f>[10]Total_cred!N27</f>
        <v>33.052199492879097</v>
      </c>
      <c r="N23" s="97">
        <f>[10]Total_cred!O27</f>
        <v>4.6317881050839196</v>
      </c>
      <c r="O23" s="97">
        <f>[10]Total_cred!P27</f>
        <v>48.551385526760001</v>
      </c>
      <c r="P23" s="97">
        <f>[10]Total_cred!Q27</f>
        <v>4.5653363482145997</v>
      </c>
      <c r="Q23" s="97">
        <f>[10]Total_cred!R27</f>
        <v>7</v>
      </c>
      <c r="R23" s="97">
        <f>[10]Total_cred!S27</f>
        <v>3.19666237723784</v>
      </c>
      <c r="S23" s="97" t="str">
        <f>[10]Total_cred!T27</f>
        <v>–</v>
      </c>
    </row>
    <row r="24" spans="1:19" s="27" customFormat="1">
      <c r="A24" s="35" t="s">
        <v>33</v>
      </c>
      <c r="B24" s="97">
        <f>[10]Total_cred!C28</f>
        <v>37.234033423928601</v>
      </c>
      <c r="C24" s="97">
        <f>[10]Total_cred!D28</f>
        <v>41.163568232106897</v>
      </c>
      <c r="D24" s="97">
        <f>[10]Total_cred!E28</f>
        <v>37.225908865141797</v>
      </c>
      <c r="E24" s="97">
        <f>[10]Total_cred!F28</f>
        <v>37.972144988333703</v>
      </c>
      <c r="F24" s="97">
        <f>[10]Total_cred!G28</f>
        <v>6.2973794824663099</v>
      </c>
      <c r="G24" s="97">
        <f>[10]Total_cred!H28</f>
        <v>17.440000000000001</v>
      </c>
      <c r="H24" s="97">
        <f>[10]Total_cred!I28</f>
        <v>37.234033423928601</v>
      </c>
      <c r="I24" s="97">
        <f>[10]Total_cred!J28</f>
        <v>41.163568232106897</v>
      </c>
      <c r="J24" s="97">
        <f>[10]Total_cred!K28</f>
        <v>37.225908865141797</v>
      </c>
      <c r="K24" s="97">
        <f>[10]Total_cred!L28</f>
        <v>37.972144988333703</v>
      </c>
      <c r="L24" s="97">
        <f>[10]Total_cred!M28</f>
        <v>6.2973794824663099</v>
      </c>
      <c r="M24" s="97">
        <f>[10]Total_cred!N28</f>
        <v>17.440000000000001</v>
      </c>
      <c r="N24" s="97" t="str">
        <f>[10]Total_cred!O28</f>
        <v>–</v>
      </c>
      <c r="O24" s="97" t="str">
        <f>[10]Total_cred!P28</f>
        <v>–</v>
      </c>
      <c r="P24" s="97" t="str">
        <f>[10]Total_cred!Q28</f>
        <v>–</v>
      </c>
      <c r="Q24" s="97" t="str">
        <f>[10]Total_cred!R28</f>
        <v>–</v>
      </c>
      <c r="R24" s="97" t="str">
        <f>[10]Total_cred!S28</f>
        <v>–</v>
      </c>
      <c r="S24" s="97" t="str">
        <f>[10]Total_cred!T28</f>
        <v>–</v>
      </c>
    </row>
    <row r="25" spans="1:19" s="27" customFormat="1">
      <c r="A25" s="35" t="s">
        <v>34</v>
      </c>
      <c r="B25" s="97">
        <f>[10]Total_cred!C29</f>
        <v>21.4409114457446</v>
      </c>
      <c r="C25" s="97">
        <f>[10]Total_cred!D29</f>
        <v>19.675180356567001</v>
      </c>
      <c r="D25" s="97">
        <f>[10]Total_cred!E29</f>
        <v>21.7884374939458</v>
      </c>
      <c r="E25" s="97">
        <f>[10]Total_cred!F29</f>
        <v>23.5614808463882</v>
      </c>
      <c r="F25" s="97">
        <f>[10]Total_cred!G29</f>
        <v>19.675724056373902</v>
      </c>
      <c r="G25" s="97">
        <f>[10]Total_cred!H29</f>
        <v>10.8462437766443</v>
      </c>
      <c r="H25" s="97">
        <f>[10]Total_cred!I29</f>
        <v>24.827559847918099</v>
      </c>
      <c r="I25" s="97">
        <f>[10]Total_cred!J29</f>
        <v>19.692218907235802</v>
      </c>
      <c r="J25" s="97">
        <f>[10]Total_cred!K29</f>
        <v>26.091007049103801</v>
      </c>
      <c r="K25" s="97">
        <f>[10]Total_cred!L29</f>
        <v>28.025621746468001</v>
      </c>
      <c r="L25" s="97">
        <f>[10]Total_cred!M29</f>
        <v>21.934210195123299</v>
      </c>
      <c r="M25" s="97">
        <f>[10]Total_cred!N29</f>
        <v>26.230335924530799</v>
      </c>
      <c r="N25" s="97">
        <f>[10]Total_cred!O29</f>
        <v>4.7341686947598003</v>
      </c>
      <c r="O25" s="97">
        <f>[10]Total_cred!P29</f>
        <v>9.6447534123752892</v>
      </c>
      <c r="P25" s="97">
        <f>[10]Total_cred!Q29</f>
        <v>4.72603015179536</v>
      </c>
      <c r="Q25" s="97">
        <f>[10]Total_cred!R29</f>
        <v>4.2136945530787404</v>
      </c>
      <c r="R25" s="97">
        <f>[10]Total_cred!S29</f>
        <v>6.3620497097367199</v>
      </c>
      <c r="S25" s="97">
        <f>[10]Total_cred!T29</f>
        <v>4.5582810927017503</v>
      </c>
    </row>
    <row r="26" spans="1:19" s="27" customFormat="1">
      <c r="A26" s="35" t="s">
        <v>35</v>
      </c>
      <c r="B26" s="97">
        <f>[10]Total_cred!C30</f>
        <v>27.708093648095101</v>
      </c>
      <c r="C26" s="97">
        <f>[10]Total_cred!D30</f>
        <v>21.062172264832601</v>
      </c>
      <c r="D26" s="97">
        <f>[10]Total_cred!E30</f>
        <v>29.054943121551201</v>
      </c>
      <c r="E26" s="97">
        <f>[10]Total_cred!F30</f>
        <v>31.8217806796637</v>
      </c>
      <c r="F26" s="97">
        <f>[10]Total_cred!G30</f>
        <v>22.269020941195201</v>
      </c>
      <c r="G26" s="97">
        <f>[10]Total_cred!H30</f>
        <v>33.769802226165297</v>
      </c>
      <c r="H26" s="97">
        <f>[10]Total_cred!I30</f>
        <v>27.8361008853825</v>
      </c>
      <c r="I26" s="97">
        <f>[10]Total_cred!J30</f>
        <v>21.055409434898198</v>
      </c>
      <c r="J26" s="97">
        <f>[10]Total_cred!K30</f>
        <v>29.219521430516199</v>
      </c>
      <c r="K26" s="97">
        <f>[10]Total_cred!L30</f>
        <v>32.093903722916998</v>
      </c>
      <c r="L26" s="97">
        <f>[10]Total_cred!M30</f>
        <v>22.269020941195201</v>
      </c>
      <c r="M26" s="97">
        <f>[10]Total_cred!N30</f>
        <v>33.769802226165297</v>
      </c>
      <c r="N26" s="97">
        <f>[10]Total_cred!O30</f>
        <v>7.4526425672719903</v>
      </c>
      <c r="O26" s="97">
        <f>[10]Total_cred!P30</f>
        <v>30.460948177018501</v>
      </c>
      <c r="P26" s="97">
        <f>[10]Total_cred!Q30</f>
        <v>7</v>
      </c>
      <c r="Q26" s="97">
        <f>[10]Total_cred!R30</f>
        <v>7</v>
      </c>
      <c r="R26" s="97" t="str">
        <f>[10]Total_cred!S30</f>
        <v>–</v>
      </c>
      <c r="S26" s="97" t="str">
        <f>[10]Total_cred!T30</f>
        <v>–</v>
      </c>
    </row>
    <row r="27" spans="1:19" s="27" customFormat="1">
      <c r="A27" s="35" t="s">
        <v>36</v>
      </c>
      <c r="B27" s="97">
        <f>[10]Total_cred!C31</f>
        <v>21.517207613682601</v>
      </c>
      <c r="C27" s="97">
        <f>[10]Total_cred!D31</f>
        <v>20.309951097092</v>
      </c>
      <c r="D27" s="97">
        <f>[10]Total_cred!E31</f>
        <v>21.734720179771699</v>
      </c>
      <c r="E27" s="97">
        <f>[10]Total_cred!F31</f>
        <v>22.444916511270701</v>
      </c>
      <c r="F27" s="97">
        <f>[10]Total_cred!G31</f>
        <v>18.9589758100823</v>
      </c>
      <c r="G27" s="97">
        <f>[10]Total_cred!H31</f>
        <v>21.857469926886498</v>
      </c>
      <c r="H27" s="97">
        <f>[10]Total_cred!I31</f>
        <v>23.1845600923854</v>
      </c>
      <c r="I27" s="97">
        <f>[10]Total_cred!J31</f>
        <v>20.277189752659002</v>
      </c>
      <c r="J27" s="97">
        <f>[10]Total_cred!K31</f>
        <v>23.7742469278108</v>
      </c>
      <c r="K27" s="97">
        <f>[10]Total_cred!L31</f>
        <v>25.0827464383907</v>
      </c>
      <c r="L27" s="97">
        <f>[10]Total_cred!M31</f>
        <v>19.047306933014301</v>
      </c>
      <c r="M27" s="97">
        <f>[10]Total_cred!N31</f>
        <v>28.871981964360199</v>
      </c>
      <c r="N27" s="97">
        <f>[10]Total_cred!O31</f>
        <v>5.9304428152973703</v>
      </c>
      <c r="O27" s="97">
        <f>[10]Total_cred!P31</f>
        <v>35.1464540362078</v>
      </c>
      <c r="P27" s="97">
        <f>[10]Total_cred!Q31</f>
        <v>5.8283928933185498</v>
      </c>
      <c r="Q27" s="97">
        <f>[10]Total_cred!R31</f>
        <v>5.91315795216686</v>
      </c>
      <c r="R27" s="97">
        <f>[10]Total_cred!S31</f>
        <v>4.7681330424013399</v>
      </c>
      <c r="S27" s="97">
        <f>[10]Total_cred!T31</f>
        <v>4.1836912309880301</v>
      </c>
    </row>
    <row r="28" spans="1:19" s="27" customFormat="1">
      <c r="A28" s="35" t="s">
        <v>37</v>
      </c>
      <c r="B28" s="97">
        <f>[10]Total_cred!C32</f>
        <v>25.575519429096399</v>
      </c>
      <c r="C28" s="97">
        <f>[10]Total_cred!D32</f>
        <v>22.0266764160367</v>
      </c>
      <c r="D28" s="97">
        <f>[10]Total_cred!E32</f>
        <v>26.193142127529399</v>
      </c>
      <c r="E28" s="97">
        <f>[10]Total_cred!F32</f>
        <v>27.737764709719499</v>
      </c>
      <c r="F28" s="97">
        <f>[10]Total_cred!G32</f>
        <v>21.488408304723499</v>
      </c>
      <c r="G28" s="97">
        <f>[10]Total_cred!H32</f>
        <v>27.731797832307301</v>
      </c>
      <c r="H28" s="97">
        <f>[10]Total_cred!I32</f>
        <v>26.046330735094401</v>
      </c>
      <c r="I28" s="97">
        <f>[10]Total_cred!J32</f>
        <v>22.031615499262699</v>
      </c>
      <c r="J28" s="97">
        <f>[10]Total_cred!K32</f>
        <v>26.763442241025</v>
      </c>
      <c r="K28" s="97">
        <f>[10]Total_cred!L32</f>
        <v>28.551557162720901</v>
      </c>
      <c r="L28" s="97">
        <f>[10]Total_cred!M32</f>
        <v>21.560934552281999</v>
      </c>
      <c r="M28" s="97">
        <f>[10]Total_cred!N32</f>
        <v>27.731797832307301</v>
      </c>
      <c r="N28" s="97">
        <f>[10]Total_cred!O32</f>
        <v>5.42111439223779</v>
      </c>
      <c r="O28" s="97">
        <f>[10]Total_cred!P32</f>
        <v>16.995200875614401</v>
      </c>
      <c r="P28" s="97">
        <f>[10]Total_cred!Q32</f>
        <v>5.3469332916552501</v>
      </c>
      <c r="Q28" s="97">
        <f>[10]Total_cred!R32</f>
        <v>5.3770114477899904</v>
      </c>
      <c r="R28" s="97">
        <f>[10]Total_cred!S32</f>
        <v>4.62</v>
      </c>
      <c r="S28" s="97" t="str">
        <f>[10]Total_cred!T32</f>
        <v>–</v>
      </c>
    </row>
    <row r="29" spans="1:19" s="27" customFormat="1">
      <c r="A29" s="20" t="s">
        <v>38</v>
      </c>
      <c r="B29" s="97">
        <f>[10]Total_cred!C33</f>
        <v>29.8385125886882</v>
      </c>
      <c r="C29" s="97">
        <f>[10]Total_cred!D33</f>
        <v>25.061370334354802</v>
      </c>
      <c r="D29" s="97">
        <f>[10]Total_cred!E33</f>
        <v>30.4853640562993</v>
      </c>
      <c r="E29" s="97">
        <f>[10]Total_cred!F33</f>
        <v>35.798596412906598</v>
      </c>
      <c r="F29" s="97">
        <f>[10]Total_cred!G33</f>
        <v>20.641593426828699</v>
      </c>
      <c r="G29" s="97">
        <f>[10]Total_cred!H33</f>
        <v>20.135197017749601</v>
      </c>
      <c r="H29" s="97">
        <f>[10]Total_cred!I33</f>
        <v>30.203326496123999</v>
      </c>
      <c r="I29" s="97">
        <f>[10]Total_cred!J33</f>
        <v>25.054112031332</v>
      </c>
      <c r="J29" s="97">
        <f>[10]Total_cred!K33</f>
        <v>30.914239747076898</v>
      </c>
      <c r="K29" s="97">
        <f>[10]Total_cred!L33</f>
        <v>35.864393211780403</v>
      </c>
      <c r="L29" s="97">
        <f>[10]Total_cred!M33</f>
        <v>21.306192638267401</v>
      </c>
      <c r="M29" s="97">
        <f>[10]Total_cred!N33</f>
        <v>20.135197017749601</v>
      </c>
      <c r="N29" s="97">
        <f>[10]Total_cred!O33</f>
        <v>8.9693573294870106</v>
      </c>
      <c r="O29" s="97">
        <f>[10]Total_cred!P33</f>
        <v>55.9094774854603</v>
      </c>
      <c r="P29" s="97">
        <f>[10]Total_cred!Q33</f>
        <v>8.8925852142836206</v>
      </c>
      <c r="Q29" s="97">
        <f>[10]Total_cred!R33</f>
        <v>3.9931177799472701</v>
      </c>
      <c r="R29" s="97">
        <f>[10]Total_cred!S33</f>
        <v>9.2552484480053607</v>
      </c>
      <c r="S29" s="97" t="str">
        <f>[10]Total_cred!T33</f>
        <v>–</v>
      </c>
    </row>
    <row r="30" spans="1:19" s="27" customFormat="1">
      <c r="A30" s="20" t="s">
        <v>39</v>
      </c>
      <c r="B30" s="97">
        <f>[10]Total_cred!C34</f>
        <v>22.3876262756431</v>
      </c>
      <c r="C30" s="97">
        <f>[10]Total_cred!D34</f>
        <v>23.723274430457799</v>
      </c>
      <c r="D30" s="97">
        <f>[10]Total_cred!E34</f>
        <v>22.2672701422503</v>
      </c>
      <c r="E30" s="97">
        <f>[10]Total_cred!F34</f>
        <v>27.068282051050002</v>
      </c>
      <c r="F30" s="97">
        <f>[10]Total_cred!G34</f>
        <v>14.5582348145868</v>
      </c>
      <c r="G30" s="97">
        <f>[10]Total_cred!H34</f>
        <v>26.3755571579849</v>
      </c>
      <c r="H30" s="97">
        <f>[10]Total_cred!I34</f>
        <v>25.101592094422202</v>
      </c>
      <c r="I30" s="97">
        <f>[10]Total_cred!J34</f>
        <v>23.722377470542298</v>
      </c>
      <c r="J30" s="97">
        <f>[10]Total_cred!K34</f>
        <v>25.247945090762801</v>
      </c>
      <c r="K30" s="97">
        <f>[10]Total_cred!L34</f>
        <v>27.5688289971011</v>
      </c>
      <c r="L30" s="97">
        <f>[10]Total_cred!M34</f>
        <v>19.671337095529701</v>
      </c>
      <c r="M30" s="97">
        <f>[10]Total_cred!N34</f>
        <v>26.3755571579849</v>
      </c>
      <c r="N30" s="97">
        <f>[10]Total_cred!O34</f>
        <v>5.4945253432402597</v>
      </c>
      <c r="O30" s="97">
        <f>[10]Total_cred!P34</f>
        <v>33.797060816893399</v>
      </c>
      <c r="P30" s="97">
        <f>[10]Total_cred!Q34</f>
        <v>5.4930204562358602</v>
      </c>
      <c r="Q30" s="97">
        <f>[10]Total_cred!R34</f>
        <v>6.6971999999999996</v>
      </c>
      <c r="R30" s="97">
        <f>[10]Total_cred!S34</f>
        <v>5.3679214371701498</v>
      </c>
      <c r="S30" s="97" t="str">
        <f>[10]Total_cred!T34</f>
        <v>–</v>
      </c>
    </row>
    <row r="31" spans="1:19" s="27" customFormat="1">
      <c r="A31" s="20" t="s">
        <v>40</v>
      </c>
      <c r="B31" s="97">
        <f>[10]Total_cred!C35</f>
        <v>24.269765119524799</v>
      </c>
      <c r="C31" s="97">
        <f>[10]Total_cred!D35</f>
        <v>21.062694104844699</v>
      </c>
      <c r="D31" s="97">
        <f>[10]Total_cred!E35</f>
        <v>24.7786389525433</v>
      </c>
      <c r="E31" s="97">
        <f>[10]Total_cred!F35</f>
        <v>29.8988140570303</v>
      </c>
      <c r="F31" s="97">
        <f>[10]Total_cred!G35</f>
        <v>17.903354652353599</v>
      </c>
      <c r="G31" s="97">
        <f>[10]Total_cred!H35</f>
        <v>27.089037512885501</v>
      </c>
      <c r="H31" s="97">
        <f>[10]Total_cred!I35</f>
        <v>24.748079271965398</v>
      </c>
      <c r="I31" s="97">
        <f>[10]Total_cred!J35</f>
        <v>21.048688116906199</v>
      </c>
      <c r="J31" s="97">
        <f>[10]Total_cred!K35</f>
        <v>25.350899341530202</v>
      </c>
      <c r="K31" s="97">
        <f>[10]Total_cred!L35</f>
        <v>30.031648764981799</v>
      </c>
      <c r="L31" s="97">
        <f>[10]Total_cred!M35</f>
        <v>18.744047674512</v>
      </c>
      <c r="M31" s="97">
        <f>[10]Total_cred!N35</f>
        <v>27.089037512885501</v>
      </c>
      <c r="N31" s="97">
        <f>[10]Total_cred!O35</f>
        <v>4.1051454388380799</v>
      </c>
      <c r="O31" s="97">
        <f>[10]Total_cred!P35</f>
        <v>47.938117242220002</v>
      </c>
      <c r="P31" s="97">
        <f>[10]Total_cred!Q35</f>
        <v>3.9697914232490201</v>
      </c>
      <c r="Q31" s="97">
        <f>[10]Total_cred!R35</f>
        <v>4.9518530896357102</v>
      </c>
      <c r="R31" s="97">
        <f>[10]Total_cred!S35</f>
        <v>3.8480957178528299</v>
      </c>
      <c r="S31" s="97" t="str">
        <f>[10]Total_cred!T35</f>
        <v>–</v>
      </c>
    </row>
    <row r="32" spans="1:19" s="27" customFormat="1">
      <c r="A32" s="20" t="s">
        <v>41</v>
      </c>
      <c r="B32" s="97">
        <f>[10]Total_cred!C36</f>
        <v>21.6688075529655</v>
      </c>
      <c r="C32" s="97">
        <f>[10]Total_cred!D36</f>
        <v>19.812749306492702</v>
      </c>
      <c r="D32" s="97">
        <f>[10]Total_cred!E36</f>
        <v>21.9313468292167</v>
      </c>
      <c r="E32" s="97">
        <f>[10]Total_cred!F36</f>
        <v>24.4841055902317</v>
      </c>
      <c r="F32" s="97">
        <f>[10]Total_cred!G36</f>
        <v>16.873443321037001</v>
      </c>
      <c r="G32" s="97">
        <f>[10]Total_cred!H36</f>
        <v>19.050923809855199</v>
      </c>
      <c r="H32" s="97">
        <f>[10]Total_cred!I36</f>
        <v>22.596287467254399</v>
      </c>
      <c r="I32" s="97">
        <f>[10]Total_cred!J36</f>
        <v>19.8072064912797</v>
      </c>
      <c r="J32" s="97">
        <f>[10]Total_cred!K36</f>
        <v>23.0183966608645</v>
      </c>
      <c r="K32" s="97">
        <f>[10]Total_cred!L36</f>
        <v>25.8301833117863</v>
      </c>
      <c r="L32" s="97">
        <f>[10]Total_cred!M36</f>
        <v>17.434951830508801</v>
      </c>
      <c r="M32" s="97">
        <f>[10]Total_cred!N36</f>
        <v>21.6712226820589</v>
      </c>
      <c r="N32" s="97">
        <f>[10]Total_cred!O36</f>
        <v>6.4592614791593697</v>
      </c>
      <c r="O32" s="97">
        <f>[10]Total_cred!P36</f>
        <v>45.341625345319798</v>
      </c>
      <c r="P32" s="97">
        <f>[10]Total_cred!Q36</f>
        <v>6.4410550322334803</v>
      </c>
      <c r="Q32" s="97">
        <f>[10]Total_cred!R36</f>
        <v>6.1732846606494203</v>
      </c>
      <c r="R32" s="97">
        <f>[10]Total_cred!S36</f>
        <v>6.80723218821195</v>
      </c>
      <c r="S32" s="97">
        <f>[10]Total_cred!T36</f>
        <v>8.1999999999999993</v>
      </c>
    </row>
    <row r="33" spans="1:19" s="27" customFormat="1">
      <c r="A33" s="20" t="s">
        <v>42</v>
      </c>
      <c r="B33" s="97">
        <f>[10]Total_cred!C37</f>
        <v>34.690535809655799</v>
      </c>
      <c r="C33" s="97">
        <f>[10]Total_cred!D37</f>
        <v>37.323687067452703</v>
      </c>
      <c r="D33" s="97">
        <f>[10]Total_cred!E37</f>
        <v>34.580373913310297</v>
      </c>
      <c r="E33" s="97">
        <f>[10]Total_cred!F37</f>
        <v>38.459253613689803</v>
      </c>
      <c r="F33" s="97">
        <f>[10]Total_cred!G37</f>
        <v>17.307244936036899</v>
      </c>
      <c r="G33" s="97">
        <f>[10]Total_cred!H37</f>
        <v>20.953759231770501</v>
      </c>
      <c r="H33" s="97">
        <f>[10]Total_cred!I37</f>
        <v>34.716435622421301</v>
      </c>
      <c r="I33" s="97">
        <f>[10]Total_cred!J37</f>
        <v>38.070836412929403</v>
      </c>
      <c r="J33" s="97">
        <f>[10]Total_cred!K37</f>
        <v>34.580373913310297</v>
      </c>
      <c r="K33" s="97">
        <f>[10]Total_cred!L37</f>
        <v>38.459253613689803</v>
      </c>
      <c r="L33" s="97">
        <f>[10]Total_cred!M37</f>
        <v>17.307244936036899</v>
      </c>
      <c r="M33" s="97">
        <f>[10]Total_cred!N37</f>
        <v>20.953759231770501</v>
      </c>
      <c r="N33" s="97">
        <f>[10]Total_cred!O37</f>
        <v>13.5426096348684</v>
      </c>
      <c r="O33" s="97">
        <f>[10]Total_cred!P37</f>
        <v>13.5426096348684</v>
      </c>
      <c r="P33" s="97" t="str">
        <f>[10]Total_cred!Q37</f>
        <v>–</v>
      </c>
      <c r="Q33" s="97" t="str">
        <f>[10]Total_cred!R37</f>
        <v>–</v>
      </c>
      <c r="R33" s="97" t="str">
        <f>[10]Total_cred!S37</f>
        <v>–</v>
      </c>
      <c r="S33" s="97" t="str">
        <f>[10]Total_cred!T37</f>
        <v>–</v>
      </c>
    </row>
    <row r="34" spans="1:19" s="27" customFormat="1">
      <c r="A34" s="20" t="s">
        <v>43</v>
      </c>
      <c r="B34" s="97">
        <f>[10]Total_cred!C38</f>
        <v>20.9244973213241</v>
      </c>
      <c r="C34" s="97">
        <f>[10]Total_cred!D38</f>
        <v>21.724353843887201</v>
      </c>
      <c r="D34" s="97">
        <f>[10]Total_cred!E38</f>
        <v>20.862357919850002</v>
      </c>
      <c r="E34" s="97">
        <f>[10]Total_cred!F38</f>
        <v>23.498435646267399</v>
      </c>
      <c r="F34" s="97">
        <f>[10]Total_cred!G38</f>
        <v>14.3713838121349</v>
      </c>
      <c r="G34" s="97">
        <f>[10]Total_cred!H38</f>
        <v>26.0940750214492</v>
      </c>
      <c r="H34" s="97">
        <f>[10]Total_cred!I38</f>
        <v>23.172514172061302</v>
      </c>
      <c r="I34" s="97">
        <f>[10]Total_cred!J38</f>
        <v>21.717859407600798</v>
      </c>
      <c r="J34" s="97">
        <f>[10]Total_cred!K38</f>
        <v>23.302457102592701</v>
      </c>
      <c r="K34" s="97">
        <f>[10]Total_cred!L38</f>
        <v>24.343759901794201</v>
      </c>
      <c r="L34" s="97">
        <f>[10]Total_cred!M38</f>
        <v>19.5387751551938</v>
      </c>
      <c r="M34" s="97">
        <f>[10]Total_cred!N38</f>
        <v>26.0940750214492</v>
      </c>
      <c r="N34" s="97">
        <f>[10]Total_cred!O38</f>
        <v>4.6364725209017896</v>
      </c>
      <c r="O34" s="97">
        <f>[10]Total_cred!P38</f>
        <v>37.674942636919297</v>
      </c>
      <c r="P34" s="97">
        <f>[10]Total_cred!Q38</f>
        <v>4.62847800367049</v>
      </c>
      <c r="Q34" s="97">
        <f>[10]Total_cred!R38</f>
        <v>5.4810496429967701</v>
      </c>
      <c r="R34" s="97">
        <f>[10]Total_cred!S38</f>
        <v>4.3611713781708099</v>
      </c>
      <c r="S34" s="97" t="str">
        <f>[10]Total_cred!T38</f>
        <v>–</v>
      </c>
    </row>
    <row r="35" spans="1:19" s="27" customFormat="1">
      <c r="A35" s="20" t="s">
        <v>44</v>
      </c>
      <c r="B35" s="97">
        <f>[10]Total_cred!C39</f>
        <v>21.380796105801</v>
      </c>
      <c r="C35" s="97">
        <f>[10]Total_cred!D39</f>
        <v>21.551625605756598</v>
      </c>
      <c r="D35" s="97">
        <f>[10]Total_cred!E39</f>
        <v>21.358464596403099</v>
      </c>
      <c r="E35" s="97">
        <f>[10]Total_cred!F39</f>
        <v>21.803111375476899</v>
      </c>
      <c r="F35" s="97">
        <f>[10]Total_cred!G39</f>
        <v>19.310693855078998</v>
      </c>
      <c r="G35" s="97">
        <f>[10]Total_cred!H39</f>
        <v>28.7828506527656</v>
      </c>
      <c r="H35" s="97">
        <f>[10]Total_cred!I39</f>
        <v>26.848554255824101</v>
      </c>
      <c r="I35" s="97">
        <f>[10]Total_cred!J39</f>
        <v>21.5456349380615</v>
      </c>
      <c r="J35" s="97">
        <f>[10]Total_cred!K39</f>
        <v>27.831587656897799</v>
      </c>
      <c r="K35" s="97">
        <f>[10]Total_cred!L39</f>
        <v>31.920724932856601</v>
      </c>
      <c r="L35" s="97">
        <f>[10]Total_cred!M39</f>
        <v>19.6527039313039</v>
      </c>
      <c r="M35" s="97">
        <f>[10]Total_cred!N39</f>
        <v>28.7828506527656</v>
      </c>
      <c r="N35" s="97">
        <f>[10]Total_cred!O39</f>
        <v>5.8962315028717702</v>
      </c>
      <c r="O35" s="97">
        <f>[10]Total_cred!P39</f>
        <v>40.874278017171697</v>
      </c>
      <c r="P35" s="97">
        <f>[10]Total_cred!Q39</f>
        <v>5.8914280831010499</v>
      </c>
      <c r="Q35" s="97">
        <f>[10]Total_cred!R39</f>
        <v>5.9259998877365101</v>
      </c>
      <c r="R35" s="97">
        <f>[10]Total_cred!S39</f>
        <v>3.9300186120033498</v>
      </c>
      <c r="S35" s="97" t="str">
        <f>[10]Total_cred!T39</f>
        <v>–</v>
      </c>
    </row>
    <row r="36" spans="1:19" s="27" customFormat="1">
      <c r="A36" s="20" t="s">
        <v>45</v>
      </c>
      <c r="B36" s="97">
        <f>[10]Total_cred!C40</f>
        <v>27.416602643574301</v>
      </c>
      <c r="C36" s="97">
        <f>[10]Total_cred!D40</f>
        <v>21.915482455395601</v>
      </c>
      <c r="D36" s="97">
        <f>[10]Total_cred!E40</f>
        <v>28.3619261471339</v>
      </c>
      <c r="E36" s="97">
        <f>[10]Total_cred!F40</f>
        <v>33.431423384961697</v>
      </c>
      <c r="F36" s="97">
        <f>[10]Total_cred!G40</f>
        <v>19.906579919159601</v>
      </c>
      <c r="G36" s="97">
        <f>[10]Total_cred!H40</f>
        <v>20.391874819304999</v>
      </c>
      <c r="H36" s="97">
        <f>[10]Total_cred!I40</f>
        <v>27.414185651924399</v>
      </c>
      <c r="I36" s="97">
        <f>[10]Total_cred!J40</f>
        <v>21.896193026744101</v>
      </c>
      <c r="J36" s="97">
        <f>[10]Total_cred!K40</f>
        <v>28.3619261471339</v>
      </c>
      <c r="K36" s="97">
        <f>[10]Total_cred!L40</f>
        <v>33.431423384961697</v>
      </c>
      <c r="L36" s="97">
        <f>[10]Total_cred!M40</f>
        <v>19.906579919159601</v>
      </c>
      <c r="M36" s="97">
        <f>[10]Total_cred!N40</f>
        <v>20.391874819304999</v>
      </c>
      <c r="N36" s="97">
        <f>[10]Total_cred!O40</f>
        <v>59.812058838278702</v>
      </c>
      <c r="O36" s="97">
        <f>[10]Total_cred!P40</f>
        <v>59.812058838278702</v>
      </c>
      <c r="P36" s="97" t="str">
        <f>[10]Total_cred!Q40</f>
        <v>–</v>
      </c>
      <c r="Q36" s="97" t="str">
        <f>[10]Total_cred!R40</f>
        <v>–</v>
      </c>
      <c r="R36" s="97" t="str">
        <f>[10]Total_cred!S40</f>
        <v>–</v>
      </c>
      <c r="S36" s="97" t="str">
        <f>[10]Total_cred!T40</f>
        <v>–</v>
      </c>
    </row>
    <row r="37" spans="1:19" s="80" customFormat="1" ht="15" customHeight="1">
      <c r="A37" s="152" t="s">
        <v>46</v>
      </c>
      <c r="B37" s="186">
        <f>[10]Total_cred!C41</f>
        <v>25.1673912379127</v>
      </c>
      <c r="C37" s="186">
        <f>[10]Total_cred!D41</f>
        <v>23.272761561008299</v>
      </c>
      <c r="D37" s="186">
        <f>[10]Total_cred!E41</f>
        <v>25.3531640821591</v>
      </c>
      <c r="E37" s="186">
        <f>[10]Total_cred!F41</f>
        <v>30.701484276009602</v>
      </c>
      <c r="F37" s="186">
        <f>[10]Total_cred!G41</f>
        <v>18.7797277398621</v>
      </c>
      <c r="G37" s="186">
        <f>[10]Total_cred!H41</f>
        <v>24.724549281759</v>
      </c>
      <c r="H37" s="186">
        <f>[10]Total_cred!I41</f>
        <v>25.3691294569504</v>
      </c>
      <c r="I37" s="186">
        <f>[10]Total_cred!J41</f>
        <v>23.2655486130672</v>
      </c>
      <c r="J37" s="186">
        <f>[10]Total_cred!K41</f>
        <v>25.577939116008199</v>
      </c>
      <c r="K37" s="186">
        <f>[10]Total_cred!L41</f>
        <v>31.2572754461352</v>
      </c>
      <c r="L37" s="186">
        <f>[10]Total_cred!M41</f>
        <v>18.7797277398621</v>
      </c>
      <c r="M37" s="186">
        <f>[10]Total_cred!N41</f>
        <v>24.724549281759</v>
      </c>
      <c r="N37" s="186">
        <f>[10]Total_cred!O41</f>
        <v>7.5999711508213403</v>
      </c>
      <c r="O37" s="186">
        <f>[10]Total_cred!P41</f>
        <v>53.296908802638903</v>
      </c>
      <c r="P37" s="186">
        <f>[10]Total_cred!Q41</f>
        <v>7.5134824009650902</v>
      </c>
      <c r="Q37" s="186">
        <f>[10]Total_cred!R41</f>
        <v>7.5134824009650902</v>
      </c>
      <c r="R37" s="186" t="str">
        <f>[10]Total_cred!S41</f>
        <v>–</v>
      </c>
      <c r="S37" s="186" t="str">
        <f>[10]Total_cred!T41</f>
        <v>–</v>
      </c>
    </row>
    <row r="38" spans="1:19" s="80" customFormat="1" ht="15" customHeight="1">
      <c r="A38" s="262" t="s">
        <v>94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</row>
    <row r="39" spans="1:19" s="80" customFormat="1" ht="39" customHeight="1">
      <c r="A39" s="262" t="s">
        <v>63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</row>
    <row r="40" spans="1:19">
      <c r="A40" s="81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</sheetData>
  <mergeCells count="22">
    <mergeCell ref="A38:S38"/>
    <mergeCell ref="A39:S39"/>
    <mergeCell ref="N6:N8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Q7:S7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39"/>
  <sheetViews>
    <sheetView showGridLines="0" zoomScaleNormal="100" zoomScaleSheetLayoutView="100" workbookViewId="0">
      <pane ySplit="8" topLeftCell="A9" activePane="bottomLeft" state="frozen"/>
      <selection activeCell="A2" sqref="A2"/>
      <selection pane="bottomLeft" activeCell="A2" sqref="A2"/>
    </sheetView>
  </sheetViews>
  <sheetFormatPr defaultRowHeight="13.8"/>
  <cols>
    <col min="1" max="1" width="18.109375" style="82" customWidth="1"/>
    <col min="2" max="2" width="7.44140625" style="26" customWidth="1"/>
    <col min="3" max="3" width="8.6640625" style="26" customWidth="1"/>
    <col min="4" max="4" width="9.109375" style="26"/>
    <col min="5" max="5" width="7.44140625" style="26" customWidth="1"/>
    <col min="6" max="6" width="7.88671875" style="26" customWidth="1"/>
    <col min="7" max="8" width="7.44140625" style="26" customWidth="1"/>
    <col min="9" max="9" width="8.44140625" style="26" customWidth="1"/>
    <col min="10" max="10" width="9.109375" style="26"/>
    <col min="11" max="11" width="7.44140625" style="26" customWidth="1"/>
    <col min="12" max="12" width="7.88671875" style="26" customWidth="1"/>
    <col min="13" max="14" width="7.44140625" style="26" customWidth="1"/>
    <col min="15" max="15" width="8.5546875" style="26" customWidth="1"/>
    <col min="16" max="16" width="9.109375" style="26"/>
    <col min="17" max="17" width="7.44140625" style="26" customWidth="1"/>
    <col min="18" max="18" width="7.88671875" style="26" customWidth="1"/>
    <col min="19" max="19" width="7.44140625" style="26" customWidth="1"/>
    <col min="20" max="234" width="9.109375" style="26"/>
    <col min="235" max="235" width="3" style="26" bestFit="1" customWidth="1"/>
    <col min="236" max="236" width="18.109375" style="26" customWidth="1"/>
    <col min="237" max="238" width="7.44140625" style="26" customWidth="1"/>
    <col min="239" max="239" width="9.109375" style="26"/>
    <col min="240" max="240" width="7.44140625" style="26" customWidth="1"/>
    <col min="241" max="241" width="7.88671875" style="26" customWidth="1"/>
    <col min="242" max="244" width="7.44140625" style="26" customWidth="1"/>
    <col min="245" max="245" width="9.109375" style="26"/>
    <col min="246" max="246" width="7.44140625" style="26" customWidth="1"/>
    <col min="247" max="247" width="7.88671875" style="26" customWidth="1"/>
    <col min="248" max="250" width="7.44140625" style="26" customWidth="1"/>
    <col min="251" max="251" width="9.109375" style="26"/>
    <col min="252" max="252" width="7.44140625" style="26" customWidth="1"/>
    <col min="253" max="253" width="7.88671875" style="26" customWidth="1"/>
    <col min="254" max="254" width="7.44140625" style="26" customWidth="1"/>
    <col min="255" max="490" width="9.109375" style="26"/>
    <col min="491" max="491" width="3" style="26" bestFit="1" customWidth="1"/>
    <col min="492" max="492" width="18.109375" style="26" customWidth="1"/>
    <col min="493" max="494" width="7.44140625" style="26" customWidth="1"/>
    <col min="495" max="495" width="9.109375" style="26"/>
    <col min="496" max="496" width="7.44140625" style="26" customWidth="1"/>
    <col min="497" max="497" width="7.88671875" style="26" customWidth="1"/>
    <col min="498" max="500" width="7.44140625" style="26" customWidth="1"/>
    <col min="501" max="501" width="9.109375" style="26"/>
    <col min="502" max="502" width="7.44140625" style="26" customWidth="1"/>
    <col min="503" max="503" width="7.88671875" style="26" customWidth="1"/>
    <col min="504" max="506" width="7.44140625" style="26" customWidth="1"/>
    <col min="507" max="507" width="9.109375" style="26"/>
    <col min="508" max="508" width="7.44140625" style="26" customWidth="1"/>
    <col min="509" max="509" width="7.88671875" style="26" customWidth="1"/>
    <col min="510" max="510" width="7.44140625" style="26" customWidth="1"/>
    <col min="511" max="746" width="9.109375" style="26"/>
    <col min="747" max="747" width="3" style="26" bestFit="1" customWidth="1"/>
    <col min="748" max="748" width="18.109375" style="26" customWidth="1"/>
    <col min="749" max="750" width="7.44140625" style="26" customWidth="1"/>
    <col min="751" max="751" width="9.109375" style="26"/>
    <col min="752" max="752" width="7.44140625" style="26" customWidth="1"/>
    <col min="753" max="753" width="7.88671875" style="26" customWidth="1"/>
    <col min="754" max="756" width="7.44140625" style="26" customWidth="1"/>
    <col min="757" max="757" width="9.109375" style="26"/>
    <col min="758" max="758" width="7.44140625" style="26" customWidth="1"/>
    <col min="759" max="759" width="7.88671875" style="26" customWidth="1"/>
    <col min="760" max="762" width="7.44140625" style="26" customWidth="1"/>
    <col min="763" max="763" width="9.109375" style="26"/>
    <col min="764" max="764" width="7.44140625" style="26" customWidth="1"/>
    <col min="765" max="765" width="7.88671875" style="26" customWidth="1"/>
    <col min="766" max="766" width="7.44140625" style="26" customWidth="1"/>
    <col min="767" max="1002" width="9.109375" style="26"/>
    <col min="1003" max="1003" width="3" style="26" bestFit="1" customWidth="1"/>
    <col min="1004" max="1004" width="18.109375" style="26" customWidth="1"/>
    <col min="1005" max="1006" width="7.44140625" style="26" customWidth="1"/>
    <col min="1007" max="1007" width="9.109375" style="26"/>
    <col min="1008" max="1008" width="7.44140625" style="26" customWidth="1"/>
    <col min="1009" max="1009" width="7.88671875" style="26" customWidth="1"/>
    <col min="1010" max="1012" width="7.44140625" style="26" customWidth="1"/>
    <col min="1013" max="1013" width="9.109375" style="26"/>
    <col min="1014" max="1014" width="7.44140625" style="26" customWidth="1"/>
    <col min="1015" max="1015" width="7.88671875" style="26" customWidth="1"/>
    <col min="1016" max="1018" width="7.44140625" style="26" customWidth="1"/>
    <col min="1019" max="1019" width="9.109375" style="26"/>
    <col min="1020" max="1020" width="7.44140625" style="26" customWidth="1"/>
    <col min="1021" max="1021" width="7.88671875" style="26" customWidth="1"/>
    <col min="1022" max="1022" width="7.44140625" style="26" customWidth="1"/>
    <col min="1023" max="1258" width="9.109375" style="26"/>
    <col min="1259" max="1259" width="3" style="26" bestFit="1" customWidth="1"/>
    <col min="1260" max="1260" width="18.109375" style="26" customWidth="1"/>
    <col min="1261" max="1262" width="7.44140625" style="26" customWidth="1"/>
    <col min="1263" max="1263" width="9.109375" style="26"/>
    <col min="1264" max="1264" width="7.44140625" style="26" customWidth="1"/>
    <col min="1265" max="1265" width="7.88671875" style="26" customWidth="1"/>
    <col min="1266" max="1268" width="7.44140625" style="26" customWidth="1"/>
    <col min="1269" max="1269" width="9.109375" style="26"/>
    <col min="1270" max="1270" width="7.44140625" style="26" customWidth="1"/>
    <col min="1271" max="1271" width="7.88671875" style="26" customWidth="1"/>
    <col min="1272" max="1274" width="7.44140625" style="26" customWidth="1"/>
    <col min="1275" max="1275" width="9.109375" style="26"/>
    <col min="1276" max="1276" width="7.44140625" style="26" customWidth="1"/>
    <col min="1277" max="1277" width="7.88671875" style="26" customWidth="1"/>
    <col min="1278" max="1278" width="7.44140625" style="26" customWidth="1"/>
    <col min="1279" max="1514" width="9.109375" style="26"/>
    <col min="1515" max="1515" width="3" style="26" bestFit="1" customWidth="1"/>
    <col min="1516" max="1516" width="18.109375" style="26" customWidth="1"/>
    <col min="1517" max="1518" width="7.44140625" style="26" customWidth="1"/>
    <col min="1519" max="1519" width="9.109375" style="26"/>
    <col min="1520" max="1520" width="7.44140625" style="26" customWidth="1"/>
    <col min="1521" max="1521" width="7.88671875" style="26" customWidth="1"/>
    <col min="1522" max="1524" width="7.44140625" style="26" customWidth="1"/>
    <col min="1525" max="1525" width="9.109375" style="26"/>
    <col min="1526" max="1526" width="7.44140625" style="26" customWidth="1"/>
    <col min="1527" max="1527" width="7.88671875" style="26" customWidth="1"/>
    <col min="1528" max="1530" width="7.44140625" style="26" customWidth="1"/>
    <col min="1531" max="1531" width="9.109375" style="26"/>
    <col min="1532" max="1532" width="7.44140625" style="26" customWidth="1"/>
    <col min="1533" max="1533" width="7.88671875" style="26" customWidth="1"/>
    <col min="1534" max="1534" width="7.44140625" style="26" customWidth="1"/>
    <col min="1535" max="1770" width="9.109375" style="26"/>
    <col min="1771" max="1771" width="3" style="26" bestFit="1" customWidth="1"/>
    <col min="1772" max="1772" width="18.109375" style="26" customWidth="1"/>
    <col min="1773" max="1774" width="7.44140625" style="26" customWidth="1"/>
    <col min="1775" max="1775" width="9.109375" style="26"/>
    <col min="1776" max="1776" width="7.44140625" style="26" customWidth="1"/>
    <col min="1777" max="1777" width="7.88671875" style="26" customWidth="1"/>
    <col min="1778" max="1780" width="7.44140625" style="26" customWidth="1"/>
    <col min="1781" max="1781" width="9.109375" style="26"/>
    <col min="1782" max="1782" width="7.44140625" style="26" customWidth="1"/>
    <col min="1783" max="1783" width="7.88671875" style="26" customWidth="1"/>
    <col min="1784" max="1786" width="7.44140625" style="26" customWidth="1"/>
    <col min="1787" max="1787" width="9.109375" style="26"/>
    <col min="1788" max="1788" width="7.44140625" style="26" customWidth="1"/>
    <col min="1789" max="1789" width="7.88671875" style="26" customWidth="1"/>
    <col min="1790" max="1790" width="7.44140625" style="26" customWidth="1"/>
    <col min="1791" max="2026" width="9.109375" style="26"/>
    <col min="2027" max="2027" width="3" style="26" bestFit="1" customWidth="1"/>
    <col min="2028" max="2028" width="18.109375" style="26" customWidth="1"/>
    <col min="2029" max="2030" width="7.44140625" style="26" customWidth="1"/>
    <col min="2031" max="2031" width="9.109375" style="26"/>
    <col min="2032" max="2032" width="7.44140625" style="26" customWidth="1"/>
    <col min="2033" max="2033" width="7.88671875" style="26" customWidth="1"/>
    <col min="2034" max="2036" width="7.44140625" style="26" customWidth="1"/>
    <col min="2037" max="2037" width="9.109375" style="26"/>
    <col min="2038" max="2038" width="7.44140625" style="26" customWidth="1"/>
    <col min="2039" max="2039" width="7.88671875" style="26" customWidth="1"/>
    <col min="2040" max="2042" width="7.44140625" style="26" customWidth="1"/>
    <col min="2043" max="2043" width="9.109375" style="26"/>
    <col min="2044" max="2044" width="7.44140625" style="26" customWidth="1"/>
    <col min="2045" max="2045" width="7.88671875" style="26" customWidth="1"/>
    <col min="2046" max="2046" width="7.44140625" style="26" customWidth="1"/>
    <col min="2047" max="2282" width="9.109375" style="26"/>
    <col min="2283" max="2283" width="3" style="26" bestFit="1" customWidth="1"/>
    <col min="2284" max="2284" width="18.109375" style="26" customWidth="1"/>
    <col min="2285" max="2286" width="7.44140625" style="26" customWidth="1"/>
    <col min="2287" max="2287" width="9.109375" style="26"/>
    <col min="2288" max="2288" width="7.44140625" style="26" customWidth="1"/>
    <col min="2289" max="2289" width="7.88671875" style="26" customWidth="1"/>
    <col min="2290" max="2292" width="7.44140625" style="26" customWidth="1"/>
    <col min="2293" max="2293" width="9.109375" style="26"/>
    <col min="2294" max="2294" width="7.44140625" style="26" customWidth="1"/>
    <col min="2295" max="2295" width="7.88671875" style="26" customWidth="1"/>
    <col min="2296" max="2298" width="7.44140625" style="26" customWidth="1"/>
    <col min="2299" max="2299" width="9.109375" style="26"/>
    <col min="2300" max="2300" width="7.44140625" style="26" customWidth="1"/>
    <col min="2301" max="2301" width="7.88671875" style="26" customWidth="1"/>
    <col min="2302" max="2302" width="7.44140625" style="26" customWidth="1"/>
    <col min="2303" max="2538" width="9.109375" style="26"/>
    <col min="2539" max="2539" width="3" style="26" bestFit="1" customWidth="1"/>
    <col min="2540" max="2540" width="18.109375" style="26" customWidth="1"/>
    <col min="2541" max="2542" width="7.44140625" style="26" customWidth="1"/>
    <col min="2543" max="2543" width="9.109375" style="26"/>
    <col min="2544" max="2544" width="7.44140625" style="26" customWidth="1"/>
    <col min="2545" max="2545" width="7.88671875" style="26" customWidth="1"/>
    <col min="2546" max="2548" width="7.44140625" style="26" customWidth="1"/>
    <col min="2549" max="2549" width="9.109375" style="26"/>
    <col min="2550" max="2550" width="7.44140625" style="26" customWidth="1"/>
    <col min="2551" max="2551" width="7.88671875" style="26" customWidth="1"/>
    <col min="2552" max="2554" width="7.44140625" style="26" customWidth="1"/>
    <col min="2555" max="2555" width="9.109375" style="26"/>
    <col min="2556" max="2556" width="7.44140625" style="26" customWidth="1"/>
    <col min="2557" max="2557" width="7.88671875" style="26" customWidth="1"/>
    <col min="2558" max="2558" width="7.44140625" style="26" customWidth="1"/>
    <col min="2559" max="2794" width="9.109375" style="26"/>
    <col min="2795" max="2795" width="3" style="26" bestFit="1" customWidth="1"/>
    <col min="2796" max="2796" width="18.109375" style="26" customWidth="1"/>
    <col min="2797" max="2798" width="7.44140625" style="26" customWidth="1"/>
    <col min="2799" max="2799" width="9.109375" style="26"/>
    <col min="2800" max="2800" width="7.44140625" style="26" customWidth="1"/>
    <col min="2801" max="2801" width="7.88671875" style="26" customWidth="1"/>
    <col min="2802" max="2804" width="7.44140625" style="26" customWidth="1"/>
    <col min="2805" max="2805" width="9.109375" style="26"/>
    <col min="2806" max="2806" width="7.44140625" style="26" customWidth="1"/>
    <col min="2807" max="2807" width="7.88671875" style="26" customWidth="1"/>
    <col min="2808" max="2810" width="7.44140625" style="26" customWidth="1"/>
    <col min="2811" max="2811" width="9.109375" style="26"/>
    <col min="2812" max="2812" width="7.44140625" style="26" customWidth="1"/>
    <col min="2813" max="2813" width="7.88671875" style="26" customWidth="1"/>
    <col min="2814" max="2814" width="7.44140625" style="26" customWidth="1"/>
    <col min="2815" max="3050" width="9.109375" style="26"/>
    <col min="3051" max="3051" width="3" style="26" bestFit="1" customWidth="1"/>
    <col min="3052" max="3052" width="18.109375" style="26" customWidth="1"/>
    <col min="3053" max="3054" width="7.44140625" style="26" customWidth="1"/>
    <col min="3055" max="3055" width="9.109375" style="26"/>
    <col min="3056" max="3056" width="7.44140625" style="26" customWidth="1"/>
    <col min="3057" max="3057" width="7.88671875" style="26" customWidth="1"/>
    <col min="3058" max="3060" width="7.44140625" style="26" customWidth="1"/>
    <col min="3061" max="3061" width="9.109375" style="26"/>
    <col min="3062" max="3062" width="7.44140625" style="26" customWidth="1"/>
    <col min="3063" max="3063" width="7.88671875" style="26" customWidth="1"/>
    <col min="3064" max="3066" width="7.44140625" style="26" customWidth="1"/>
    <col min="3067" max="3067" width="9.109375" style="26"/>
    <col min="3068" max="3068" width="7.44140625" style="26" customWidth="1"/>
    <col min="3069" max="3069" width="7.88671875" style="26" customWidth="1"/>
    <col min="3070" max="3070" width="7.44140625" style="26" customWidth="1"/>
    <col min="3071" max="3306" width="9.109375" style="26"/>
    <col min="3307" max="3307" width="3" style="26" bestFit="1" customWidth="1"/>
    <col min="3308" max="3308" width="18.109375" style="26" customWidth="1"/>
    <col min="3309" max="3310" width="7.44140625" style="26" customWidth="1"/>
    <col min="3311" max="3311" width="9.109375" style="26"/>
    <col min="3312" max="3312" width="7.44140625" style="26" customWidth="1"/>
    <col min="3313" max="3313" width="7.88671875" style="26" customWidth="1"/>
    <col min="3314" max="3316" width="7.44140625" style="26" customWidth="1"/>
    <col min="3317" max="3317" width="9.109375" style="26"/>
    <col min="3318" max="3318" width="7.44140625" style="26" customWidth="1"/>
    <col min="3319" max="3319" width="7.88671875" style="26" customWidth="1"/>
    <col min="3320" max="3322" width="7.44140625" style="26" customWidth="1"/>
    <col min="3323" max="3323" width="9.109375" style="26"/>
    <col min="3324" max="3324" width="7.44140625" style="26" customWidth="1"/>
    <col min="3325" max="3325" width="7.88671875" style="26" customWidth="1"/>
    <col min="3326" max="3326" width="7.44140625" style="26" customWidth="1"/>
    <col min="3327" max="3562" width="9.109375" style="26"/>
    <col min="3563" max="3563" width="3" style="26" bestFit="1" customWidth="1"/>
    <col min="3564" max="3564" width="18.109375" style="26" customWidth="1"/>
    <col min="3565" max="3566" width="7.44140625" style="26" customWidth="1"/>
    <col min="3567" max="3567" width="9.109375" style="26"/>
    <col min="3568" max="3568" width="7.44140625" style="26" customWidth="1"/>
    <col min="3569" max="3569" width="7.88671875" style="26" customWidth="1"/>
    <col min="3570" max="3572" width="7.44140625" style="26" customWidth="1"/>
    <col min="3573" max="3573" width="9.109375" style="26"/>
    <col min="3574" max="3574" width="7.44140625" style="26" customWidth="1"/>
    <col min="3575" max="3575" width="7.88671875" style="26" customWidth="1"/>
    <col min="3576" max="3578" width="7.44140625" style="26" customWidth="1"/>
    <col min="3579" max="3579" width="9.109375" style="26"/>
    <col min="3580" max="3580" width="7.44140625" style="26" customWidth="1"/>
    <col min="3581" max="3581" width="7.88671875" style="26" customWidth="1"/>
    <col min="3582" max="3582" width="7.44140625" style="26" customWidth="1"/>
    <col min="3583" max="3818" width="9.109375" style="26"/>
    <col min="3819" max="3819" width="3" style="26" bestFit="1" customWidth="1"/>
    <col min="3820" max="3820" width="18.109375" style="26" customWidth="1"/>
    <col min="3821" max="3822" width="7.44140625" style="26" customWidth="1"/>
    <col min="3823" max="3823" width="9.109375" style="26"/>
    <col min="3824" max="3824" width="7.44140625" style="26" customWidth="1"/>
    <col min="3825" max="3825" width="7.88671875" style="26" customWidth="1"/>
    <col min="3826" max="3828" width="7.44140625" style="26" customWidth="1"/>
    <col min="3829" max="3829" width="9.109375" style="26"/>
    <col min="3830" max="3830" width="7.44140625" style="26" customWidth="1"/>
    <col min="3831" max="3831" width="7.88671875" style="26" customWidth="1"/>
    <col min="3832" max="3834" width="7.44140625" style="26" customWidth="1"/>
    <col min="3835" max="3835" width="9.109375" style="26"/>
    <col min="3836" max="3836" width="7.44140625" style="26" customWidth="1"/>
    <col min="3837" max="3837" width="7.88671875" style="26" customWidth="1"/>
    <col min="3838" max="3838" width="7.44140625" style="26" customWidth="1"/>
    <col min="3839" max="4074" width="9.109375" style="26"/>
    <col min="4075" max="4075" width="3" style="26" bestFit="1" customWidth="1"/>
    <col min="4076" max="4076" width="18.109375" style="26" customWidth="1"/>
    <col min="4077" max="4078" width="7.44140625" style="26" customWidth="1"/>
    <col min="4079" max="4079" width="9.109375" style="26"/>
    <col min="4080" max="4080" width="7.44140625" style="26" customWidth="1"/>
    <col min="4081" max="4081" width="7.88671875" style="26" customWidth="1"/>
    <col min="4082" max="4084" width="7.44140625" style="26" customWidth="1"/>
    <col min="4085" max="4085" width="9.109375" style="26"/>
    <col min="4086" max="4086" width="7.44140625" style="26" customWidth="1"/>
    <col min="4087" max="4087" width="7.88671875" style="26" customWidth="1"/>
    <col min="4088" max="4090" width="7.44140625" style="26" customWidth="1"/>
    <col min="4091" max="4091" width="9.109375" style="26"/>
    <col min="4092" max="4092" width="7.44140625" style="26" customWidth="1"/>
    <col min="4093" max="4093" width="7.88671875" style="26" customWidth="1"/>
    <col min="4094" max="4094" width="7.44140625" style="26" customWidth="1"/>
    <col min="4095" max="4330" width="9.109375" style="26"/>
    <col min="4331" max="4331" width="3" style="26" bestFit="1" customWidth="1"/>
    <col min="4332" max="4332" width="18.109375" style="26" customWidth="1"/>
    <col min="4333" max="4334" width="7.44140625" style="26" customWidth="1"/>
    <col min="4335" max="4335" width="9.109375" style="26"/>
    <col min="4336" max="4336" width="7.44140625" style="26" customWidth="1"/>
    <col min="4337" max="4337" width="7.88671875" style="26" customWidth="1"/>
    <col min="4338" max="4340" width="7.44140625" style="26" customWidth="1"/>
    <col min="4341" max="4341" width="9.109375" style="26"/>
    <col min="4342" max="4342" width="7.44140625" style="26" customWidth="1"/>
    <col min="4343" max="4343" width="7.88671875" style="26" customWidth="1"/>
    <col min="4344" max="4346" width="7.44140625" style="26" customWidth="1"/>
    <col min="4347" max="4347" width="9.109375" style="26"/>
    <col min="4348" max="4348" width="7.44140625" style="26" customWidth="1"/>
    <col min="4349" max="4349" width="7.88671875" style="26" customWidth="1"/>
    <col min="4350" max="4350" width="7.44140625" style="26" customWidth="1"/>
    <col min="4351" max="4586" width="9.109375" style="26"/>
    <col min="4587" max="4587" width="3" style="26" bestFit="1" customWidth="1"/>
    <col min="4588" max="4588" width="18.109375" style="26" customWidth="1"/>
    <col min="4589" max="4590" width="7.44140625" style="26" customWidth="1"/>
    <col min="4591" max="4591" width="9.109375" style="26"/>
    <col min="4592" max="4592" width="7.44140625" style="26" customWidth="1"/>
    <col min="4593" max="4593" width="7.88671875" style="26" customWidth="1"/>
    <col min="4594" max="4596" width="7.44140625" style="26" customWidth="1"/>
    <col min="4597" max="4597" width="9.109375" style="26"/>
    <col min="4598" max="4598" width="7.44140625" style="26" customWidth="1"/>
    <col min="4599" max="4599" width="7.88671875" style="26" customWidth="1"/>
    <col min="4600" max="4602" width="7.44140625" style="26" customWidth="1"/>
    <col min="4603" max="4603" width="9.109375" style="26"/>
    <col min="4604" max="4604" width="7.44140625" style="26" customWidth="1"/>
    <col min="4605" max="4605" width="7.88671875" style="26" customWidth="1"/>
    <col min="4606" max="4606" width="7.44140625" style="26" customWidth="1"/>
    <col min="4607" max="4842" width="9.109375" style="26"/>
    <col min="4843" max="4843" width="3" style="26" bestFit="1" customWidth="1"/>
    <col min="4844" max="4844" width="18.109375" style="26" customWidth="1"/>
    <col min="4845" max="4846" width="7.44140625" style="26" customWidth="1"/>
    <col min="4847" max="4847" width="9.109375" style="26"/>
    <col min="4848" max="4848" width="7.44140625" style="26" customWidth="1"/>
    <col min="4849" max="4849" width="7.88671875" style="26" customWidth="1"/>
    <col min="4850" max="4852" width="7.44140625" style="26" customWidth="1"/>
    <col min="4853" max="4853" width="9.109375" style="26"/>
    <col min="4854" max="4854" width="7.44140625" style="26" customWidth="1"/>
    <col min="4855" max="4855" width="7.88671875" style="26" customWidth="1"/>
    <col min="4856" max="4858" width="7.44140625" style="26" customWidth="1"/>
    <col min="4859" max="4859" width="9.109375" style="26"/>
    <col min="4860" max="4860" width="7.44140625" style="26" customWidth="1"/>
    <col min="4861" max="4861" width="7.88671875" style="26" customWidth="1"/>
    <col min="4862" max="4862" width="7.44140625" style="26" customWidth="1"/>
    <col min="4863" max="5098" width="9.109375" style="26"/>
    <col min="5099" max="5099" width="3" style="26" bestFit="1" customWidth="1"/>
    <col min="5100" max="5100" width="18.109375" style="26" customWidth="1"/>
    <col min="5101" max="5102" width="7.44140625" style="26" customWidth="1"/>
    <col min="5103" max="5103" width="9.109375" style="26"/>
    <col min="5104" max="5104" width="7.44140625" style="26" customWidth="1"/>
    <col min="5105" max="5105" width="7.88671875" style="26" customWidth="1"/>
    <col min="5106" max="5108" width="7.44140625" style="26" customWidth="1"/>
    <col min="5109" max="5109" width="9.109375" style="26"/>
    <col min="5110" max="5110" width="7.44140625" style="26" customWidth="1"/>
    <col min="5111" max="5111" width="7.88671875" style="26" customWidth="1"/>
    <col min="5112" max="5114" width="7.44140625" style="26" customWidth="1"/>
    <col min="5115" max="5115" width="9.109375" style="26"/>
    <col min="5116" max="5116" width="7.44140625" style="26" customWidth="1"/>
    <col min="5117" max="5117" width="7.88671875" style="26" customWidth="1"/>
    <col min="5118" max="5118" width="7.44140625" style="26" customWidth="1"/>
    <col min="5119" max="5354" width="9.109375" style="26"/>
    <col min="5355" max="5355" width="3" style="26" bestFit="1" customWidth="1"/>
    <col min="5356" max="5356" width="18.109375" style="26" customWidth="1"/>
    <col min="5357" max="5358" width="7.44140625" style="26" customWidth="1"/>
    <col min="5359" max="5359" width="9.109375" style="26"/>
    <col min="5360" max="5360" width="7.44140625" style="26" customWidth="1"/>
    <col min="5361" max="5361" width="7.88671875" style="26" customWidth="1"/>
    <col min="5362" max="5364" width="7.44140625" style="26" customWidth="1"/>
    <col min="5365" max="5365" width="9.109375" style="26"/>
    <col min="5366" max="5366" width="7.44140625" style="26" customWidth="1"/>
    <col min="5367" max="5367" width="7.88671875" style="26" customWidth="1"/>
    <col min="5368" max="5370" width="7.44140625" style="26" customWidth="1"/>
    <col min="5371" max="5371" width="9.109375" style="26"/>
    <col min="5372" max="5372" width="7.44140625" style="26" customWidth="1"/>
    <col min="5373" max="5373" width="7.88671875" style="26" customWidth="1"/>
    <col min="5374" max="5374" width="7.44140625" style="26" customWidth="1"/>
    <col min="5375" max="5610" width="9.109375" style="26"/>
    <col min="5611" max="5611" width="3" style="26" bestFit="1" customWidth="1"/>
    <col min="5612" max="5612" width="18.109375" style="26" customWidth="1"/>
    <col min="5613" max="5614" width="7.44140625" style="26" customWidth="1"/>
    <col min="5615" max="5615" width="9.109375" style="26"/>
    <col min="5616" max="5616" width="7.44140625" style="26" customWidth="1"/>
    <col min="5617" max="5617" width="7.88671875" style="26" customWidth="1"/>
    <col min="5618" max="5620" width="7.44140625" style="26" customWidth="1"/>
    <col min="5621" max="5621" width="9.109375" style="26"/>
    <col min="5622" max="5622" width="7.44140625" style="26" customWidth="1"/>
    <col min="5623" max="5623" width="7.88671875" style="26" customWidth="1"/>
    <col min="5624" max="5626" width="7.44140625" style="26" customWidth="1"/>
    <col min="5627" max="5627" width="9.109375" style="26"/>
    <col min="5628" max="5628" width="7.44140625" style="26" customWidth="1"/>
    <col min="5629" max="5629" width="7.88671875" style="26" customWidth="1"/>
    <col min="5630" max="5630" width="7.44140625" style="26" customWidth="1"/>
    <col min="5631" max="5866" width="9.109375" style="26"/>
    <col min="5867" max="5867" width="3" style="26" bestFit="1" customWidth="1"/>
    <col min="5868" max="5868" width="18.109375" style="26" customWidth="1"/>
    <col min="5869" max="5870" width="7.44140625" style="26" customWidth="1"/>
    <col min="5871" max="5871" width="9.109375" style="26"/>
    <col min="5872" max="5872" width="7.44140625" style="26" customWidth="1"/>
    <col min="5873" max="5873" width="7.88671875" style="26" customWidth="1"/>
    <col min="5874" max="5876" width="7.44140625" style="26" customWidth="1"/>
    <col min="5877" max="5877" width="9.109375" style="26"/>
    <col min="5878" max="5878" width="7.44140625" style="26" customWidth="1"/>
    <col min="5879" max="5879" width="7.88671875" style="26" customWidth="1"/>
    <col min="5880" max="5882" width="7.44140625" style="26" customWidth="1"/>
    <col min="5883" max="5883" width="9.109375" style="26"/>
    <col min="5884" max="5884" width="7.44140625" style="26" customWidth="1"/>
    <col min="5885" max="5885" width="7.88671875" style="26" customWidth="1"/>
    <col min="5886" max="5886" width="7.44140625" style="26" customWidth="1"/>
    <col min="5887" max="6122" width="9.109375" style="26"/>
    <col min="6123" max="6123" width="3" style="26" bestFit="1" customWidth="1"/>
    <col min="6124" max="6124" width="18.109375" style="26" customWidth="1"/>
    <col min="6125" max="6126" width="7.44140625" style="26" customWidth="1"/>
    <col min="6127" max="6127" width="9.109375" style="26"/>
    <col min="6128" max="6128" width="7.44140625" style="26" customWidth="1"/>
    <col min="6129" max="6129" width="7.88671875" style="26" customWidth="1"/>
    <col min="6130" max="6132" width="7.44140625" style="26" customWidth="1"/>
    <col min="6133" max="6133" width="9.109375" style="26"/>
    <col min="6134" max="6134" width="7.44140625" style="26" customWidth="1"/>
    <col min="6135" max="6135" width="7.88671875" style="26" customWidth="1"/>
    <col min="6136" max="6138" width="7.44140625" style="26" customWidth="1"/>
    <col min="6139" max="6139" width="9.109375" style="26"/>
    <col min="6140" max="6140" width="7.44140625" style="26" customWidth="1"/>
    <col min="6141" max="6141" width="7.88671875" style="26" customWidth="1"/>
    <col min="6142" max="6142" width="7.44140625" style="26" customWidth="1"/>
    <col min="6143" max="6378" width="9.109375" style="26"/>
    <col min="6379" max="6379" width="3" style="26" bestFit="1" customWidth="1"/>
    <col min="6380" max="6380" width="18.109375" style="26" customWidth="1"/>
    <col min="6381" max="6382" width="7.44140625" style="26" customWidth="1"/>
    <col min="6383" max="6383" width="9.109375" style="26"/>
    <col min="6384" max="6384" width="7.44140625" style="26" customWidth="1"/>
    <col min="6385" max="6385" width="7.88671875" style="26" customWidth="1"/>
    <col min="6386" max="6388" width="7.44140625" style="26" customWidth="1"/>
    <col min="6389" max="6389" width="9.109375" style="26"/>
    <col min="6390" max="6390" width="7.44140625" style="26" customWidth="1"/>
    <col min="6391" max="6391" width="7.88671875" style="26" customWidth="1"/>
    <col min="6392" max="6394" width="7.44140625" style="26" customWidth="1"/>
    <col min="6395" max="6395" width="9.109375" style="26"/>
    <col min="6396" max="6396" width="7.44140625" style="26" customWidth="1"/>
    <col min="6397" max="6397" width="7.88671875" style="26" customWidth="1"/>
    <col min="6398" max="6398" width="7.44140625" style="26" customWidth="1"/>
    <col min="6399" max="6634" width="9.109375" style="26"/>
    <col min="6635" max="6635" width="3" style="26" bestFit="1" customWidth="1"/>
    <col min="6636" max="6636" width="18.109375" style="26" customWidth="1"/>
    <col min="6637" max="6638" width="7.44140625" style="26" customWidth="1"/>
    <col min="6639" max="6639" width="9.109375" style="26"/>
    <col min="6640" max="6640" width="7.44140625" style="26" customWidth="1"/>
    <col min="6641" max="6641" width="7.88671875" style="26" customWidth="1"/>
    <col min="6642" max="6644" width="7.44140625" style="26" customWidth="1"/>
    <col min="6645" max="6645" width="9.109375" style="26"/>
    <col min="6646" max="6646" width="7.44140625" style="26" customWidth="1"/>
    <col min="6647" max="6647" width="7.88671875" style="26" customWidth="1"/>
    <col min="6648" max="6650" width="7.44140625" style="26" customWidth="1"/>
    <col min="6651" max="6651" width="9.109375" style="26"/>
    <col min="6652" max="6652" width="7.44140625" style="26" customWidth="1"/>
    <col min="6653" max="6653" width="7.88671875" style="26" customWidth="1"/>
    <col min="6654" max="6654" width="7.44140625" style="26" customWidth="1"/>
    <col min="6655" max="6890" width="9.109375" style="26"/>
    <col min="6891" max="6891" width="3" style="26" bestFit="1" customWidth="1"/>
    <col min="6892" max="6892" width="18.109375" style="26" customWidth="1"/>
    <col min="6893" max="6894" width="7.44140625" style="26" customWidth="1"/>
    <col min="6895" max="6895" width="9.109375" style="26"/>
    <col min="6896" max="6896" width="7.44140625" style="26" customWidth="1"/>
    <col min="6897" max="6897" width="7.88671875" style="26" customWidth="1"/>
    <col min="6898" max="6900" width="7.44140625" style="26" customWidth="1"/>
    <col min="6901" max="6901" width="9.109375" style="26"/>
    <col min="6902" max="6902" width="7.44140625" style="26" customWidth="1"/>
    <col min="6903" max="6903" width="7.88671875" style="26" customWidth="1"/>
    <col min="6904" max="6906" width="7.44140625" style="26" customWidth="1"/>
    <col min="6907" max="6907" width="9.109375" style="26"/>
    <col min="6908" max="6908" width="7.44140625" style="26" customWidth="1"/>
    <col min="6909" max="6909" width="7.88671875" style="26" customWidth="1"/>
    <col min="6910" max="6910" width="7.44140625" style="26" customWidth="1"/>
    <col min="6911" max="7146" width="9.109375" style="26"/>
    <col min="7147" max="7147" width="3" style="26" bestFit="1" customWidth="1"/>
    <col min="7148" max="7148" width="18.109375" style="26" customWidth="1"/>
    <col min="7149" max="7150" width="7.44140625" style="26" customWidth="1"/>
    <col min="7151" max="7151" width="9.109375" style="26"/>
    <col min="7152" max="7152" width="7.44140625" style="26" customWidth="1"/>
    <col min="7153" max="7153" width="7.88671875" style="26" customWidth="1"/>
    <col min="7154" max="7156" width="7.44140625" style="26" customWidth="1"/>
    <col min="7157" max="7157" width="9.109375" style="26"/>
    <col min="7158" max="7158" width="7.44140625" style="26" customWidth="1"/>
    <col min="7159" max="7159" width="7.88671875" style="26" customWidth="1"/>
    <col min="7160" max="7162" width="7.44140625" style="26" customWidth="1"/>
    <col min="7163" max="7163" width="9.109375" style="26"/>
    <col min="7164" max="7164" width="7.44140625" style="26" customWidth="1"/>
    <col min="7165" max="7165" width="7.88671875" style="26" customWidth="1"/>
    <col min="7166" max="7166" width="7.44140625" style="26" customWidth="1"/>
    <col min="7167" max="7402" width="9.109375" style="26"/>
    <col min="7403" max="7403" width="3" style="26" bestFit="1" customWidth="1"/>
    <col min="7404" max="7404" width="18.109375" style="26" customWidth="1"/>
    <col min="7405" max="7406" width="7.44140625" style="26" customWidth="1"/>
    <col min="7407" max="7407" width="9.109375" style="26"/>
    <col min="7408" max="7408" width="7.44140625" style="26" customWidth="1"/>
    <col min="7409" max="7409" width="7.88671875" style="26" customWidth="1"/>
    <col min="7410" max="7412" width="7.44140625" style="26" customWidth="1"/>
    <col min="7413" max="7413" width="9.109375" style="26"/>
    <col min="7414" max="7414" width="7.44140625" style="26" customWidth="1"/>
    <col min="7415" max="7415" width="7.88671875" style="26" customWidth="1"/>
    <col min="7416" max="7418" width="7.44140625" style="26" customWidth="1"/>
    <col min="7419" max="7419" width="9.109375" style="26"/>
    <col min="7420" max="7420" width="7.44140625" style="26" customWidth="1"/>
    <col min="7421" max="7421" width="7.88671875" style="26" customWidth="1"/>
    <col min="7422" max="7422" width="7.44140625" style="26" customWidth="1"/>
    <col min="7423" max="7658" width="9.109375" style="26"/>
    <col min="7659" max="7659" width="3" style="26" bestFit="1" customWidth="1"/>
    <col min="7660" max="7660" width="18.109375" style="26" customWidth="1"/>
    <col min="7661" max="7662" width="7.44140625" style="26" customWidth="1"/>
    <col min="7663" max="7663" width="9.109375" style="26"/>
    <col min="7664" max="7664" width="7.44140625" style="26" customWidth="1"/>
    <col min="7665" max="7665" width="7.88671875" style="26" customWidth="1"/>
    <col min="7666" max="7668" width="7.44140625" style="26" customWidth="1"/>
    <col min="7669" max="7669" width="9.109375" style="26"/>
    <col min="7670" max="7670" width="7.44140625" style="26" customWidth="1"/>
    <col min="7671" max="7671" width="7.88671875" style="26" customWidth="1"/>
    <col min="7672" max="7674" width="7.44140625" style="26" customWidth="1"/>
    <col min="7675" max="7675" width="9.109375" style="26"/>
    <col min="7676" max="7676" width="7.44140625" style="26" customWidth="1"/>
    <col min="7677" max="7677" width="7.88671875" style="26" customWidth="1"/>
    <col min="7678" max="7678" width="7.44140625" style="26" customWidth="1"/>
    <col min="7679" max="7914" width="9.109375" style="26"/>
    <col min="7915" max="7915" width="3" style="26" bestFit="1" customWidth="1"/>
    <col min="7916" max="7916" width="18.109375" style="26" customWidth="1"/>
    <col min="7917" max="7918" width="7.44140625" style="26" customWidth="1"/>
    <col min="7919" max="7919" width="9.109375" style="26"/>
    <col min="7920" max="7920" width="7.44140625" style="26" customWidth="1"/>
    <col min="7921" max="7921" width="7.88671875" style="26" customWidth="1"/>
    <col min="7922" max="7924" width="7.44140625" style="26" customWidth="1"/>
    <col min="7925" max="7925" width="9.109375" style="26"/>
    <col min="7926" max="7926" width="7.44140625" style="26" customWidth="1"/>
    <col min="7927" max="7927" width="7.88671875" style="26" customWidth="1"/>
    <col min="7928" max="7930" width="7.44140625" style="26" customWidth="1"/>
    <col min="7931" max="7931" width="9.109375" style="26"/>
    <col min="7932" max="7932" width="7.44140625" style="26" customWidth="1"/>
    <col min="7933" max="7933" width="7.88671875" style="26" customWidth="1"/>
    <col min="7934" max="7934" width="7.44140625" style="26" customWidth="1"/>
    <col min="7935" max="8170" width="9.109375" style="26"/>
    <col min="8171" max="8171" width="3" style="26" bestFit="1" customWidth="1"/>
    <col min="8172" max="8172" width="18.109375" style="26" customWidth="1"/>
    <col min="8173" max="8174" width="7.44140625" style="26" customWidth="1"/>
    <col min="8175" max="8175" width="9.109375" style="26"/>
    <col min="8176" max="8176" width="7.44140625" style="26" customWidth="1"/>
    <col min="8177" max="8177" width="7.88671875" style="26" customWidth="1"/>
    <col min="8178" max="8180" width="7.44140625" style="26" customWidth="1"/>
    <col min="8181" max="8181" width="9.109375" style="26"/>
    <col min="8182" max="8182" width="7.44140625" style="26" customWidth="1"/>
    <col min="8183" max="8183" width="7.88671875" style="26" customWidth="1"/>
    <col min="8184" max="8186" width="7.44140625" style="26" customWidth="1"/>
    <col min="8187" max="8187" width="9.109375" style="26"/>
    <col min="8188" max="8188" width="7.44140625" style="26" customWidth="1"/>
    <col min="8189" max="8189" width="7.88671875" style="26" customWidth="1"/>
    <col min="8190" max="8190" width="7.44140625" style="26" customWidth="1"/>
    <col min="8191" max="8426" width="9.109375" style="26"/>
    <col min="8427" max="8427" width="3" style="26" bestFit="1" customWidth="1"/>
    <col min="8428" max="8428" width="18.109375" style="26" customWidth="1"/>
    <col min="8429" max="8430" width="7.44140625" style="26" customWidth="1"/>
    <col min="8431" max="8431" width="9.109375" style="26"/>
    <col min="8432" max="8432" width="7.44140625" style="26" customWidth="1"/>
    <col min="8433" max="8433" width="7.88671875" style="26" customWidth="1"/>
    <col min="8434" max="8436" width="7.44140625" style="26" customWidth="1"/>
    <col min="8437" max="8437" width="9.109375" style="26"/>
    <col min="8438" max="8438" width="7.44140625" style="26" customWidth="1"/>
    <col min="8439" max="8439" width="7.88671875" style="26" customWidth="1"/>
    <col min="8440" max="8442" width="7.44140625" style="26" customWidth="1"/>
    <col min="8443" max="8443" width="9.109375" style="26"/>
    <col min="8444" max="8444" width="7.44140625" style="26" customWidth="1"/>
    <col min="8445" max="8445" width="7.88671875" style="26" customWidth="1"/>
    <col min="8446" max="8446" width="7.44140625" style="26" customWidth="1"/>
    <col min="8447" max="8682" width="9.109375" style="26"/>
    <col min="8683" max="8683" width="3" style="26" bestFit="1" customWidth="1"/>
    <col min="8684" max="8684" width="18.109375" style="26" customWidth="1"/>
    <col min="8685" max="8686" width="7.44140625" style="26" customWidth="1"/>
    <col min="8687" max="8687" width="9.109375" style="26"/>
    <col min="8688" max="8688" width="7.44140625" style="26" customWidth="1"/>
    <col min="8689" max="8689" width="7.88671875" style="26" customWidth="1"/>
    <col min="8690" max="8692" width="7.44140625" style="26" customWidth="1"/>
    <col min="8693" max="8693" width="9.109375" style="26"/>
    <col min="8694" max="8694" width="7.44140625" style="26" customWidth="1"/>
    <col min="8695" max="8695" width="7.88671875" style="26" customWidth="1"/>
    <col min="8696" max="8698" width="7.44140625" style="26" customWidth="1"/>
    <col min="8699" max="8699" width="9.109375" style="26"/>
    <col min="8700" max="8700" width="7.44140625" style="26" customWidth="1"/>
    <col min="8701" max="8701" width="7.88671875" style="26" customWidth="1"/>
    <col min="8702" max="8702" width="7.44140625" style="26" customWidth="1"/>
    <col min="8703" max="8938" width="9.109375" style="26"/>
    <col min="8939" max="8939" width="3" style="26" bestFit="1" customWidth="1"/>
    <col min="8940" max="8940" width="18.109375" style="26" customWidth="1"/>
    <col min="8941" max="8942" width="7.44140625" style="26" customWidth="1"/>
    <col min="8943" max="8943" width="9.109375" style="26"/>
    <col min="8944" max="8944" width="7.44140625" style="26" customWidth="1"/>
    <col min="8945" max="8945" width="7.88671875" style="26" customWidth="1"/>
    <col min="8946" max="8948" width="7.44140625" style="26" customWidth="1"/>
    <col min="8949" max="8949" width="9.109375" style="26"/>
    <col min="8950" max="8950" width="7.44140625" style="26" customWidth="1"/>
    <col min="8951" max="8951" width="7.88671875" style="26" customWidth="1"/>
    <col min="8952" max="8954" width="7.44140625" style="26" customWidth="1"/>
    <col min="8955" max="8955" width="9.109375" style="26"/>
    <col min="8956" max="8956" width="7.44140625" style="26" customWidth="1"/>
    <col min="8957" max="8957" width="7.88671875" style="26" customWidth="1"/>
    <col min="8958" max="8958" width="7.44140625" style="26" customWidth="1"/>
    <col min="8959" max="9194" width="9.109375" style="26"/>
    <col min="9195" max="9195" width="3" style="26" bestFit="1" customWidth="1"/>
    <col min="9196" max="9196" width="18.109375" style="26" customWidth="1"/>
    <col min="9197" max="9198" width="7.44140625" style="26" customWidth="1"/>
    <col min="9199" max="9199" width="9.109375" style="26"/>
    <col min="9200" max="9200" width="7.44140625" style="26" customWidth="1"/>
    <col min="9201" max="9201" width="7.88671875" style="26" customWidth="1"/>
    <col min="9202" max="9204" width="7.44140625" style="26" customWidth="1"/>
    <col min="9205" max="9205" width="9.109375" style="26"/>
    <col min="9206" max="9206" width="7.44140625" style="26" customWidth="1"/>
    <col min="9207" max="9207" width="7.88671875" style="26" customWidth="1"/>
    <col min="9208" max="9210" width="7.44140625" style="26" customWidth="1"/>
    <col min="9211" max="9211" width="9.109375" style="26"/>
    <col min="9212" max="9212" width="7.44140625" style="26" customWidth="1"/>
    <col min="9213" max="9213" width="7.88671875" style="26" customWidth="1"/>
    <col min="9214" max="9214" width="7.44140625" style="26" customWidth="1"/>
    <col min="9215" max="9450" width="9.109375" style="26"/>
    <col min="9451" max="9451" width="3" style="26" bestFit="1" customWidth="1"/>
    <col min="9452" max="9452" width="18.109375" style="26" customWidth="1"/>
    <col min="9453" max="9454" width="7.44140625" style="26" customWidth="1"/>
    <col min="9455" max="9455" width="9.109375" style="26"/>
    <col min="9456" max="9456" width="7.44140625" style="26" customWidth="1"/>
    <col min="9457" max="9457" width="7.88671875" style="26" customWidth="1"/>
    <col min="9458" max="9460" width="7.44140625" style="26" customWidth="1"/>
    <col min="9461" max="9461" width="9.109375" style="26"/>
    <col min="9462" max="9462" width="7.44140625" style="26" customWidth="1"/>
    <col min="9463" max="9463" width="7.88671875" style="26" customWidth="1"/>
    <col min="9464" max="9466" width="7.44140625" style="26" customWidth="1"/>
    <col min="9467" max="9467" width="9.109375" style="26"/>
    <col min="9468" max="9468" width="7.44140625" style="26" customWidth="1"/>
    <col min="9469" max="9469" width="7.88671875" style="26" customWidth="1"/>
    <col min="9470" max="9470" width="7.44140625" style="26" customWidth="1"/>
    <col min="9471" max="9706" width="9.109375" style="26"/>
    <col min="9707" max="9707" width="3" style="26" bestFit="1" customWidth="1"/>
    <col min="9708" max="9708" width="18.109375" style="26" customWidth="1"/>
    <col min="9709" max="9710" width="7.44140625" style="26" customWidth="1"/>
    <col min="9711" max="9711" width="9.109375" style="26"/>
    <col min="9712" max="9712" width="7.44140625" style="26" customWidth="1"/>
    <col min="9713" max="9713" width="7.88671875" style="26" customWidth="1"/>
    <col min="9714" max="9716" width="7.44140625" style="26" customWidth="1"/>
    <col min="9717" max="9717" width="9.109375" style="26"/>
    <col min="9718" max="9718" width="7.44140625" style="26" customWidth="1"/>
    <col min="9719" max="9719" width="7.88671875" style="26" customWidth="1"/>
    <col min="9720" max="9722" width="7.44140625" style="26" customWidth="1"/>
    <col min="9723" max="9723" width="9.109375" style="26"/>
    <col min="9724" max="9724" width="7.44140625" style="26" customWidth="1"/>
    <col min="9725" max="9725" width="7.88671875" style="26" customWidth="1"/>
    <col min="9726" max="9726" width="7.44140625" style="26" customWidth="1"/>
    <col min="9727" max="9962" width="9.109375" style="26"/>
    <col min="9963" max="9963" width="3" style="26" bestFit="1" customWidth="1"/>
    <col min="9964" max="9964" width="18.109375" style="26" customWidth="1"/>
    <col min="9965" max="9966" width="7.44140625" style="26" customWidth="1"/>
    <col min="9967" max="9967" width="9.109375" style="26"/>
    <col min="9968" max="9968" width="7.44140625" style="26" customWidth="1"/>
    <col min="9969" max="9969" width="7.88671875" style="26" customWidth="1"/>
    <col min="9970" max="9972" width="7.44140625" style="26" customWidth="1"/>
    <col min="9973" max="9973" width="9.109375" style="26"/>
    <col min="9974" max="9974" width="7.44140625" style="26" customWidth="1"/>
    <col min="9975" max="9975" width="7.88671875" style="26" customWidth="1"/>
    <col min="9976" max="9978" width="7.44140625" style="26" customWidth="1"/>
    <col min="9979" max="9979" width="9.109375" style="26"/>
    <col min="9980" max="9980" width="7.44140625" style="26" customWidth="1"/>
    <col min="9981" max="9981" width="7.88671875" style="26" customWidth="1"/>
    <col min="9982" max="9982" width="7.44140625" style="26" customWidth="1"/>
    <col min="9983" max="10218" width="9.109375" style="26"/>
    <col min="10219" max="10219" width="3" style="26" bestFit="1" customWidth="1"/>
    <col min="10220" max="10220" width="18.109375" style="26" customWidth="1"/>
    <col min="10221" max="10222" width="7.44140625" style="26" customWidth="1"/>
    <col min="10223" max="10223" width="9.109375" style="26"/>
    <col min="10224" max="10224" width="7.44140625" style="26" customWidth="1"/>
    <col min="10225" max="10225" width="7.88671875" style="26" customWidth="1"/>
    <col min="10226" max="10228" width="7.44140625" style="26" customWidth="1"/>
    <col min="10229" max="10229" width="9.109375" style="26"/>
    <col min="10230" max="10230" width="7.44140625" style="26" customWidth="1"/>
    <col min="10231" max="10231" width="7.88671875" style="26" customWidth="1"/>
    <col min="10232" max="10234" width="7.44140625" style="26" customWidth="1"/>
    <col min="10235" max="10235" width="9.109375" style="26"/>
    <col min="10236" max="10236" width="7.44140625" style="26" customWidth="1"/>
    <col min="10237" max="10237" width="7.88671875" style="26" customWidth="1"/>
    <col min="10238" max="10238" width="7.44140625" style="26" customWidth="1"/>
    <col min="10239" max="10474" width="9.109375" style="26"/>
    <col min="10475" max="10475" width="3" style="26" bestFit="1" customWidth="1"/>
    <col min="10476" max="10476" width="18.109375" style="26" customWidth="1"/>
    <col min="10477" max="10478" width="7.44140625" style="26" customWidth="1"/>
    <col min="10479" max="10479" width="9.109375" style="26"/>
    <col min="10480" max="10480" width="7.44140625" style="26" customWidth="1"/>
    <col min="10481" max="10481" width="7.88671875" style="26" customWidth="1"/>
    <col min="10482" max="10484" width="7.44140625" style="26" customWidth="1"/>
    <col min="10485" max="10485" width="9.109375" style="26"/>
    <col min="10486" max="10486" width="7.44140625" style="26" customWidth="1"/>
    <col min="10487" max="10487" width="7.88671875" style="26" customWidth="1"/>
    <col min="10488" max="10490" width="7.44140625" style="26" customWidth="1"/>
    <col min="10491" max="10491" width="9.109375" style="26"/>
    <col min="10492" max="10492" width="7.44140625" style="26" customWidth="1"/>
    <col min="10493" max="10493" width="7.88671875" style="26" customWidth="1"/>
    <col min="10494" max="10494" width="7.44140625" style="26" customWidth="1"/>
    <col min="10495" max="10730" width="9.109375" style="26"/>
    <col min="10731" max="10731" width="3" style="26" bestFit="1" customWidth="1"/>
    <col min="10732" max="10732" width="18.109375" style="26" customWidth="1"/>
    <col min="10733" max="10734" width="7.44140625" style="26" customWidth="1"/>
    <col min="10735" max="10735" width="9.109375" style="26"/>
    <col min="10736" max="10736" width="7.44140625" style="26" customWidth="1"/>
    <col min="10737" max="10737" width="7.88671875" style="26" customWidth="1"/>
    <col min="10738" max="10740" width="7.44140625" style="26" customWidth="1"/>
    <col min="10741" max="10741" width="9.109375" style="26"/>
    <col min="10742" max="10742" width="7.44140625" style="26" customWidth="1"/>
    <col min="10743" max="10743" width="7.88671875" style="26" customWidth="1"/>
    <col min="10744" max="10746" width="7.44140625" style="26" customWidth="1"/>
    <col min="10747" max="10747" width="9.109375" style="26"/>
    <col min="10748" max="10748" width="7.44140625" style="26" customWidth="1"/>
    <col min="10749" max="10749" width="7.88671875" style="26" customWidth="1"/>
    <col min="10750" max="10750" width="7.44140625" style="26" customWidth="1"/>
    <col min="10751" max="10986" width="9.109375" style="26"/>
    <col min="10987" max="10987" width="3" style="26" bestFit="1" customWidth="1"/>
    <col min="10988" max="10988" width="18.109375" style="26" customWidth="1"/>
    <col min="10989" max="10990" width="7.44140625" style="26" customWidth="1"/>
    <col min="10991" max="10991" width="9.109375" style="26"/>
    <col min="10992" max="10992" width="7.44140625" style="26" customWidth="1"/>
    <col min="10993" max="10993" width="7.88671875" style="26" customWidth="1"/>
    <col min="10994" max="10996" width="7.44140625" style="26" customWidth="1"/>
    <col min="10997" max="10997" width="9.109375" style="26"/>
    <col min="10998" max="10998" width="7.44140625" style="26" customWidth="1"/>
    <col min="10999" max="10999" width="7.88671875" style="26" customWidth="1"/>
    <col min="11000" max="11002" width="7.44140625" style="26" customWidth="1"/>
    <col min="11003" max="11003" width="9.109375" style="26"/>
    <col min="11004" max="11004" width="7.44140625" style="26" customWidth="1"/>
    <col min="11005" max="11005" width="7.88671875" style="26" customWidth="1"/>
    <col min="11006" max="11006" width="7.44140625" style="26" customWidth="1"/>
    <col min="11007" max="11242" width="9.109375" style="26"/>
    <col min="11243" max="11243" width="3" style="26" bestFit="1" customWidth="1"/>
    <col min="11244" max="11244" width="18.109375" style="26" customWidth="1"/>
    <col min="11245" max="11246" width="7.44140625" style="26" customWidth="1"/>
    <col min="11247" max="11247" width="9.109375" style="26"/>
    <col min="11248" max="11248" width="7.44140625" style="26" customWidth="1"/>
    <col min="11249" max="11249" width="7.88671875" style="26" customWidth="1"/>
    <col min="11250" max="11252" width="7.44140625" style="26" customWidth="1"/>
    <col min="11253" max="11253" width="9.109375" style="26"/>
    <col min="11254" max="11254" width="7.44140625" style="26" customWidth="1"/>
    <col min="11255" max="11255" width="7.88671875" style="26" customWidth="1"/>
    <col min="11256" max="11258" width="7.44140625" style="26" customWidth="1"/>
    <col min="11259" max="11259" width="9.109375" style="26"/>
    <col min="11260" max="11260" width="7.44140625" style="26" customWidth="1"/>
    <col min="11261" max="11261" width="7.88671875" style="26" customWidth="1"/>
    <col min="11262" max="11262" width="7.44140625" style="26" customWidth="1"/>
    <col min="11263" max="11498" width="9.109375" style="26"/>
    <col min="11499" max="11499" width="3" style="26" bestFit="1" customWidth="1"/>
    <col min="11500" max="11500" width="18.109375" style="26" customWidth="1"/>
    <col min="11501" max="11502" width="7.44140625" style="26" customWidth="1"/>
    <col min="11503" max="11503" width="9.109375" style="26"/>
    <col min="11504" max="11504" width="7.44140625" style="26" customWidth="1"/>
    <col min="11505" max="11505" width="7.88671875" style="26" customWidth="1"/>
    <col min="11506" max="11508" width="7.44140625" style="26" customWidth="1"/>
    <col min="11509" max="11509" width="9.109375" style="26"/>
    <col min="11510" max="11510" width="7.44140625" style="26" customWidth="1"/>
    <col min="11511" max="11511" width="7.88671875" style="26" customWidth="1"/>
    <col min="11512" max="11514" width="7.44140625" style="26" customWidth="1"/>
    <col min="11515" max="11515" width="9.109375" style="26"/>
    <col min="11516" max="11516" width="7.44140625" style="26" customWidth="1"/>
    <col min="11517" max="11517" width="7.88671875" style="26" customWidth="1"/>
    <col min="11518" max="11518" width="7.44140625" style="26" customWidth="1"/>
    <col min="11519" max="11754" width="9.109375" style="26"/>
    <col min="11755" max="11755" width="3" style="26" bestFit="1" customWidth="1"/>
    <col min="11756" max="11756" width="18.109375" style="26" customWidth="1"/>
    <col min="11757" max="11758" width="7.44140625" style="26" customWidth="1"/>
    <col min="11759" max="11759" width="9.109375" style="26"/>
    <col min="11760" max="11760" width="7.44140625" style="26" customWidth="1"/>
    <col min="11761" max="11761" width="7.88671875" style="26" customWidth="1"/>
    <col min="11762" max="11764" width="7.44140625" style="26" customWidth="1"/>
    <col min="11765" max="11765" width="9.109375" style="26"/>
    <col min="11766" max="11766" width="7.44140625" style="26" customWidth="1"/>
    <col min="11767" max="11767" width="7.88671875" style="26" customWidth="1"/>
    <col min="11768" max="11770" width="7.44140625" style="26" customWidth="1"/>
    <col min="11771" max="11771" width="9.109375" style="26"/>
    <col min="11772" max="11772" width="7.44140625" style="26" customWidth="1"/>
    <col min="11773" max="11773" width="7.88671875" style="26" customWidth="1"/>
    <col min="11774" max="11774" width="7.44140625" style="26" customWidth="1"/>
    <col min="11775" max="12010" width="9.109375" style="26"/>
    <col min="12011" max="12011" width="3" style="26" bestFit="1" customWidth="1"/>
    <col min="12012" max="12012" width="18.109375" style="26" customWidth="1"/>
    <col min="12013" max="12014" width="7.44140625" style="26" customWidth="1"/>
    <col min="12015" max="12015" width="9.109375" style="26"/>
    <col min="12016" max="12016" width="7.44140625" style="26" customWidth="1"/>
    <col min="12017" max="12017" width="7.88671875" style="26" customWidth="1"/>
    <col min="12018" max="12020" width="7.44140625" style="26" customWidth="1"/>
    <col min="12021" max="12021" width="9.109375" style="26"/>
    <col min="12022" max="12022" width="7.44140625" style="26" customWidth="1"/>
    <col min="12023" max="12023" width="7.88671875" style="26" customWidth="1"/>
    <col min="12024" max="12026" width="7.44140625" style="26" customWidth="1"/>
    <col min="12027" max="12027" width="9.109375" style="26"/>
    <col min="12028" max="12028" width="7.44140625" style="26" customWidth="1"/>
    <col min="12029" max="12029" width="7.88671875" style="26" customWidth="1"/>
    <col min="12030" max="12030" width="7.44140625" style="26" customWidth="1"/>
    <col min="12031" max="12266" width="9.109375" style="26"/>
    <col min="12267" max="12267" width="3" style="26" bestFit="1" customWidth="1"/>
    <col min="12268" max="12268" width="18.109375" style="26" customWidth="1"/>
    <col min="12269" max="12270" width="7.44140625" style="26" customWidth="1"/>
    <col min="12271" max="12271" width="9.109375" style="26"/>
    <col min="12272" max="12272" width="7.44140625" style="26" customWidth="1"/>
    <col min="12273" max="12273" width="7.88671875" style="26" customWidth="1"/>
    <col min="12274" max="12276" width="7.44140625" style="26" customWidth="1"/>
    <col min="12277" max="12277" width="9.109375" style="26"/>
    <col min="12278" max="12278" width="7.44140625" style="26" customWidth="1"/>
    <col min="12279" max="12279" width="7.88671875" style="26" customWidth="1"/>
    <col min="12280" max="12282" width="7.44140625" style="26" customWidth="1"/>
    <col min="12283" max="12283" width="9.109375" style="26"/>
    <col min="12284" max="12284" width="7.44140625" style="26" customWidth="1"/>
    <col min="12285" max="12285" width="7.88671875" style="26" customWidth="1"/>
    <col min="12286" max="12286" width="7.44140625" style="26" customWidth="1"/>
    <col min="12287" max="12522" width="9.109375" style="26"/>
    <col min="12523" max="12523" width="3" style="26" bestFit="1" customWidth="1"/>
    <col min="12524" max="12524" width="18.109375" style="26" customWidth="1"/>
    <col min="12525" max="12526" width="7.44140625" style="26" customWidth="1"/>
    <col min="12527" max="12527" width="9.109375" style="26"/>
    <col min="12528" max="12528" width="7.44140625" style="26" customWidth="1"/>
    <col min="12529" max="12529" width="7.88671875" style="26" customWidth="1"/>
    <col min="12530" max="12532" width="7.44140625" style="26" customWidth="1"/>
    <col min="12533" max="12533" width="9.109375" style="26"/>
    <col min="12534" max="12534" width="7.44140625" style="26" customWidth="1"/>
    <col min="12535" max="12535" width="7.88671875" style="26" customWidth="1"/>
    <col min="12536" max="12538" width="7.44140625" style="26" customWidth="1"/>
    <col min="12539" max="12539" width="9.109375" style="26"/>
    <col min="12540" max="12540" width="7.44140625" style="26" customWidth="1"/>
    <col min="12541" max="12541" width="7.88671875" style="26" customWidth="1"/>
    <col min="12542" max="12542" width="7.44140625" style="26" customWidth="1"/>
    <col min="12543" max="12778" width="9.109375" style="26"/>
    <col min="12779" max="12779" width="3" style="26" bestFit="1" customWidth="1"/>
    <col min="12780" max="12780" width="18.109375" style="26" customWidth="1"/>
    <col min="12781" max="12782" width="7.44140625" style="26" customWidth="1"/>
    <col min="12783" max="12783" width="9.109375" style="26"/>
    <col min="12784" max="12784" width="7.44140625" style="26" customWidth="1"/>
    <col min="12785" max="12785" width="7.88671875" style="26" customWidth="1"/>
    <col min="12786" max="12788" width="7.44140625" style="26" customWidth="1"/>
    <col min="12789" max="12789" width="9.109375" style="26"/>
    <col min="12790" max="12790" width="7.44140625" style="26" customWidth="1"/>
    <col min="12791" max="12791" width="7.88671875" style="26" customWidth="1"/>
    <col min="12792" max="12794" width="7.44140625" style="26" customWidth="1"/>
    <col min="12795" max="12795" width="9.109375" style="26"/>
    <col min="12796" max="12796" width="7.44140625" style="26" customWidth="1"/>
    <col min="12797" max="12797" width="7.88671875" style="26" customWidth="1"/>
    <col min="12798" max="12798" width="7.44140625" style="26" customWidth="1"/>
    <col min="12799" max="13034" width="9.109375" style="26"/>
    <col min="13035" max="13035" width="3" style="26" bestFit="1" customWidth="1"/>
    <col min="13036" max="13036" width="18.109375" style="26" customWidth="1"/>
    <col min="13037" max="13038" width="7.44140625" style="26" customWidth="1"/>
    <col min="13039" max="13039" width="9.109375" style="26"/>
    <col min="13040" max="13040" width="7.44140625" style="26" customWidth="1"/>
    <col min="13041" max="13041" width="7.88671875" style="26" customWidth="1"/>
    <col min="13042" max="13044" width="7.44140625" style="26" customWidth="1"/>
    <col min="13045" max="13045" width="9.109375" style="26"/>
    <col min="13046" max="13046" width="7.44140625" style="26" customWidth="1"/>
    <col min="13047" max="13047" width="7.88671875" style="26" customWidth="1"/>
    <col min="13048" max="13050" width="7.44140625" style="26" customWidth="1"/>
    <col min="13051" max="13051" width="9.109375" style="26"/>
    <col min="13052" max="13052" width="7.44140625" style="26" customWidth="1"/>
    <col min="13053" max="13053" width="7.88671875" style="26" customWidth="1"/>
    <col min="13054" max="13054" width="7.44140625" style="26" customWidth="1"/>
    <col min="13055" max="13290" width="9.109375" style="26"/>
    <col min="13291" max="13291" width="3" style="26" bestFit="1" customWidth="1"/>
    <col min="13292" max="13292" width="18.109375" style="26" customWidth="1"/>
    <col min="13293" max="13294" width="7.44140625" style="26" customWidth="1"/>
    <col min="13295" max="13295" width="9.109375" style="26"/>
    <col min="13296" max="13296" width="7.44140625" style="26" customWidth="1"/>
    <col min="13297" max="13297" width="7.88671875" style="26" customWidth="1"/>
    <col min="13298" max="13300" width="7.44140625" style="26" customWidth="1"/>
    <col min="13301" max="13301" width="9.109375" style="26"/>
    <col min="13302" max="13302" width="7.44140625" style="26" customWidth="1"/>
    <col min="13303" max="13303" width="7.88671875" style="26" customWidth="1"/>
    <col min="13304" max="13306" width="7.44140625" style="26" customWidth="1"/>
    <col min="13307" max="13307" width="9.109375" style="26"/>
    <col min="13308" max="13308" width="7.44140625" style="26" customWidth="1"/>
    <col min="13309" max="13309" width="7.88671875" style="26" customWidth="1"/>
    <col min="13310" max="13310" width="7.44140625" style="26" customWidth="1"/>
    <col min="13311" max="13546" width="9.109375" style="26"/>
    <col min="13547" max="13547" width="3" style="26" bestFit="1" customWidth="1"/>
    <col min="13548" max="13548" width="18.109375" style="26" customWidth="1"/>
    <col min="13549" max="13550" width="7.44140625" style="26" customWidth="1"/>
    <col min="13551" max="13551" width="9.109375" style="26"/>
    <col min="13552" max="13552" width="7.44140625" style="26" customWidth="1"/>
    <col min="13553" max="13553" width="7.88671875" style="26" customWidth="1"/>
    <col min="13554" max="13556" width="7.44140625" style="26" customWidth="1"/>
    <col min="13557" max="13557" width="9.109375" style="26"/>
    <col min="13558" max="13558" width="7.44140625" style="26" customWidth="1"/>
    <col min="13559" max="13559" width="7.88671875" style="26" customWidth="1"/>
    <col min="13560" max="13562" width="7.44140625" style="26" customWidth="1"/>
    <col min="13563" max="13563" width="9.109375" style="26"/>
    <col min="13564" max="13564" width="7.44140625" style="26" customWidth="1"/>
    <col min="13565" max="13565" width="7.88671875" style="26" customWidth="1"/>
    <col min="13566" max="13566" width="7.44140625" style="26" customWidth="1"/>
    <col min="13567" max="13802" width="9.109375" style="26"/>
    <col min="13803" max="13803" width="3" style="26" bestFit="1" customWidth="1"/>
    <col min="13804" max="13804" width="18.109375" style="26" customWidth="1"/>
    <col min="13805" max="13806" width="7.44140625" style="26" customWidth="1"/>
    <col min="13807" max="13807" width="9.109375" style="26"/>
    <col min="13808" max="13808" width="7.44140625" style="26" customWidth="1"/>
    <col min="13809" max="13809" width="7.88671875" style="26" customWidth="1"/>
    <col min="13810" max="13812" width="7.44140625" style="26" customWidth="1"/>
    <col min="13813" max="13813" width="9.109375" style="26"/>
    <col min="13814" max="13814" width="7.44140625" style="26" customWidth="1"/>
    <col min="13815" max="13815" width="7.88671875" style="26" customWidth="1"/>
    <col min="13816" max="13818" width="7.44140625" style="26" customWidth="1"/>
    <col min="13819" max="13819" width="9.109375" style="26"/>
    <col min="13820" max="13820" width="7.44140625" style="26" customWidth="1"/>
    <col min="13821" max="13821" width="7.88671875" style="26" customWidth="1"/>
    <col min="13822" max="13822" width="7.44140625" style="26" customWidth="1"/>
    <col min="13823" max="14058" width="9.109375" style="26"/>
    <col min="14059" max="14059" width="3" style="26" bestFit="1" customWidth="1"/>
    <col min="14060" max="14060" width="18.109375" style="26" customWidth="1"/>
    <col min="14061" max="14062" width="7.44140625" style="26" customWidth="1"/>
    <col min="14063" max="14063" width="9.109375" style="26"/>
    <col min="14064" max="14064" width="7.44140625" style="26" customWidth="1"/>
    <col min="14065" max="14065" width="7.88671875" style="26" customWidth="1"/>
    <col min="14066" max="14068" width="7.44140625" style="26" customWidth="1"/>
    <col min="14069" max="14069" width="9.109375" style="26"/>
    <col min="14070" max="14070" width="7.44140625" style="26" customWidth="1"/>
    <col min="14071" max="14071" width="7.88671875" style="26" customWidth="1"/>
    <col min="14072" max="14074" width="7.44140625" style="26" customWidth="1"/>
    <col min="14075" max="14075" width="9.109375" style="26"/>
    <col min="14076" max="14076" width="7.44140625" style="26" customWidth="1"/>
    <col min="14077" max="14077" width="7.88671875" style="26" customWidth="1"/>
    <col min="14078" max="14078" width="7.44140625" style="26" customWidth="1"/>
    <col min="14079" max="14314" width="9.109375" style="26"/>
    <col min="14315" max="14315" width="3" style="26" bestFit="1" customWidth="1"/>
    <col min="14316" max="14316" width="18.109375" style="26" customWidth="1"/>
    <col min="14317" max="14318" width="7.44140625" style="26" customWidth="1"/>
    <col min="14319" max="14319" width="9.109375" style="26"/>
    <col min="14320" max="14320" width="7.44140625" style="26" customWidth="1"/>
    <col min="14321" max="14321" width="7.88671875" style="26" customWidth="1"/>
    <col min="14322" max="14324" width="7.44140625" style="26" customWidth="1"/>
    <col min="14325" max="14325" width="9.109375" style="26"/>
    <col min="14326" max="14326" width="7.44140625" style="26" customWidth="1"/>
    <col min="14327" max="14327" width="7.88671875" style="26" customWidth="1"/>
    <col min="14328" max="14330" width="7.44140625" style="26" customWidth="1"/>
    <col min="14331" max="14331" width="9.109375" style="26"/>
    <col min="14332" max="14332" width="7.44140625" style="26" customWidth="1"/>
    <col min="14333" max="14333" width="7.88671875" style="26" customWidth="1"/>
    <col min="14334" max="14334" width="7.44140625" style="26" customWidth="1"/>
    <col min="14335" max="14570" width="9.109375" style="26"/>
    <col min="14571" max="14571" width="3" style="26" bestFit="1" customWidth="1"/>
    <col min="14572" max="14572" width="18.109375" style="26" customWidth="1"/>
    <col min="14573" max="14574" width="7.44140625" style="26" customWidth="1"/>
    <col min="14575" max="14575" width="9.109375" style="26"/>
    <col min="14576" max="14576" width="7.44140625" style="26" customWidth="1"/>
    <col min="14577" max="14577" width="7.88671875" style="26" customWidth="1"/>
    <col min="14578" max="14580" width="7.44140625" style="26" customWidth="1"/>
    <col min="14581" max="14581" width="9.109375" style="26"/>
    <col min="14582" max="14582" width="7.44140625" style="26" customWidth="1"/>
    <col min="14583" max="14583" width="7.88671875" style="26" customWidth="1"/>
    <col min="14584" max="14586" width="7.44140625" style="26" customWidth="1"/>
    <col min="14587" max="14587" width="9.109375" style="26"/>
    <col min="14588" max="14588" width="7.44140625" style="26" customWidth="1"/>
    <col min="14589" max="14589" width="7.88671875" style="26" customWidth="1"/>
    <col min="14590" max="14590" width="7.44140625" style="26" customWidth="1"/>
    <col min="14591" max="14826" width="9.109375" style="26"/>
    <col min="14827" max="14827" width="3" style="26" bestFit="1" customWidth="1"/>
    <col min="14828" max="14828" width="18.109375" style="26" customWidth="1"/>
    <col min="14829" max="14830" width="7.44140625" style="26" customWidth="1"/>
    <col min="14831" max="14831" width="9.109375" style="26"/>
    <col min="14832" max="14832" width="7.44140625" style="26" customWidth="1"/>
    <col min="14833" max="14833" width="7.88671875" style="26" customWidth="1"/>
    <col min="14834" max="14836" width="7.44140625" style="26" customWidth="1"/>
    <col min="14837" max="14837" width="9.109375" style="26"/>
    <col min="14838" max="14838" width="7.44140625" style="26" customWidth="1"/>
    <col min="14839" max="14839" width="7.88671875" style="26" customWidth="1"/>
    <col min="14840" max="14842" width="7.44140625" style="26" customWidth="1"/>
    <col min="14843" max="14843" width="9.109375" style="26"/>
    <col min="14844" max="14844" width="7.44140625" style="26" customWidth="1"/>
    <col min="14845" max="14845" width="7.88671875" style="26" customWidth="1"/>
    <col min="14846" max="14846" width="7.44140625" style="26" customWidth="1"/>
    <col min="14847" max="15082" width="9.109375" style="26"/>
    <col min="15083" max="15083" width="3" style="26" bestFit="1" customWidth="1"/>
    <col min="15084" max="15084" width="18.109375" style="26" customWidth="1"/>
    <col min="15085" max="15086" width="7.44140625" style="26" customWidth="1"/>
    <col min="15087" max="15087" width="9.109375" style="26"/>
    <col min="15088" max="15088" width="7.44140625" style="26" customWidth="1"/>
    <col min="15089" max="15089" width="7.88671875" style="26" customWidth="1"/>
    <col min="15090" max="15092" width="7.44140625" style="26" customWidth="1"/>
    <col min="15093" max="15093" width="9.109375" style="26"/>
    <col min="15094" max="15094" width="7.44140625" style="26" customWidth="1"/>
    <col min="15095" max="15095" width="7.88671875" style="26" customWidth="1"/>
    <col min="15096" max="15098" width="7.44140625" style="26" customWidth="1"/>
    <col min="15099" max="15099" width="9.109375" style="26"/>
    <col min="15100" max="15100" width="7.44140625" style="26" customWidth="1"/>
    <col min="15101" max="15101" width="7.88671875" style="26" customWidth="1"/>
    <col min="15102" max="15102" width="7.44140625" style="26" customWidth="1"/>
    <col min="15103" max="15338" width="9.109375" style="26"/>
    <col min="15339" max="15339" width="3" style="26" bestFit="1" customWidth="1"/>
    <col min="15340" max="15340" width="18.109375" style="26" customWidth="1"/>
    <col min="15341" max="15342" width="7.44140625" style="26" customWidth="1"/>
    <col min="15343" max="15343" width="9.109375" style="26"/>
    <col min="15344" max="15344" width="7.44140625" style="26" customWidth="1"/>
    <col min="15345" max="15345" width="7.88671875" style="26" customWidth="1"/>
    <col min="15346" max="15348" width="7.44140625" style="26" customWidth="1"/>
    <col min="15349" max="15349" width="9.109375" style="26"/>
    <col min="15350" max="15350" width="7.44140625" style="26" customWidth="1"/>
    <col min="15351" max="15351" width="7.88671875" style="26" customWidth="1"/>
    <col min="15352" max="15354" width="7.44140625" style="26" customWidth="1"/>
    <col min="15355" max="15355" width="9.109375" style="26"/>
    <col min="15356" max="15356" width="7.44140625" style="26" customWidth="1"/>
    <col min="15357" max="15357" width="7.88671875" style="26" customWidth="1"/>
    <col min="15358" max="15358" width="7.44140625" style="26" customWidth="1"/>
    <col min="15359" max="15594" width="9.109375" style="26"/>
    <col min="15595" max="15595" width="3" style="26" bestFit="1" customWidth="1"/>
    <col min="15596" max="15596" width="18.109375" style="26" customWidth="1"/>
    <col min="15597" max="15598" width="7.44140625" style="26" customWidth="1"/>
    <col min="15599" max="15599" width="9.109375" style="26"/>
    <col min="15600" max="15600" width="7.44140625" style="26" customWidth="1"/>
    <col min="15601" max="15601" width="7.88671875" style="26" customWidth="1"/>
    <col min="15602" max="15604" width="7.44140625" style="26" customWidth="1"/>
    <col min="15605" max="15605" width="9.109375" style="26"/>
    <col min="15606" max="15606" width="7.44140625" style="26" customWidth="1"/>
    <col min="15607" max="15607" width="7.88671875" style="26" customWidth="1"/>
    <col min="15608" max="15610" width="7.44140625" style="26" customWidth="1"/>
    <col min="15611" max="15611" width="9.109375" style="26"/>
    <col min="15612" max="15612" width="7.44140625" style="26" customWidth="1"/>
    <col min="15613" max="15613" width="7.88671875" style="26" customWidth="1"/>
    <col min="15614" max="15614" width="7.44140625" style="26" customWidth="1"/>
    <col min="15615" max="15850" width="9.109375" style="26"/>
    <col min="15851" max="15851" width="3" style="26" bestFit="1" customWidth="1"/>
    <col min="15852" max="15852" width="18.109375" style="26" customWidth="1"/>
    <col min="15853" max="15854" width="7.44140625" style="26" customWidth="1"/>
    <col min="15855" max="15855" width="9.109375" style="26"/>
    <col min="15856" max="15856" width="7.44140625" style="26" customWidth="1"/>
    <col min="15857" max="15857" width="7.88671875" style="26" customWidth="1"/>
    <col min="15858" max="15860" width="7.44140625" style="26" customWidth="1"/>
    <col min="15861" max="15861" width="9.109375" style="26"/>
    <col min="15862" max="15862" width="7.44140625" style="26" customWidth="1"/>
    <col min="15863" max="15863" width="7.88671875" style="26" customWidth="1"/>
    <col min="15864" max="15866" width="7.44140625" style="26" customWidth="1"/>
    <col min="15867" max="15867" width="9.109375" style="26"/>
    <col min="15868" max="15868" width="7.44140625" style="26" customWidth="1"/>
    <col min="15869" max="15869" width="7.88671875" style="26" customWidth="1"/>
    <col min="15870" max="15870" width="7.44140625" style="26" customWidth="1"/>
    <col min="15871" max="16106" width="9.109375" style="26"/>
    <col min="16107" max="16107" width="3" style="26" bestFit="1" customWidth="1"/>
    <col min="16108" max="16108" width="18.109375" style="26" customWidth="1"/>
    <col min="16109" max="16110" width="7.44140625" style="26" customWidth="1"/>
    <col min="16111" max="16111" width="9.109375" style="26"/>
    <col min="16112" max="16112" width="7.44140625" style="26" customWidth="1"/>
    <col min="16113" max="16113" width="7.88671875" style="26" customWidth="1"/>
    <col min="16114" max="16116" width="7.44140625" style="26" customWidth="1"/>
    <col min="16117" max="16117" width="9.109375" style="26"/>
    <col min="16118" max="16118" width="7.44140625" style="26" customWidth="1"/>
    <col min="16119" max="16119" width="7.88671875" style="26" customWidth="1"/>
    <col min="16120" max="16122" width="7.44140625" style="26" customWidth="1"/>
    <col min="16123" max="16123" width="9.109375" style="26"/>
    <col min="16124" max="16124" width="7.44140625" style="26" customWidth="1"/>
    <col min="16125" max="16125" width="7.88671875" style="26" customWidth="1"/>
    <col min="16126" max="16126" width="7.44140625" style="26" customWidth="1"/>
    <col min="16127" max="16384" width="9.109375" style="26"/>
  </cols>
  <sheetData>
    <row r="1" spans="1:58" s="69" customFormat="1" ht="14.25" customHeight="1">
      <c r="A1" s="8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23" t="s">
        <v>85</v>
      </c>
      <c r="S1" s="223"/>
      <c r="T1" s="167"/>
    </row>
    <row r="2" spans="1:58" ht="15" customHeight="1">
      <c r="A2" s="188" t="s">
        <v>87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27"/>
    </row>
    <row r="3" spans="1:58" s="72" customFormat="1">
      <c r="A3" s="82" t="s">
        <v>97</v>
      </c>
      <c r="B3" s="7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57"/>
    </row>
    <row r="4" spans="1:58" s="73" customFormat="1" ht="12.75" customHeight="1">
      <c r="A4" s="229" t="s">
        <v>18</v>
      </c>
      <c r="B4" s="254" t="s">
        <v>19</v>
      </c>
      <c r="C4" s="230" t="s">
        <v>20</v>
      </c>
      <c r="D4" s="231"/>
      <c r="E4" s="231"/>
      <c r="F4" s="231"/>
      <c r="G4" s="232"/>
      <c r="H4" s="259" t="s">
        <v>20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60"/>
      <c r="T4" s="156"/>
    </row>
    <row r="5" spans="1:58" s="73" customFormat="1" ht="12.75" customHeight="1">
      <c r="A5" s="229"/>
      <c r="B5" s="255"/>
      <c r="C5" s="233"/>
      <c r="D5" s="234"/>
      <c r="E5" s="234"/>
      <c r="F5" s="234"/>
      <c r="G5" s="235"/>
      <c r="H5" s="259" t="s">
        <v>6</v>
      </c>
      <c r="I5" s="259"/>
      <c r="J5" s="259"/>
      <c r="K5" s="259"/>
      <c r="L5" s="259"/>
      <c r="M5" s="259"/>
      <c r="N5" s="259" t="s">
        <v>7</v>
      </c>
      <c r="O5" s="259"/>
      <c r="P5" s="259"/>
      <c r="Q5" s="259"/>
      <c r="R5" s="259"/>
      <c r="S5" s="260"/>
      <c r="T5" s="156"/>
    </row>
    <row r="6" spans="1:58" s="73" customFormat="1" ht="12.75" customHeight="1">
      <c r="A6" s="229"/>
      <c r="B6" s="255"/>
      <c r="C6" s="238"/>
      <c r="D6" s="257"/>
      <c r="E6" s="257"/>
      <c r="F6" s="257"/>
      <c r="G6" s="258"/>
      <c r="H6" s="259" t="s">
        <v>49</v>
      </c>
      <c r="I6" s="259" t="s">
        <v>20</v>
      </c>
      <c r="J6" s="259"/>
      <c r="K6" s="259"/>
      <c r="L6" s="259"/>
      <c r="M6" s="259"/>
      <c r="N6" s="259" t="s">
        <v>49</v>
      </c>
      <c r="O6" s="259" t="s">
        <v>20</v>
      </c>
      <c r="P6" s="259"/>
      <c r="Q6" s="259"/>
      <c r="R6" s="259"/>
      <c r="S6" s="260"/>
      <c r="T6" s="156"/>
    </row>
    <row r="7" spans="1:58" s="73" customFormat="1" ht="25.5" customHeight="1">
      <c r="A7" s="229"/>
      <c r="B7" s="255"/>
      <c r="C7" s="254" t="s">
        <v>50</v>
      </c>
      <c r="D7" s="254" t="s">
        <v>51</v>
      </c>
      <c r="E7" s="236" t="s">
        <v>52</v>
      </c>
      <c r="F7" s="237"/>
      <c r="G7" s="263"/>
      <c r="H7" s="259"/>
      <c r="I7" s="259" t="s">
        <v>50</v>
      </c>
      <c r="J7" s="259" t="s">
        <v>51</v>
      </c>
      <c r="K7" s="236" t="s">
        <v>52</v>
      </c>
      <c r="L7" s="237"/>
      <c r="M7" s="263"/>
      <c r="N7" s="259"/>
      <c r="O7" s="259" t="s">
        <v>50</v>
      </c>
      <c r="P7" s="259" t="s">
        <v>51</v>
      </c>
      <c r="Q7" s="236" t="s">
        <v>52</v>
      </c>
      <c r="R7" s="237"/>
      <c r="S7" s="237"/>
      <c r="T7" s="156"/>
    </row>
    <row r="8" spans="1:58" s="77" customFormat="1" ht="56.4">
      <c r="A8" s="229"/>
      <c r="B8" s="256"/>
      <c r="C8" s="256"/>
      <c r="D8" s="256"/>
      <c r="E8" s="148" t="s">
        <v>53</v>
      </c>
      <c r="F8" s="148" t="s">
        <v>54</v>
      </c>
      <c r="G8" s="148" t="s">
        <v>55</v>
      </c>
      <c r="H8" s="259"/>
      <c r="I8" s="259"/>
      <c r="J8" s="259"/>
      <c r="K8" s="163" t="s">
        <v>53</v>
      </c>
      <c r="L8" s="175" t="s">
        <v>78</v>
      </c>
      <c r="M8" s="163" t="s">
        <v>55</v>
      </c>
      <c r="N8" s="259"/>
      <c r="O8" s="259"/>
      <c r="P8" s="259"/>
      <c r="Q8" s="163" t="s">
        <v>53</v>
      </c>
      <c r="R8" s="175" t="s">
        <v>70</v>
      </c>
      <c r="S8" s="164" t="s">
        <v>55</v>
      </c>
      <c r="T8" s="78"/>
    </row>
    <row r="9" spans="1:58" s="77" customFormat="1" ht="10.5" customHeight="1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  <c r="T9" s="78"/>
    </row>
    <row r="10" spans="1:58" s="33" customFormat="1">
      <c r="A10" s="78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58" s="33" customFormat="1">
      <c r="A11" s="112" t="s">
        <v>19</v>
      </c>
      <c r="B11" s="185">
        <f>[11]КС_cred!C14</f>
        <v>14.6608</v>
      </c>
      <c r="C11" s="185">
        <f>[11]КС_cred!D14</f>
        <v>17.081499999999998</v>
      </c>
      <c r="D11" s="185">
        <f>[11]КС_cred!E14</f>
        <v>14.2508</v>
      </c>
      <c r="E11" s="185">
        <f>[11]КС_cred!F14</f>
        <v>13.346500000000001</v>
      </c>
      <c r="F11" s="185">
        <f>[11]КС_cred!G14</f>
        <v>16.597999999999999</v>
      </c>
      <c r="G11" s="185">
        <f>[11]КС_cred!H14</f>
        <v>10.625</v>
      </c>
      <c r="H11" s="185">
        <f>[11]КС_cred!I14</f>
        <v>15.874000000000001</v>
      </c>
      <c r="I11" s="185">
        <f>[11]КС_cred!J14</f>
        <v>17.160799999999998</v>
      </c>
      <c r="J11" s="185">
        <f>[11]КС_cred!K14</f>
        <v>15.6205</v>
      </c>
      <c r="K11" s="185">
        <f>[11]КС_cred!L14</f>
        <v>14.4673</v>
      </c>
      <c r="L11" s="185">
        <f>[11]КС_cred!M14</f>
        <v>17.988800000000001</v>
      </c>
      <c r="M11" s="185">
        <f>[11]КС_cred!N14</f>
        <v>18.045999999999999</v>
      </c>
      <c r="N11" s="185">
        <f>[11]КС_cred!O14</f>
        <v>6.2686000000000002</v>
      </c>
      <c r="O11" s="185">
        <f>[11]КС_cred!P14</f>
        <v>6.3388999999999998</v>
      </c>
      <c r="P11" s="185">
        <f>[11]КС_cred!Q14</f>
        <v>6.2679999999999998</v>
      </c>
      <c r="Q11" s="185">
        <f>[11]КС_cred!R14</f>
        <v>6.1207000000000003</v>
      </c>
      <c r="R11" s="185">
        <f>[11]КС_cred!S14</f>
        <v>6.2317</v>
      </c>
      <c r="S11" s="185">
        <f>[11]КС_cred!T14</f>
        <v>6.9439000000000002</v>
      </c>
    </row>
    <row r="12" spans="1:58" s="33" customFormat="1" ht="55.2">
      <c r="A12" s="150" t="s">
        <v>22</v>
      </c>
      <c r="B12" s="97" t="str">
        <f>[11]КС_cred!C15</f>
        <v>—</v>
      </c>
      <c r="C12" s="97" t="str">
        <f>[11]КС_cred!D15</f>
        <v>—</v>
      </c>
      <c r="D12" s="97" t="str">
        <f>[11]КС_cred!E15</f>
        <v>—</v>
      </c>
      <c r="E12" s="97" t="str">
        <f>[11]КС_cred!F15</f>
        <v>—</v>
      </c>
      <c r="F12" s="97" t="str">
        <f>[11]КС_cred!G15</f>
        <v>—</v>
      </c>
      <c r="G12" s="97" t="str">
        <f>[11]КС_cred!H15</f>
        <v>—</v>
      </c>
      <c r="H12" s="97" t="str">
        <f>[11]КС_cred!I15</f>
        <v>—</v>
      </c>
      <c r="I12" s="97" t="str">
        <f>[11]КС_cred!J15</f>
        <v>—</v>
      </c>
      <c r="J12" s="97" t="str">
        <f>[11]КС_cred!K15</f>
        <v>—</v>
      </c>
      <c r="K12" s="97" t="str">
        <f>[11]КС_cred!L15</f>
        <v>—</v>
      </c>
      <c r="L12" s="97" t="str">
        <f>[11]КС_cred!M15</f>
        <v>—</v>
      </c>
      <c r="M12" s="97" t="str">
        <f>[11]КС_cred!N15</f>
        <v>—</v>
      </c>
      <c r="N12" s="97" t="str">
        <f>[11]КС_cred!O15</f>
        <v>—</v>
      </c>
      <c r="O12" s="97" t="str">
        <f>[11]КС_cred!P15</f>
        <v>—</v>
      </c>
      <c r="P12" s="97" t="str">
        <f>[11]КС_cred!Q15</f>
        <v>—</v>
      </c>
      <c r="Q12" s="97" t="str">
        <f>[11]КС_cred!R15</f>
        <v>—</v>
      </c>
      <c r="R12" s="97" t="str">
        <f>[11]КС_cred!S15</f>
        <v>—</v>
      </c>
      <c r="S12" s="97" t="str">
        <f>[11]КС_cred!T15</f>
        <v>—</v>
      </c>
    </row>
    <row r="13" spans="1:58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58" s="27" customFormat="1">
      <c r="A14" s="35" t="s">
        <v>24</v>
      </c>
      <c r="B14" s="97">
        <f>[11]КС_cred!C17</f>
        <v>17.5305</v>
      </c>
      <c r="C14" s="97">
        <f>[11]КС_cred!D17</f>
        <v>18.827000000000002</v>
      </c>
      <c r="D14" s="97">
        <f>[11]КС_cred!E17</f>
        <v>17.3004</v>
      </c>
      <c r="E14" s="97">
        <f>[11]КС_cred!F17</f>
        <v>15.7662</v>
      </c>
      <c r="F14" s="97">
        <f>[11]КС_cred!G17</f>
        <v>17.9252</v>
      </c>
      <c r="G14" s="97">
        <f>[11]КС_cred!H17</f>
        <v>18.815300000000001</v>
      </c>
      <c r="H14" s="97">
        <f>[11]КС_cred!I17</f>
        <v>17.617699999999999</v>
      </c>
      <c r="I14" s="97">
        <f>[11]КС_cred!J17</f>
        <v>18.827000000000002</v>
      </c>
      <c r="J14" s="97">
        <f>[11]КС_cred!K17</f>
        <v>17.401199999999999</v>
      </c>
      <c r="K14" s="97">
        <f>[11]КС_cred!L17</f>
        <v>15.8302</v>
      </c>
      <c r="L14" s="97">
        <f>[11]КС_cred!M17</f>
        <v>18.047999999999998</v>
      </c>
      <c r="M14" s="97">
        <f>[11]КС_cred!N17</f>
        <v>18.815300000000001</v>
      </c>
      <c r="N14" s="97">
        <f>[11]КС_cred!O17</f>
        <v>6.0566000000000004</v>
      </c>
      <c r="O14" s="97">
        <f>[11]КС_cred!P17</f>
        <v>0</v>
      </c>
      <c r="P14" s="97">
        <f>[11]КС_cred!Q17</f>
        <v>6.0566000000000004</v>
      </c>
      <c r="Q14" s="97">
        <f>[11]КС_cred!R17</f>
        <v>7.3253000000000004</v>
      </c>
      <c r="R14" s="97">
        <f>[11]КС_cred!S17</f>
        <v>5.6215000000000002</v>
      </c>
      <c r="S14" s="97">
        <f>[11]КС_cred!T17</f>
        <v>0</v>
      </c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</row>
    <row r="15" spans="1:58" s="27" customFormat="1">
      <c r="A15" s="35" t="s">
        <v>25</v>
      </c>
      <c r="B15" s="97">
        <f>[11]КС_cred!C18</f>
        <v>14.9717</v>
      </c>
      <c r="C15" s="97">
        <f>[11]КС_cred!D18</f>
        <v>19.1753</v>
      </c>
      <c r="D15" s="97">
        <f>[11]КС_cred!E18</f>
        <v>13.7964</v>
      </c>
      <c r="E15" s="97">
        <f>[11]КС_cred!F18</f>
        <v>12.4154</v>
      </c>
      <c r="F15" s="97">
        <f>[11]КС_cred!G18</f>
        <v>18.106000000000002</v>
      </c>
      <c r="G15" s="97">
        <f>[11]КС_cred!H18</f>
        <v>14.9978</v>
      </c>
      <c r="H15" s="97">
        <f>[11]КС_cred!I18</f>
        <v>16.647300000000001</v>
      </c>
      <c r="I15" s="97">
        <f>[11]КС_cred!J18</f>
        <v>19.1753</v>
      </c>
      <c r="J15" s="97">
        <f>[11]КС_cred!K18</f>
        <v>15.7888</v>
      </c>
      <c r="K15" s="97">
        <f>[11]КС_cred!L18</f>
        <v>14.704000000000001</v>
      </c>
      <c r="L15" s="97">
        <f>[11]КС_cred!M18</f>
        <v>18.569199999999999</v>
      </c>
      <c r="M15" s="97">
        <f>[11]КС_cred!N18</f>
        <v>14.9978</v>
      </c>
      <c r="N15" s="97">
        <f>[11]КС_cred!O18</f>
        <v>4.5167000000000002</v>
      </c>
      <c r="O15" s="97">
        <f>[11]КС_cred!P18</f>
        <v>0</v>
      </c>
      <c r="P15" s="97">
        <f>[11]КС_cred!Q18</f>
        <v>4.5167000000000002</v>
      </c>
      <c r="Q15" s="97">
        <f>[11]КС_cred!R18</f>
        <v>4.4466000000000001</v>
      </c>
      <c r="R15" s="97">
        <f>[11]КС_cred!S18</f>
        <v>5.8667999999999996</v>
      </c>
      <c r="S15" s="97">
        <f>[11]КС_cred!T18</f>
        <v>0</v>
      </c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</row>
    <row r="16" spans="1:58" s="27" customFormat="1">
      <c r="A16" s="35" t="s">
        <v>26</v>
      </c>
      <c r="B16" s="97">
        <f>[11]КС_cred!C19</f>
        <v>15.4338</v>
      </c>
      <c r="C16" s="97">
        <f>[11]КС_cred!D19</f>
        <v>16.536100000000001</v>
      </c>
      <c r="D16" s="97">
        <f>[11]КС_cred!E19</f>
        <v>15.101900000000001</v>
      </c>
      <c r="E16" s="97">
        <f>[11]КС_cred!F19</f>
        <v>15.700799999999999</v>
      </c>
      <c r="F16" s="97">
        <f>[11]КС_cred!G19</f>
        <v>13.9909</v>
      </c>
      <c r="G16" s="97">
        <f>[11]КС_cred!H19</f>
        <v>11.009399999999999</v>
      </c>
      <c r="H16" s="97">
        <f>[11]КС_cred!I19</f>
        <v>17.1906</v>
      </c>
      <c r="I16" s="97">
        <f>[11]КС_cred!J19</f>
        <v>16.603200000000001</v>
      </c>
      <c r="J16" s="97">
        <f>[11]КС_cred!K19</f>
        <v>17.4115</v>
      </c>
      <c r="K16" s="97">
        <f>[11]КС_cred!L19</f>
        <v>17.521000000000001</v>
      </c>
      <c r="L16" s="97">
        <f>[11]КС_cred!M19</f>
        <v>17.163399999999999</v>
      </c>
      <c r="M16" s="97">
        <f>[11]КС_cred!N19</f>
        <v>16.717099999999999</v>
      </c>
      <c r="N16" s="97">
        <f>[11]КС_cred!O19</f>
        <v>6.0400999999999998</v>
      </c>
      <c r="O16" s="97">
        <f>[11]КС_cred!P19</f>
        <v>3.55</v>
      </c>
      <c r="P16" s="97">
        <f>[11]КС_cred!Q19</f>
        <v>6.0590999999999999</v>
      </c>
      <c r="Q16" s="97">
        <f>[11]КС_cred!R19</f>
        <v>6.1406999999999998</v>
      </c>
      <c r="R16" s="97">
        <f>[11]КС_cred!S19</f>
        <v>5.9687999999999999</v>
      </c>
      <c r="S16" s="97">
        <f>[11]КС_cred!T19</f>
        <v>6.0007000000000001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</row>
    <row r="17" spans="1:58" s="27" customFormat="1">
      <c r="A17" s="35" t="s">
        <v>27</v>
      </c>
      <c r="B17" s="97">
        <f>[11]КС_cred!C20</f>
        <v>17.994499999999999</v>
      </c>
      <c r="C17" s="97">
        <f>[11]КС_cred!D20</f>
        <v>20.151399999999999</v>
      </c>
      <c r="D17" s="97">
        <f>[11]КС_cred!E20</f>
        <v>17.5107</v>
      </c>
      <c r="E17" s="97">
        <f>[11]КС_cred!F20</f>
        <v>19.3384</v>
      </c>
      <c r="F17" s="97">
        <f>[11]КС_cred!G20</f>
        <v>16.8035</v>
      </c>
      <c r="G17" s="97">
        <f>[11]КС_cred!H20</f>
        <v>0</v>
      </c>
      <c r="H17" s="97">
        <f>[11]КС_cred!I20</f>
        <v>17.994499999999999</v>
      </c>
      <c r="I17" s="97">
        <f>[11]КС_cred!J20</f>
        <v>20.151399999999999</v>
      </c>
      <c r="J17" s="97">
        <f>[11]КС_cred!K20</f>
        <v>17.5107</v>
      </c>
      <c r="K17" s="97">
        <f>[11]КС_cred!L20</f>
        <v>19.3384</v>
      </c>
      <c r="L17" s="97">
        <f>[11]КС_cred!M20</f>
        <v>16.8035</v>
      </c>
      <c r="M17" s="97">
        <f>[11]КС_cred!N20</f>
        <v>0</v>
      </c>
      <c r="N17" s="97">
        <f>[11]КС_cred!O20</f>
        <v>0</v>
      </c>
      <c r="O17" s="97">
        <f>[11]КС_cred!P20</f>
        <v>0</v>
      </c>
      <c r="P17" s="97">
        <f>[11]КС_cred!Q20</f>
        <v>0</v>
      </c>
      <c r="Q17" s="97">
        <f>[11]КС_cred!R20</f>
        <v>0</v>
      </c>
      <c r="R17" s="97">
        <f>[11]КС_cred!S20</f>
        <v>0</v>
      </c>
      <c r="S17" s="97">
        <f>[11]КС_cred!T20</f>
        <v>0</v>
      </c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</row>
    <row r="18" spans="1:58" s="27" customFormat="1">
      <c r="A18" s="35" t="s">
        <v>28</v>
      </c>
      <c r="B18" s="97">
        <f>[11]КС_cred!C21</f>
        <v>18.312000000000001</v>
      </c>
      <c r="C18" s="97">
        <f>[11]КС_cred!D21</f>
        <v>18.7348</v>
      </c>
      <c r="D18" s="97">
        <f>[11]КС_cred!E21</f>
        <v>17.882100000000001</v>
      </c>
      <c r="E18" s="97">
        <f>[11]КС_cred!F21</f>
        <v>15.8538</v>
      </c>
      <c r="F18" s="97">
        <f>[11]КС_cred!G21</f>
        <v>18.511299999999999</v>
      </c>
      <c r="G18" s="97">
        <f>[11]КС_cred!H21</f>
        <v>17.5535</v>
      </c>
      <c r="H18" s="97">
        <f>[11]КС_cred!I21</f>
        <v>18.3918</v>
      </c>
      <c r="I18" s="97">
        <f>[11]КС_cred!J21</f>
        <v>18.7348</v>
      </c>
      <c r="J18" s="97">
        <f>[11]КС_cred!K21</f>
        <v>18.038499999999999</v>
      </c>
      <c r="K18" s="97">
        <f>[11]КС_cred!L21</f>
        <v>16.252099999999999</v>
      </c>
      <c r="L18" s="97">
        <f>[11]КС_cred!M21</f>
        <v>18.581199999999999</v>
      </c>
      <c r="M18" s="97">
        <f>[11]КС_cred!N21</f>
        <v>17.5535</v>
      </c>
      <c r="N18" s="97">
        <f>[11]КС_cred!O21</f>
        <v>6</v>
      </c>
      <c r="O18" s="97">
        <f>[11]КС_cred!P21</f>
        <v>0</v>
      </c>
      <c r="P18" s="97">
        <f>[11]КС_cred!Q21</f>
        <v>6</v>
      </c>
      <c r="Q18" s="97">
        <f>[11]КС_cred!R21</f>
        <v>6</v>
      </c>
      <c r="R18" s="97">
        <f>[11]КС_cred!S21</f>
        <v>6</v>
      </c>
      <c r="S18" s="97">
        <f>[11]КС_cred!T21</f>
        <v>0</v>
      </c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  <row r="19" spans="1:58" s="27" customFormat="1">
      <c r="A19" s="35" t="s">
        <v>29</v>
      </c>
      <c r="B19" s="97">
        <f>[11]КС_cred!C22</f>
        <v>16.819600000000001</v>
      </c>
      <c r="C19" s="97">
        <f>[11]КС_cred!D22</f>
        <v>17.368300000000001</v>
      </c>
      <c r="D19" s="97">
        <f>[11]КС_cred!E22</f>
        <v>16.242000000000001</v>
      </c>
      <c r="E19" s="97">
        <f>[11]КС_cred!F22</f>
        <v>15.510400000000001</v>
      </c>
      <c r="F19" s="97">
        <f>[11]КС_cred!G22</f>
        <v>16.708500000000001</v>
      </c>
      <c r="G19" s="97">
        <f>[11]КС_cred!H22</f>
        <v>0</v>
      </c>
      <c r="H19" s="97">
        <f>[11]КС_cred!I22</f>
        <v>18.079899999999999</v>
      </c>
      <c r="I19" s="97">
        <f>[11]КС_cred!J22</f>
        <v>17.368300000000001</v>
      </c>
      <c r="J19" s="97">
        <f>[11]КС_cred!K22</f>
        <v>19.0303</v>
      </c>
      <c r="K19" s="97">
        <f>[11]КС_cred!L22</f>
        <v>19.1126</v>
      </c>
      <c r="L19" s="97">
        <f>[11]КС_cred!M22</f>
        <v>18.985900000000001</v>
      </c>
      <c r="M19" s="97">
        <f>[11]КС_cred!N22</f>
        <v>0</v>
      </c>
      <c r="N19" s="97">
        <f>[11]КС_cred!O22</f>
        <v>5.8746999999999998</v>
      </c>
      <c r="O19" s="97">
        <f>[11]КС_cred!P22</f>
        <v>0</v>
      </c>
      <c r="P19" s="97">
        <f>[11]КС_cred!Q22</f>
        <v>5.8746999999999998</v>
      </c>
      <c r="Q19" s="97">
        <f>[11]КС_cred!R22</f>
        <v>6.7244000000000002</v>
      </c>
      <c r="R19" s="97">
        <f>[11]КС_cred!S22</f>
        <v>4.9002999999999997</v>
      </c>
      <c r="S19" s="97">
        <f>[11]КС_cred!T22</f>
        <v>0</v>
      </c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</row>
    <row r="20" spans="1:58" s="27" customFormat="1">
      <c r="A20" s="35" t="s">
        <v>30</v>
      </c>
      <c r="B20" s="97">
        <f>[11]КС_cred!C23</f>
        <v>14.879799999999999</v>
      </c>
      <c r="C20" s="97">
        <f>[11]КС_cred!D23</f>
        <v>18.377500000000001</v>
      </c>
      <c r="D20" s="97">
        <f>[11]КС_cred!E23</f>
        <v>14.754</v>
      </c>
      <c r="E20" s="97">
        <f>[11]КС_cred!F23</f>
        <v>15.337400000000001</v>
      </c>
      <c r="F20" s="97">
        <f>[11]КС_cred!G23</f>
        <v>13.4763</v>
      </c>
      <c r="G20" s="97">
        <f>[11]КС_cred!H23</f>
        <v>14.605700000000001</v>
      </c>
      <c r="H20" s="97">
        <f>[11]КС_cred!I23</f>
        <v>17.107199999999999</v>
      </c>
      <c r="I20" s="97">
        <f>[11]КС_cred!J23</f>
        <v>18.377500000000001</v>
      </c>
      <c r="J20" s="97">
        <f>[11]КС_cred!K23</f>
        <v>17.049399999999999</v>
      </c>
      <c r="K20" s="97">
        <f>[11]КС_cred!L23</f>
        <v>16.886399999999998</v>
      </c>
      <c r="L20" s="97">
        <f>[11]КС_cred!M23</f>
        <v>17.6111</v>
      </c>
      <c r="M20" s="97">
        <f>[11]КС_cred!N23</f>
        <v>14.605700000000001</v>
      </c>
      <c r="N20" s="97">
        <f>[11]КС_cred!O23</f>
        <v>6.1696</v>
      </c>
      <c r="O20" s="97">
        <f>[11]КС_cred!P23</f>
        <v>0</v>
      </c>
      <c r="P20" s="97">
        <f>[11]КС_cred!Q23</f>
        <v>6.1696</v>
      </c>
      <c r="Q20" s="97">
        <f>[11]КС_cred!R23</f>
        <v>6.3947000000000003</v>
      </c>
      <c r="R20" s="97">
        <f>[11]КС_cred!S23</f>
        <v>5.9640000000000004</v>
      </c>
      <c r="S20" s="97">
        <f>[11]КС_cred!T23</f>
        <v>0</v>
      </c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</row>
    <row r="21" spans="1:58" s="27" customFormat="1">
      <c r="A21" s="35" t="s">
        <v>31</v>
      </c>
      <c r="B21" s="97">
        <f>[11]КС_cred!C24</f>
        <v>16.783100000000001</v>
      </c>
      <c r="C21" s="97">
        <f>[11]КС_cred!D24</f>
        <v>17.3157</v>
      </c>
      <c r="D21" s="97">
        <f>[11]КС_cred!E24</f>
        <v>16.6203</v>
      </c>
      <c r="E21" s="97">
        <f>[11]КС_cred!F24</f>
        <v>15.668799999999999</v>
      </c>
      <c r="F21" s="97">
        <f>[11]КС_cred!G24</f>
        <v>18.122299999999999</v>
      </c>
      <c r="G21" s="97">
        <f>[11]КС_cred!H24</f>
        <v>11.428100000000001</v>
      </c>
      <c r="H21" s="97">
        <f>[11]КС_cred!I24</f>
        <v>17.319400000000002</v>
      </c>
      <c r="I21" s="97">
        <f>[11]КС_cred!J24</f>
        <v>17.3157</v>
      </c>
      <c r="J21" s="97">
        <f>[11]КС_cred!K24</f>
        <v>17.320599999999999</v>
      </c>
      <c r="K21" s="97">
        <f>[11]КС_cred!L24</f>
        <v>16.0441</v>
      </c>
      <c r="L21" s="97">
        <f>[11]КС_cred!M24</f>
        <v>18.553799999999999</v>
      </c>
      <c r="M21" s="97">
        <f>[11]КС_cred!N24</f>
        <v>21.025200000000002</v>
      </c>
      <c r="N21" s="97">
        <f>[11]КС_cred!O24</f>
        <v>7.6826999999999996</v>
      </c>
      <c r="O21" s="97">
        <f>[11]КС_cred!P24</f>
        <v>0</v>
      </c>
      <c r="P21" s="97">
        <f>[11]КС_cred!Q24</f>
        <v>7.6826999999999996</v>
      </c>
      <c r="Q21" s="97">
        <f>[11]КС_cred!R24</f>
        <v>5.7847999999999997</v>
      </c>
      <c r="R21" s="97">
        <f>[11]КС_cred!S24</f>
        <v>5.7275</v>
      </c>
      <c r="S21" s="97">
        <f>[11]КС_cred!T24</f>
        <v>9.3253000000000004</v>
      </c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</row>
    <row r="22" spans="1:58" s="27" customFormat="1" ht="27.6">
      <c r="A22" s="34" t="s">
        <v>1</v>
      </c>
      <c r="B22" s="97">
        <f>[11]КС_cred!C25</f>
        <v>14.1845</v>
      </c>
      <c r="C22" s="97">
        <f>[11]КС_cred!D25</f>
        <v>16.921399999999998</v>
      </c>
      <c r="D22" s="97">
        <f>[11]КС_cred!E25</f>
        <v>13.799799999999999</v>
      </c>
      <c r="E22" s="97">
        <f>[11]КС_cred!F25</f>
        <v>12.8467</v>
      </c>
      <c r="F22" s="97">
        <f>[11]КС_cred!G25</f>
        <v>16.8475</v>
      </c>
      <c r="G22" s="97">
        <f>[11]КС_cred!H25</f>
        <v>10.538600000000001</v>
      </c>
      <c r="H22" s="97">
        <f>[11]КС_cred!I25</f>
        <v>15.2094</v>
      </c>
      <c r="I22" s="97">
        <f>[11]КС_cred!J25</f>
        <v>17.047599999999999</v>
      </c>
      <c r="J22" s="97">
        <f>[11]КС_cred!K25</f>
        <v>14.914099999999999</v>
      </c>
      <c r="K22" s="97">
        <f>[11]КС_cred!L25</f>
        <v>13.6698</v>
      </c>
      <c r="L22" s="97">
        <f>[11]КС_cred!M25</f>
        <v>18.103200000000001</v>
      </c>
      <c r="M22" s="97">
        <f>[11]КС_cred!N25</f>
        <v>18.100999999999999</v>
      </c>
      <c r="N22" s="97">
        <f>[11]КС_cred!O25</f>
        <v>6.6891999999999996</v>
      </c>
      <c r="O22" s="97">
        <f>[11]КС_cred!P25</f>
        <v>6.5243000000000002</v>
      </c>
      <c r="P22" s="97">
        <f>[11]КС_cred!Q25</f>
        <v>6.6913</v>
      </c>
      <c r="Q22" s="97">
        <f>[11]КС_cred!R25</f>
        <v>6.5034000000000001</v>
      </c>
      <c r="R22" s="97">
        <f>[11]КС_cred!S25</f>
        <v>6.6947999999999999</v>
      </c>
      <c r="S22" s="97">
        <f>[11]КС_cred!T25</f>
        <v>7.2656999999999998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27" customFormat="1">
      <c r="A23" s="35" t="s">
        <v>32</v>
      </c>
      <c r="B23" s="97">
        <f>[11]КС_cred!C26</f>
        <v>16.622399999999999</v>
      </c>
      <c r="C23" s="97">
        <f>[11]КС_cred!D26</f>
        <v>17.393799999999999</v>
      </c>
      <c r="D23" s="97">
        <f>[11]КС_cred!E26</f>
        <v>16.351400000000002</v>
      </c>
      <c r="E23" s="97">
        <f>[11]КС_cred!F26</f>
        <v>15.637600000000001</v>
      </c>
      <c r="F23" s="97">
        <f>[11]КС_cred!G26</f>
        <v>16.563800000000001</v>
      </c>
      <c r="G23" s="97">
        <f>[11]КС_cred!H26</f>
        <v>20.187799999999999</v>
      </c>
      <c r="H23" s="97">
        <f>[11]КС_cred!I26</f>
        <v>17.252400000000002</v>
      </c>
      <c r="I23" s="97">
        <f>[11]КС_cred!J26</f>
        <v>17.393799999999999</v>
      </c>
      <c r="J23" s="97">
        <f>[11]КС_cred!K26</f>
        <v>17.199200000000001</v>
      </c>
      <c r="K23" s="97">
        <f>[11]КС_cred!L26</f>
        <v>16.5791</v>
      </c>
      <c r="L23" s="97">
        <f>[11]КС_cred!M26</f>
        <v>17.375800000000002</v>
      </c>
      <c r="M23" s="97">
        <f>[11]КС_cred!N26</f>
        <v>20.187799999999999</v>
      </c>
      <c r="N23" s="97">
        <f>[11]КС_cred!O26</f>
        <v>4.5652999999999997</v>
      </c>
      <c r="O23" s="97">
        <f>[11]КС_cred!P26</f>
        <v>0</v>
      </c>
      <c r="P23" s="97">
        <f>[11]КС_cred!Q26</f>
        <v>4.5652999999999997</v>
      </c>
      <c r="Q23" s="97">
        <f>[11]КС_cred!R26</f>
        <v>7</v>
      </c>
      <c r="R23" s="97">
        <f>[11]КС_cred!S26</f>
        <v>3.1966999999999999</v>
      </c>
      <c r="S23" s="97">
        <f>[11]КС_cred!T26</f>
        <v>0</v>
      </c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27" customFormat="1">
      <c r="A24" s="35" t="s">
        <v>33</v>
      </c>
      <c r="B24" s="97">
        <f>[11]КС_cred!C27</f>
        <v>31.916399999999999</v>
      </c>
      <c r="C24" s="97">
        <f>[11]КС_cred!D27</f>
        <v>31.916399999999999</v>
      </c>
      <c r="D24" s="97">
        <f>[11]КС_cred!E27</f>
        <v>0</v>
      </c>
      <c r="E24" s="97">
        <f>[11]КС_cred!F27</f>
        <v>0</v>
      </c>
      <c r="F24" s="97">
        <f>[11]КС_cred!G27</f>
        <v>0</v>
      </c>
      <c r="G24" s="97">
        <f>[11]КС_cred!H27</f>
        <v>0</v>
      </c>
      <c r="H24" s="97">
        <f>[11]КС_cred!I27</f>
        <v>31.916399999999999</v>
      </c>
      <c r="I24" s="97">
        <f>[11]КС_cred!J27</f>
        <v>31.916399999999999</v>
      </c>
      <c r="J24" s="97">
        <f>[11]КС_cred!K27</f>
        <v>0</v>
      </c>
      <c r="K24" s="97">
        <f>[11]КС_cred!L27</f>
        <v>0</v>
      </c>
      <c r="L24" s="97">
        <f>[11]КС_cred!M27</f>
        <v>0</v>
      </c>
      <c r="M24" s="97">
        <f>[11]КС_cred!N27</f>
        <v>0</v>
      </c>
      <c r="N24" s="97">
        <f>[11]КС_cred!O27</f>
        <v>0</v>
      </c>
      <c r="O24" s="97">
        <f>[11]КС_cred!P27</f>
        <v>0</v>
      </c>
      <c r="P24" s="97">
        <f>[11]КС_cred!Q27</f>
        <v>0</v>
      </c>
      <c r="Q24" s="97">
        <f>[11]КС_cred!R27</f>
        <v>0</v>
      </c>
      <c r="R24" s="97">
        <f>[11]КС_cred!S27</f>
        <v>0</v>
      </c>
      <c r="S24" s="97">
        <f>[11]КС_cred!T27</f>
        <v>0</v>
      </c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</row>
    <row r="25" spans="1:58" s="27" customFormat="1">
      <c r="A25" s="35" t="s">
        <v>34</v>
      </c>
      <c r="B25" s="97">
        <f>[11]КС_cred!C28</f>
        <v>14.329599999999999</v>
      </c>
      <c r="C25" s="97">
        <f>[11]КС_cred!D28</f>
        <v>16.6587</v>
      </c>
      <c r="D25" s="97">
        <f>[11]КС_cred!E28</f>
        <v>13.747299999999999</v>
      </c>
      <c r="E25" s="97">
        <f>[11]КС_cred!F28</f>
        <v>13.094900000000001</v>
      </c>
      <c r="F25" s="97">
        <f>[11]КС_cred!G28</f>
        <v>16.0364</v>
      </c>
      <c r="G25" s="97">
        <f>[11]КС_cred!H28</f>
        <v>5.9194000000000004</v>
      </c>
      <c r="H25" s="97">
        <f>[11]КС_cred!I28</f>
        <v>17.227799999999998</v>
      </c>
      <c r="I25" s="97">
        <f>[11]КС_cred!J28</f>
        <v>16.6587</v>
      </c>
      <c r="J25" s="97">
        <f>[11]КС_cred!K28</f>
        <v>17.428100000000001</v>
      </c>
      <c r="K25" s="97">
        <f>[11]КС_cred!L28</f>
        <v>17.002199999999998</v>
      </c>
      <c r="L25" s="97">
        <f>[11]КС_cred!M28</f>
        <v>17.991700000000002</v>
      </c>
      <c r="M25" s="97">
        <f>[11]КС_cred!N28</f>
        <v>17.837700000000002</v>
      </c>
      <c r="N25" s="97">
        <f>[11]КС_cred!O28</f>
        <v>4.7248000000000001</v>
      </c>
      <c r="O25" s="97">
        <f>[11]КС_cred!P28</f>
        <v>0</v>
      </c>
      <c r="P25" s="97">
        <f>[11]КС_cred!Q28</f>
        <v>4.7248000000000001</v>
      </c>
      <c r="Q25" s="97">
        <f>[11]КС_cred!R28</f>
        <v>4.2137000000000002</v>
      </c>
      <c r="R25" s="97">
        <f>[11]КС_cred!S28</f>
        <v>6.3590999999999998</v>
      </c>
      <c r="S25" s="97">
        <f>[11]КС_cred!T28</f>
        <v>4.5583</v>
      </c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1:58" s="27" customFormat="1">
      <c r="A26" s="35" t="s">
        <v>35</v>
      </c>
      <c r="B26" s="97">
        <f>[11]КС_cred!C29</f>
        <v>17.760899999999999</v>
      </c>
      <c r="C26" s="97">
        <f>[11]КС_cred!D29</f>
        <v>16.775700000000001</v>
      </c>
      <c r="D26" s="97">
        <f>[11]КС_cred!E29</f>
        <v>18.1173</v>
      </c>
      <c r="E26" s="97">
        <f>[11]КС_cred!F29</f>
        <v>18.1249</v>
      </c>
      <c r="F26" s="97">
        <f>[11]КС_cred!G29</f>
        <v>18.12</v>
      </c>
      <c r="G26" s="97">
        <f>[11]КС_cred!H29</f>
        <v>16.2226</v>
      </c>
      <c r="H26" s="97">
        <f>[11]КС_cred!I29</f>
        <v>17.889800000000001</v>
      </c>
      <c r="I26" s="97">
        <f>[11]КС_cred!J29</f>
        <v>16.775700000000001</v>
      </c>
      <c r="J26" s="97">
        <f>[11]КС_cred!K29</f>
        <v>18.299399999999999</v>
      </c>
      <c r="K26" s="97">
        <f>[11]КС_cred!L29</f>
        <v>18.5183</v>
      </c>
      <c r="L26" s="97">
        <f>[11]КС_cred!M29</f>
        <v>18.12</v>
      </c>
      <c r="M26" s="97">
        <f>[11]КС_cred!N29</f>
        <v>16.2226</v>
      </c>
      <c r="N26" s="97">
        <f>[11]КС_cred!O29</f>
        <v>7</v>
      </c>
      <c r="O26" s="97">
        <f>[11]КС_cred!P29</f>
        <v>0</v>
      </c>
      <c r="P26" s="97">
        <f>[11]КС_cred!Q29</f>
        <v>7</v>
      </c>
      <c r="Q26" s="97">
        <f>[11]КС_cred!R29</f>
        <v>7</v>
      </c>
      <c r="R26" s="97">
        <f>[11]КС_cred!S29</f>
        <v>0</v>
      </c>
      <c r="S26" s="97">
        <f>[11]КС_cred!T29</f>
        <v>0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</row>
    <row r="27" spans="1:58" s="27" customFormat="1">
      <c r="A27" s="35" t="s">
        <v>36</v>
      </c>
      <c r="B27" s="97">
        <f>[11]КС_cred!C30</f>
        <v>16.285699999999999</v>
      </c>
      <c r="C27" s="97">
        <f>[11]КС_cred!D30</f>
        <v>16.550799999999999</v>
      </c>
      <c r="D27" s="97">
        <f>[11]КС_cred!E30</f>
        <v>16.2316</v>
      </c>
      <c r="E27" s="97">
        <f>[11]КС_cred!F30</f>
        <v>15.885199999999999</v>
      </c>
      <c r="F27" s="97">
        <f>[11]КС_cred!G30</f>
        <v>17.592099999999999</v>
      </c>
      <c r="G27" s="97">
        <f>[11]КС_cred!H30</f>
        <v>9.9627999999999997</v>
      </c>
      <c r="H27" s="97">
        <f>[11]КС_cred!I30</f>
        <v>17.819800000000001</v>
      </c>
      <c r="I27" s="97">
        <f>[11]КС_cred!J30</f>
        <v>16.550799999999999</v>
      </c>
      <c r="J27" s="97">
        <f>[11]КС_cred!K30</f>
        <v>18.126100000000001</v>
      </c>
      <c r="K27" s="97">
        <f>[11]КС_cred!L30</f>
        <v>18.294899999999998</v>
      </c>
      <c r="L27" s="97">
        <f>[11]КС_cred!M30</f>
        <v>17.6829</v>
      </c>
      <c r="M27" s="97">
        <f>[11]КС_cred!N30</f>
        <v>18.966999999999999</v>
      </c>
      <c r="N27" s="97">
        <f>[11]КС_cred!O30</f>
        <v>5.8284000000000002</v>
      </c>
      <c r="O27" s="97">
        <f>[11]КС_cred!P30</f>
        <v>0</v>
      </c>
      <c r="P27" s="97">
        <f>[11]КС_cred!Q30</f>
        <v>5.8284000000000002</v>
      </c>
      <c r="Q27" s="97">
        <f>[11]КС_cred!R30</f>
        <v>5.9131999999999998</v>
      </c>
      <c r="R27" s="97">
        <f>[11]КС_cred!S30</f>
        <v>4.7680999999999996</v>
      </c>
      <c r="S27" s="97">
        <f>[11]КС_cred!T30</f>
        <v>4.1837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1:58" s="27" customFormat="1">
      <c r="A28" s="35" t="s">
        <v>37</v>
      </c>
      <c r="B28" s="97">
        <f>[11]КС_cred!C31</f>
        <v>17.226700000000001</v>
      </c>
      <c r="C28" s="97">
        <f>[11]КС_cred!D31</f>
        <v>18.287500000000001</v>
      </c>
      <c r="D28" s="97">
        <f>[11]КС_cred!E31</f>
        <v>16.942399999999999</v>
      </c>
      <c r="E28" s="97">
        <f>[11]КС_cred!F31</f>
        <v>16.129000000000001</v>
      </c>
      <c r="F28" s="97">
        <f>[11]КС_cred!G31</f>
        <v>18.278300000000002</v>
      </c>
      <c r="G28" s="97">
        <f>[11]КС_cred!H31</f>
        <v>18.308399999999999</v>
      </c>
      <c r="H28" s="97">
        <f>[11]КС_cred!I31</f>
        <v>17.706</v>
      </c>
      <c r="I28" s="97">
        <f>[11]КС_cred!J31</f>
        <v>18.287500000000001</v>
      </c>
      <c r="J28" s="97">
        <f>[11]КС_cred!K31</f>
        <v>17.542200000000001</v>
      </c>
      <c r="K28" s="97">
        <f>[11]КС_cred!L31</f>
        <v>17.012799999999999</v>
      </c>
      <c r="L28" s="97">
        <f>[11]КС_cred!M31</f>
        <v>18.3523</v>
      </c>
      <c r="M28" s="97">
        <f>[11]КС_cred!N31</f>
        <v>18.308399999999999</v>
      </c>
      <c r="N28" s="97">
        <f>[11]КС_cred!O31</f>
        <v>5.3468999999999998</v>
      </c>
      <c r="O28" s="97">
        <f>[11]КС_cred!P31</f>
        <v>0</v>
      </c>
      <c r="P28" s="97">
        <f>[11]КС_cred!Q31</f>
        <v>5.3468999999999998</v>
      </c>
      <c r="Q28" s="97">
        <f>[11]КС_cred!R31</f>
        <v>5.3769999999999998</v>
      </c>
      <c r="R28" s="97">
        <f>[11]КС_cred!S31</f>
        <v>4.62</v>
      </c>
      <c r="S28" s="97">
        <f>[11]КС_cred!T31</f>
        <v>0</v>
      </c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</row>
    <row r="29" spans="1:58" s="27" customFormat="1">
      <c r="A29" s="20" t="s">
        <v>38</v>
      </c>
      <c r="B29" s="97">
        <f>[11]КС_cred!C32</f>
        <v>18.8278</v>
      </c>
      <c r="C29" s="97">
        <f>[11]КС_cred!D32</f>
        <v>19.553899999999999</v>
      </c>
      <c r="D29" s="97">
        <f>[11]КС_cred!E32</f>
        <v>18.614799999999999</v>
      </c>
      <c r="E29" s="97">
        <f>[11]КС_cred!F32</f>
        <v>18.2303</v>
      </c>
      <c r="F29" s="97">
        <f>[11]КС_cred!G32</f>
        <v>18.707799999999999</v>
      </c>
      <c r="G29" s="97">
        <f>[11]КС_cred!H32</f>
        <v>20.191500000000001</v>
      </c>
      <c r="H29" s="97">
        <f>[11]КС_cred!I32</f>
        <v>19.262899999999998</v>
      </c>
      <c r="I29" s="97">
        <f>[11]КС_cred!J32</f>
        <v>19.553899999999999</v>
      </c>
      <c r="J29" s="97">
        <f>[11]КС_cred!K32</f>
        <v>19.172699999999999</v>
      </c>
      <c r="K29" s="97">
        <f>[11]КС_cred!L32</f>
        <v>18.493500000000001</v>
      </c>
      <c r="L29" s="97">
        <f>[11]КС_cred!M32</f>
        <v>19.353300000000001</v>
      </c>
      <c r="M29" s="97">
        <f>[11]КС_cred!N32</f>
        <v>20.191500000000001</v>
      </c>
      <c r="N29" s="97">
        <f>[11]КС_cred!O32</f>
        <v>8.8925999999999998</v>
      </c>
      <c r="O29" s="97">
        <f>[11]КС_cred!P32</f>
        <v>0</v>
      </c>
      <c r="P29" s="97">
        <f>[11]КС_cred!Q32</f>
        <v>8.8925999999999998</v>
      </c>
      <c r="Q29" s="97">
        <f>[11]КС_cred!R32</f>
        <v>3.9931000000000001</v>
      </c>
      <c r="R29" s="97">
        <f>[11]КС_cred!S32</f>
        <v>9.2552000000000003</v>
      </c>
      <c r="S29" s="97">
        <f>[11]КС_cred!T32</f>
        <v>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</row>
    <row r="30" spans="1:58" s="27" customFormat="1">
      <c r="A30" s="20" t="s">
        <v>39</v>
      </c>
      <c r="B30" s="97">
        <f>[11]КС_cred!C33</f>
        <v>14.2119</v>
      </c>
      <c r="C30" s="97">
        <f>[11]КС_cred!D33</f>
        <v>17.909300000000002</v>
      </c>
      <c r="D30" s="97">
        <f>[11]КС_cred!E33</f>
        <v>13.8165</v>
      </c>
      <c r="E30" s="97">
        <f>[11]КС_cred!F33</f>
        <v>13.7342</v>
      </c>
      <c r="F30" s="97">
        <f>[11]КС_cred!G33</f>
        <v>13.6493</v>
      </c>
      <c r="G30" s="97">
        <f>[11]КС_cred!H33</f>
        <v>20.0215</v>
      </c>
      <c r="H30" s="97">
        <f>[11]КС_cred!I33</f>
        <v>16.5562</v>
      </c>
      <c r="I30" s="97">
        <f>[11]КС_cred!J33</f>
        <v>17.909300000000002</v>
      </c>
      <c r="J30" s="97">
        <f>[11]КС_cred!K33</f>
        <v>16.367100000000001</v>
      </c>
      <c r="K30" s="97">
        <f>[11]КС_cred!L33</f>
        <v>14.126899999999999</v>
      </c>
      <c r="L30" s="97">
        <f>[11]КС_cred!M33</f>
        <v>18.687200000000001</v>
      </c>
      <c r="M30" s="97">
        <f>[11]КС_cred!N33</f>
        <v>20.0215</v>
      </c>
      <c r="N30" s="97">
        <f>[11]КС_cred!O33</f>
        <v>5.4930000000000003</v>
      </c>
      <c r="O30" s="97">
        <f>[11]КС_cred!P33</f>
        <v>0</v>
      </c>
      <c r="P30" s="97">
        <f>[11]КС_cred!Q33</f>
        <v>5.4930000000000003</v>
      </c>
      <c r="Q30" s="97">
        <f>[11]КС_cred!R33</f>
        <v>6.6971999999999996</v>
      </c>
      <c r="R30" s="97">
        <f>[11]КС_cred!S33</f>
        <v>5.3678999999999997</v>
      </c>
      <c r="S30" s="97">
        <f>[11]КС_cred!T33</f>
        <v>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</row>
    <row r="31" spans="1:58" s="27" customFormat="1">
      <c r="A31" s="20" t="s">
        <v>40</v>
      </c>
      <c r="B31" s="97">
        <f>[11]КС_cred!C34</f>
        <v>16.559799999999999</v>
      </c>
      <c r="C31" s="97">
        <f>[11]КС_cred!D34</f>
        <v>17.9892</v>
      </c>
      <c r="D31" s="97">
        <f>[11]КС_cred!E34</f>
        <v>16.228300000000001</v>
      </c>
      <c r="E31" s="97">
        <f>[11]КС_cred!F34</f>
        <v>14.516</v>
      </c>
      <c r="F31" s="97">
        <f>[11]КС_cred!G34</f>
        <v>17.076499999999999</v>
      </c>
      <c r="G31" s="97">
        <f>[11]КС_cred!H34</f>
        <v>20.351400000000002</v>
      </c>
      <c r="H31" s="97">
        <f>[11]КС_cred!I34</f>
        <v>17.036000000000001</v>
      </c>
      <c r="I31" s="97">
        <f>[11]КС_cred!J34</f>
        <v>17.9892</v>
      </c>
      <c r="J31" s="97">
        <f>[11]КС_cred!K34</f>
        <v>16.804600000000001</v>
      </c>
      <c r="K31" s="97">
        <f>[11]КС_cred!L34</f>
        <v>14.6577</v>
      </c>
      <c r="L31" s="97">
        <f>[11]КС_cred!M34</f>
        <v>17.936</v>
      </c>
      <c r="M31" s="97">
        <f>[11]КС_cred!N34</f>
        <v>20.351400000000002</v>
      </c>
      <c r="N31" s="97">
        <f>[11]КС_cred!O34</f>
        <v>3.9698000000000002</v>
      </c>
      <c r="O31" s="97">
        <f>[11]КС_cred!P34</f>
        <v>0</v>
      </c>
      <c r="P31" s="97">
        <f>[11]КС_cred!Q34</f>
        <v>3.9698000000000002</v>
      </c>
      <c r="Q31" s="97">
        <f>[11]КС_cred!R34</f>
        <v>4.9519000000000002</v>
      </c>
      <c r="R31" s="97">
        <f>[11]КС_cred!S34</f>
        <v>3.8481000000000001</v>
      </c>
      <c r="S31" s="97">
        <f>[11]КС_cred!T34</f>
        <v>0</v>
      </c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</row>
    <row r="32" spans="1:58" s="27" customFormat="1">
      <c r="A32" s="20" t="s">
        <v>41</v>
      </c>
      <c r="B32" s="97">
        <f>[11]КС_cred!C35</f>
        <v>15.608599999999999</v>
      </c>
      <c r="C32" s="97">
        <f>[11]КС_cred!D35</f>
        <v>16.581800000000001</v>
      </c>
      <c r="D32" s="97">
        <f>[11]КС_cred!E35</f>
        <v>15.436500000000001</v>
      </c>
      <c r="E32" s="97">
        <f>[11]КС_cred!F35</f>
        <v>14.853999999999999</v>
      </c>
      <c r="F32" s="97">
        <f>[11]КС_cred!G35</f>
        <v>16.233699999999999</v>
      </c>
      <c r="G32" s="97">
        <f>[11]КС_cred!H35</f>
        <v>13.761900000000001</v>
      </c>
      <c r="H32" s="97">
        <f>[11]КС_cred!I35</f>
        <v>16.400600000000001</v>
      </c>
      <c r="I32" s="97">
        <f>[11]КС_cred!J35</f>
        <v>16.581800000000001</v>
      </c>
      <c r="J32" s="97">
        <f>[11]КС_cred!K35</f>
        <v>16.365300000000001</v>
      </c>
      <c r="K32" s="97">
        <f>[11]КС_cred!L35</f>
        <v>16.015999999999998</v>
      </c>
      <c r="L32" s="97">
        <f>[11]КС_cred!M35</f>
        <v>16.791499999999999</v>
      </c>
      <c r="M32" s="97">
        <f>[11]КС_cred!N35</f>
        <v>15.8</v>
      </c>
      <c r="N32" s="97">
        <f>[11]КС_cred!O35</f>
        <v>6.4410999999999996</v>
      </c>
      <c r="O32" s="97">
        <f>[11]КС_cred!P35</f>
        <v>0</v>
      </c>
      <c r="P32" s="97">
        <f>[11]КС_cred!Q35</f>
        <v>6.4410999999999996</v>
      </c>
      <c r="Q32" s="97">
        <f>[11]КС_cred!R35</f>
        <v>6.1733000000000002</v>
      </c>
      <c r="R32" s="97">
        <f>[11]КС_cred!S35</f>
        <v>6.8071999999999999</v>
      </c>
      <c r="S32" s="97">
        <f>[11]КС_cred!T35</f>
        <v>8.1999999999999993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1:58" s="27" customFormat="1">
      <c r="A33" s="20" t="s">
        <v>42</v>
      </c>
      <c r="B33" s="97">
        <f>[11]КС_cred!C36</f>
        <v>17.392199999999999</v>
      </c>
      <c r="C33" s="97">
        <f>[11]КС_cred!D36</f>
        <v>22.7623</v>
      </c>
      <c r="D33" s="97">
        <f>[11]КС_cred!E36</f>
        <v>17.0778</v>
      </c>
      <c r="E33" s="97">
        <f>[11]КС_cred!F36</f>
        <v>16.823699999999999</v>
      </c>
      <c r="F33" s="97">
        <f>[11]КС_cred!G36</f>
        <v>17.119299999999999</v>
      </c>
      <c r="G33" s="97">
        <f>[11]КС_cred!H36</f>
        <v>0</v>
      </c>
      <c r="H33" s="97">
        <f>[11]КС_cred!I36</f>
        <v>17.392199999999999</v>
      </c>
      <c r="I33" s="97">
        <f>[11]КС_cred!J36</f>
        <v>22.7623</v>
      </c>
      <c r="J33" s="97">
        <f>[11]КС_cred!K36</f>
        <v>17.0778</v>
      </c>
      <c r="K33" s="97">
        <f>[11]КС_cred!L36</f>
        <v>16.823699999999999</v>
      </c>
      <c r="L33" s="97">
        <f>[11]КС_cred!M36</f>
        <v>17.119299999999999</v>
      </c>
      <c r="M33" s="97">
        <f>[11]КС_cred!N36</f>
        <v>0</v>
      </c>
      <c r="N33" s="97">
        <f>[11]КС_cred!O36</f>
        <v>0</v>
      </c>
      <c r="O33" s="97">
        <f>[11]КС_cred!P36</f>
        <v>0</v>
      </c>
      <c r="P33" s="97">
        <f>[11]КС_cred!Q36</f>
        <v>0</v>
      </c>
      <c r="Q33" s="97">
        <f>[11]КС_cred!R36</f>
        <v>0</v>
      </c>
      <c r="R33" s="97">
        <f>[11]КС_cred!S36</f>
        <v>0</v>
      </c>
      <c r="S33" s="97">
        <f>[11]КС_cred!T36</f>
        <v>0</v>
      </c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s="27" customFormat="1">
      <c r="A34" s="20" t="s">
        <v>43</v>
      </c>
      <c r="B34" s="97">
        <f>[11]КС_cred!C37</f>
        <v>14.3803</v>
      </c>
      <c r="C34" s="97">
        <f>[11]КС_cred!D37</f>
        <v>17.723600000000001</v>
      </c>
      <c r="D34" s="97">
        <f>[11]КС_cred!E37</f>
        <v>14.069900000000001</v>
      </c>
      <c r="E34" s="97">
        <f>[11]КС_cred!F37</f>
        <v>14.689299999999999</v>
      </c>
      <c r="F34" s="97">
        <f>[11]КС_cred!G37</f>
        <v>13.0265</v>
      </c>
      <c r="G34" s="97">
        <f>[11]КС_cred!H37</f>
        <v>19.55</v>
      </c>
      <c r="H34" s="97">
        <f>[11]КС_cred!I37</f>
        <v>16.392700000000001</v>
      </c>
      <c r="I34" s="97">
        <f>[11]КС_cred!J37</f>
        <v>17.723600000000001</v>
      </c>
      <c r="J34" s="97">
        <f>[11]КС_cred!K37</f>
        <v>16.2408</v>
      </c>
      <c r="K34" s="97">
        <f>[11]КС_cred!L37</f>
        <v>15.410399999999999</v>
      </c>
      <c r="L34" s="97">
        <f>[11]КС_cred!M37</f>
        <v>18.166699999999999</v>
      </c>
      <c r="M34" s="97">
        <f>[11]КС_cred!N37</f>
        <v>19.55</v>
      </c>
      <c r="N34" s="97">
        <f>[11]КС_cred!O37</f>
        <v>4.6284999999999998</v>
      </c>
      <c r="O34" s="97">
        <f>[11]КС_cred!P37</f>
        <v>0</v>
      </c>
      <c r="P34" s="97">
        <f>[11]КС_cred!Q37</f>
        <v>4.6284999999999998</v>
      </c>
      <c r="Q34" s="97">
        <f>[11]КС_cred!R37</f>
        <v>5.4809999999999999</v>
      </c>
      <c r="R34" s="97">
        <f>[11]КС_cred!S37</f>
        <v>4.3612000000000002</v>
      </c>
      <c r="S34" s="97">
        <f>[11]КС_cred!T37</f>
        <v>0</v>
      </c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58" s="27" customFormat="1">
      <c r="A35" s="20" t="s">
        <v>44</v>
      </c>
      <c r="B35" s="97">
        <f>[11]КС_cred!C38</f>
        <v>12.9648</v>
      </c>
      <c r="C35" s="97">
        <f>[11]КС_cred!D38</f>
        <v>18.6083</v>
      </c>
      <c r="D35" s="97">
        <f>[11]КС_cred!E38</f>
        <v>11.951000000000001</v>
      </c>
      <c r="E35" s="97">
        <f>[11]КС_cred!F38</f>
        <v>9.0353999999999992</v>
      </c>
      <c r="F35" s="97">
        <f>[11]КС_cred!G38</f>
        <v>17.6753</v>
      </c>
      <c r="G35" s="97">
        <f>[11]КС_cred!H38</f>
        <v>16.656300000000002</v>
      </c>
      <c r="H35" s="97">
        <f>[11]КС_cred!I38</f>
        <v>17.638000000000002</v>
      </c>
      <c r="I35" s="97">
        <f>[11]КС_cred!J38</f>
        <v>18.6083</v>
      </c>
      <c r="J35" s="97">
        <f>[11]КС_cred!K38</f>
        <v>17.3096</v>
      </c>
      <c r="K35" s="97">
        <f>[11]КС_cred!L38</f>
        <v>16.190799999999999</v>
      </c>
      <c r="L35" s="97">
        <f>[11]КС_cred!M38</f>
        <v>18.022200000000002</v>
      </c>
      <c r="M35" s="97">
        <f>[11]КС_cred!N38</f>
        <v>16.656300000000002</v>
      </c>
      <c r="N35" s="97">
        <f>[11]КС_cred!O38</f>
        <v>5.8914</v>
      </c>
      <c r="O35" s="97">
        <f>[11]КС_cred!P38</f>
        <v>0</v>
      </c>
      <c r="P35" s="97">
        <f>[11]КС_cred!Q38</f>
        <v>5.8914</v>
      </c>
      <c r="Q35" s="97">
        <f>[11]КС_cred!R38</f>
        <v>5.9260000000000002</v>
      </c>
      <c r="R35" s="97">
        <f>[11]КС_cred!S38</f>
        <v>3.93</v>
      </c>
      <c r="S35" s="97">
        <f>[11]КС_cred!T38</f>
        <v>0</v>
      </c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pans="1:58" s="27" customFormat="1">
      <c r="A36" s="20" t="s">
        <v>45</v>
      </c>
      <c r="B36" s="97">
        <f>[11]КС_cred!C39</f>
        <v>17.7425</v>
      </c>
      <c r="C36" s="97">
        <f>[11]КС_cred!D39</f>
        <v>17.6706</v>
      </c>
      <c r="D36" s="97">
        <f>[11]КС_cred!E39</f>
        <v>17.764900000000001</v>
      </c>
      <c r="E36" s="97">
        <f>[11]КС_cred!F39</f>
        <v>17.738499999999998</v>
      </c>
      <c r="F36" s="97">
        <f>[11]КС_cred!G39</f>
        <v>17.781199999999998</v>
      </c>
      <c r="G36" s="97">
        <f>[11]КС_cred!H39</f>
        <v>17.607800000000001</v>
      </c>
      <c r="H36" s="97">
        <f>[11]КС_cred!I39</f>
        <v>17.7425</v>
      </c>
      <c r="I36" s="97">
        <f>[11]КС_cred!J39</f>
        <v>17.6706</v>
      </c>
      <c r="J36" s="97">
        <f>[11]КС_cred!K39</f>
        <v>17.764900000000001</v>
      </c>
      <c r="K36" s="97">
        <f>[11]КС_cred!L39</f>
        <v>17.738499999999998</v>
      </c>
      <c r="L36" s="97">
        <f>[11]КС_cred!M39</f>
        <v>17.781199999999998</v>
      </c>
      <c r="M36" s="97">
        <f>[11]КС_cred!N39</f>
        <v>17.607800000000001</v>
      </c>
      <c r="N36" s="97">
        <f>[11]КС_cred!O39</f>
        <v>0</v>
      </c>
      <c r="O36" s="97">
        <f>[11]КС_cred!P39</f>
        <v>0</v>
      </c>
      <c r="P36" s="97">
        <f>[11]КС_cred!Q39</f>
        <v>0</v>
      </c>
      <c r="Q36" s="97">
        <f>[11]КС_cred!R39</f>
        <v>0</v>
      </c>
      <c r="R36" s="97">
        <f>[11]КС_cred!S39</f>
        <v>0</v>
      </c>
      <c r="S36" s="97">
        <f>[11]КС_cred!T39</f>
        <v>0</v>
      </c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</row>
    <row r="37" spans="1:58" s="80" customFormat="1" ht="15" customHeight="1">
      <c r="A37" s="152" t="s">
        <v>46</v>
      </c>
      <c r="B37" s="186">
        <f>[11]КС_cred!C40</f>
        <v>17.668600000000001</v>
      </c>
      <c r="C37" s="186">
        <f>[11]КС_cred!D40</f>
        <v>17.590199999999999</v>
      </c>
      <c r="D37" s="186">
        <f>[11]КС_cred!E40</f>
        <v>17.6783</v>
      </c>
      <c r="E37" s="186">
        <f>[11]КС_cred!F40</f>
        <v>16.5029</v>
      </c>
      <c r="F37" s="186">
        <f>[11]КС_cred!G40</f>
        <v>18.0928</v>
      </c>
      <c r="G37" s="186">
        <f>[11]КС_cred!H40</f>
        <v>20.153400000000001</v>
      </c>
      <c r="H37" s="186">
        <f>[11]КС_cred!I40</f>
        <v>17.857900000000001</v>
      </c>
      <c r="I37" s="186">
        <f>[11]КС_cred!J40</f>
        <v>17.590199999999999</v>
      </c>
      <c r="J37" s="186">
        <f>[11]КС_cred!K40</f>
        <v>17.891500000000001</v>
      </c>
      <c r="K37" s="186">
        <f>[11]КС_cred!L40</f>
        <v>17.156300000000002</v>
      </c>
      <c r="L37" s="186">
        <f>[11]КС_cred!M40</f>
        <v>18.0928</v>
      </c>
      <c r="M37" s="186">
        <f>[11]КС_cred!N40</f>
        <v>20.153400000000001</v>
      </c>
      <c r="N37" s="186">
        <f>[11]КС_cred!O40</f>
        <v>7.5134999999999996</v>
      </c>
      <c r="O37" s="186">
        <f>[11]КС_cred!P40</f>
        <v>0</v>
      </c>
      <c r="P37" s="186">
        <f>[11]КС_cred!Q40</f>
        <v>7.5134999999999996</v>
      </c>
      <c r="Q37" s="186">
        <f>[11]КС_cred!R40</f>
        <v>7.5134999999999996</v>
      </c>
      <c r="R37" s="186">
        <f>[11]КС_cred!S40</f>
        <v>0</v>
      </c>
      <c r="S37" s="186">
        <f>[11]КС_cred!T40</f>
        <v>0</v>
      </c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</row>
    <row r="38" spans="1:58" s="80" customFormat="1" ht="13.95" customHeight="1">
      <c r="A38" s="262" t="s">
        <v>94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</row>
    <row r="39" spans="1:58" ht="29.25" customHeight="1">
      <c r="A39" s="264" t="s">
        <v>79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176"/>
    </row>
  </sheetData>
  <mergeCells count="22">
    <mergeCell ref="Q7:S7"/>
    <mergeCell ref="I7:I8"/>
    <mergeCell ref="J7:J8"/>
    <mergeCell ref="K7:M7"/>
    <mergeCell ref="O7:O8"/>
    <mergeCell ref="P7:P8"/>
    <mergeCell ref="A39:R39"/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N6:N8"/>
    <mergeCell ref="A38:S38"/>
    <mergeCell ref="O6:S6"/>
    <mergeCell ref="C7:C8"/>
    <mergeCell ref="D7:D8"/>
    <mergeCell ref="E7:G7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BF41"/>
  <sheetViews>
    <sheetView showGridLines="0" zoomScaleNormal="100" zoomScaleSheetLayoutView="100" workbookViewId="0">
      <selection activeCell="A2" sqref="A2"/>
    </sheetView>
  </sheetViews>
  <sheetFormatPr defaultRowHeight="13.8"/>
  <cols>
    <col min="1" max="1" width="17.88671875" style="86" customWidth="1"/>
    <col min="2" max="2" width="7.5546875" style="87" customWidth="1"/>
    <col min="3" max="3" width="8.5546875" style="87" customWidth="1"/>
    <col min="4" max="4" width="9.109375" style="87" customWidth="1"/>
    <col min="5" max="5" width="6.88671875" style="87" customWidth="1"/>
    <col min="6" max="6" width="9.6640625" style="87" customWidth="1"/>
    <col min="7" max="8" width="6.88671875" style="87" customWidth="1"/>
    <col min="9" max="9" width="8.44140625" style="87" customWidth="1"/>
    <col min="10" max="10" width="9.44140625" style="87" customWidth="1"/>
    <col min="11" max="11" width="6.88671875" style="87" customWidth="1"/>
    <col min="12" max="12" width="9.6640625" style="87" customWidth="1"/>
    <col min="13" max="14" width="6.88671875" style="87" customWidth="1"/>
    <col min="15" max="15" width="8.109375" style="87" customWidth="1"/>
    <col min="16" max="16" width="9.44140625" style="87" customWidth="1"/>
    <col min="17" max="17" width="6.88671875" style="87" customWidth="1"/>
    <col min="18" max="18" width="9.6640625" style="87" customWidth="1"/>
    <col min="19" max="19" width="6.88671875" style="87" customWidth="1"/>
    <col min="20" max="237" width="9.109375" style="87"/>
    <col min="238" max="238" width="3" style="87" bestFit="1" customWidth="1"/>
    <col min="239" max="239" width="17.88671875" style="87" customWidth="1"/>
    <col min="240" max="240" width="7.5546875" style="87" customWidth="1"/>
    <col min="241" max="241" width="6.88671875" style="87" customWidth="1"/>
    <col min="242" max="242" width="9.44140625" style="87" customWidth="1"/>
    <col min="243" max="243" width="6.88671875" style="87" customWidth="1"/>
    <col min="244" max="244" width="9.6640625" style="87" customWidth="1"/>
    <col min="245" max="247" width="6.88671875" style="87" customWidth="1"/>
    <col min="248" max="248" width="9.44140625" style="87" customWidth="1"/>
    <col min="249" max="249" width="6.88671875" style="87" customWidth="1"/>
    <col min="250" max="250" width="9.6640625" style="87" customWidth="1"/>
    <col min="251" max="253" width="6.88671875" style="87" customWidth="1"/>
    <col min="254" max="254" width="9.44140625" style="87" customWidth="1"/>
    <col min="255" max="255" width="6.88671875" style="87" customWidth="1"/>
    <col min="256" max="256" width="9.6640625" style="87" customWidth="1"/>
    <col min="257" max="257" width="6.88671875" style="87" customWidth="1"/>
    <col min="258" max="493" width="9.109375" style="87"/>
    <col min="494" max="494" width="3" style="87" bestFit="1" customWidth="1"/>
    <col min="495" max="495" width="17.88671875" style="87" customWidth="1"/>
    <col min="496" max="496" width="7.5546875" style="87" customWidth="1"/>
    <col min="497" max="497" width="6.88671875" style="87" customWidth="1"/>
    <col min="498" max="498" width="9.44140625" style="87" customWidth="1"/>
    <col min="499" max="499" width="6.88671875" style="87" customWidth="1"/>
    <col min="500" max="500" width="9.6640625" style="87" customWidth="1"/>
    <col min="501" max="503" width="6.88671875" style="87" customWidth="1"/>
    <col min="504" max="504" width="9.44140625" style="87" customWidth="1"/>
    <col min="505" max="505" width="6.88671875" style="87" customWidth="1"/>
    <col min="506" max="506" width="9.6640625" style="87" customWidth="1"/>
    <col min="507" max="509" width="6.88671875" style="87" customWidth="1"/>
    <col min="510" max="510" width="9.44140625" style="87" customWidth="1"/>
    <col min="511" max="511" width="6.88671875" style="87" customWidth="1"/>
    <col min="512" max="512" width="9.6640625" style="87" customWidth="1"/>
    <col min="513" max="513" width="6.88671875" style="87" customWidth="1"/>
    <col min="514" max="749" width="9.109375" style="87"/>
    <col min="750" max="750" width="3" style="87" bestFit="1" customWidth="1"/>
    <col min="751" max="751" width="17.88671875" style="87" customWidth="1"/>
    <col min="752" max="752" width="7.5546875" style="87" customWidth="1"/>
    <col min="753" max="753" width="6.88671875" style="87" customWidth="1"/>
    <col min="754" max="754" width="9.44140625" style="87" customWidth="1"/>
    <col min="755" max="755" width="6.88671875" style="87" customWidth="1"/>
    <col min="756" max="756" width="9.6640625" style="87" customWidth="1"/>
    <col min="757" max="759" width="6.88671875" style="87" customWidth="1"/>
    <col min="760" max="760" width="9.44140625" style="87" customWidth="1"/>
    <col min="761" max="761" width="6.88671875" style="87" customWidth="1"/>
    <col min="762" max="762" width="9.6640625" style="87" customWidth="1"/>
    <col min="763" max="765" width="6.88671875" style="87" customWidth="1"/>
    <col min="766" max="766" width="9.44140625" style="87" customWidth="1"/>
    <col min="767" max="767" width="6.88671875" style="87" customWidth="1"/>
    <col min="768" max="768" width="9.6640625" style="87" customWidth="1"/>
    <col min="769" max="769" width="6.88671875" style="87" customWidth="1"/>
    <col min="770" max="1005" width="9.109375" style="87"/>
    <col min="1006" max="1006" width="3" style="87" bestFit="1" customWidth="1"/>
    <col min="1007" max="1007" width="17.88671875" style="87" customWidth="1"/>
    <col min="1008" max="1008" width="7.5546875" style="87" customWidth="1"/>
    <col min="1009" max="1009" width="6.88671875" style="87" customWidth="1"/>
    <col min="1010" max="1010" width="9.44140625" style="87" customWidth="1"/>
    <col min="1011" max="1011" width="6.88671875" style="87" customWidth="1"/>
    <col min="1012" max="1012" width="9.6640625" style="87" customWidth="1"/>
    <col min="1013" max="1015" width="6.88671875" style="87" customWidth="1"/>
    <col min="1016" max="1016" width="9.44140625" style="87" customWidth="1"/>
    <col min="1017" max="1017" width="6.88671875" style="87" customWidth="1"/>
    <col min="1018" max="1018" width="9.6640625" style="87" customWidth="1"/>
    <col min="1019" max="1021" width="6.88671875" style="87" customWidth="1"/>
    <col min="1022" max="1022" width="9.44140625" style="87" customWidth="1"/>
    <col min="1023" max="1023" width="6.88671875" style="87" customWidth="1"/>
    <col min="1024" max="1024" width="9.6640625" style="87" customWidth="1"/>
    <col min="1025" max="1025" width="6.88671875" style="87" customWidth="1"/>
    <col min="1026" max="1261" width="9.109375" style="87"/>
    <col min="1262" max="1262" width="3" style="87" bestFit="1" customWidth="1"/>
    <col min="1263" max="1263" width="17.88671875" style="87" customWidth="1"/>
    <col min="1264" max="1264" width="7.5546875" style="87" customWidth="1"/>
    <col min="1265" max="1265" width="6.88671875" style="87" customWidth="1"/>
    <col min="1266" max="1266" width="9.44140625" style="87" customWidth="1"/>
    <col min="1267" max="1267" width="6.88671875" style="87" customWidth="1"/>
    <col min="1268" max="1268" width="9.6640625" style="87" customWidth="1"/>
    <col min="1269" max="1271" width="6.88671875" style="87" customWidth="1"/>
    <col min="1272" max="1272" width="9.44140625" style="87" customWidth="1"/>
    <col min="1273" max="1273" width="6.88671875" style="87" customWidth="1"/>
    <col min="1274" max="1274" width="9.6640625" style="87" customWidth="1"/>
    <col min="1275" max="1277" width="6.88671875" style="87" customWidth="1"/>
    <col min="1278" max="1278" width="9.44140625" style="87" customWidth="1"/>
    <col min="1279" max="1279" width="6.88671875" style="87" customWidth="1"/>
    <col min="1280" max="1280" width="9.6640625" style="87" customWidth="1"/>
    <col min="1281" max="1281" width="6.88671875" style="87" customWidth="1"/>
    <col min="1282" max="1517" width="9.109375" style="87"/>
    <col min="1518" max="1518" width="3" style="87" bestFit="1" customWidth="1"/>
    <col min="1519" max="1519" width="17.88671875" style="87" customWidth="1"/>
    <col min="1520" max="1520" width="7.5546875" style="87" customWidth="1"/>
    <col min="1521" max="1521" width="6.88671875" style="87" customWidth="1"/>
    <col min="1522" max="1522" width="9.44140625" style="87" customWidth="1"/>
    <col min="1523" max="1523" width="6.88671875" style="87" customWidth="1"/>
    <col min="1524" max="1524" width="9.6640625" style="87" customWidth="1"/>
    <col min="1525" max="1527" width="6.88671875" style="87" customWidth="1"/>
    <col min="1528" max="1528" width="9.44140625" style="87" customWidth="1"/>
    <col min="1529" max="1529" width="6.88671875" style="87" customWidth="1"/>
    <col min="1530" max="1530" width="9.6640625" style="87" customWidth="1"/>
    <col min="1531" max="1533" width="6.88671875" style="87" customWidth="1"/>
    <col min="1534" max="1534" width="9.44140625" style="87" customWidth="1"/>
    <col min="1535" max="1535" width="6.88671875" style="87" customWidth="1"/>
    <col min="1536" max="1536" width="9.6640625" style="87" customWidth="1"/>
    <col min="1537" max="1537" width="6.88671875" style="87" customWidth="1"/>
    <col min="1538" max="1773" width="9.109375" style="87"/>
    <col min="1774" max="1774" width="3" style="87" bestFit="1" customWidth="1"/>
    <col min="1775" max="1775" width="17.88671875" style="87" customWidth="1"/>
    <col min="1776" max="1776" width="7.5546875" style="87" customWidth="1"/>
    <col min="1777" max="1777" width="6.88671875" style="87" customWidth="1"/>
    <col min="1778" max="1778" width="9.44140625" style="87" customWidth="1"/>
    <col min="1779" max="1779" width="6.88671875" style="87" customWidth="1"/>
    <col min="1780" max="1780" width="9.6640625" style="87" customWidth="1"/>
    <col min="1781" max="1783" width="6.88671875" style="87" customWidth="1"/>
    <col min="1784" max="1784" width="9.44140625" style="87" customWidth="1"/>
    <col min="1785" max="1785" width="6.88671875" style="87" customWidth="1"/>
    <col min="1786" max="1786" width="9.6640625" style="87" customWidth="1"/>
    <col min="1787" max="1789" width="6.88671875" style="87" customWidth="1"/>
    <col min="1790" max="1790" width="9.44140625" style="87" customWidth="1"/>
    <col min="1791" max="1791" width="6.88671875" style="87" customWidth="1"/>
    <col min="1792" max="1792" width="9.6640625" style="87" customWidth="1"/>
    <col min="1793" max="1793" width="6.88671875" style="87" customWidth="1"/>
    <col min="1794" max="2029" width="9.109375" style="87"/>
    <col min="2030" max="2030" width="3" style="87" bestFit="1" customWidth="1"/>
    <col min="2031" max="2031" width="17.88671875" style="87" customWidth="1"/>
    <col min="2032" max="2032" width="7.5546875" style="87" customWidth="1"/>
    <col min="2033" max="2033" width="6.88671875" style="87" customWidth="1"/>
    <col min="2034" max="2034" width="9.44140625" style="87" customWidth="1"/>
    <col min="2035" max="2035" width="6.88671875" style="87" customWidth="1"/>
    <col min="2036" max="2036" width="9.6640625" style="87" customWidth="1"/>
    <col min="2037" max="2039" width="6.88671875" style="87" customWidth="1"/>
    <col min="2040" max="2040" width="9.44140625" style="87" customWidth="1"/>
    <col min="2041" max="2041" width="6.88671875" style="87" customWidth="1"/>
    <col min="2042" max="2042" width="9.6640625" style="87" customWidth="1"/>
    <col min="2043" max="2045" width="6.88671875" style="87" customWidth="1"/>
    <col min="2046" max="2046" width="9.44140625" style="87" customWidth="1"/>
    <col min="2047" max="2047" width="6.88671875" style="87" customWidth="1"/>
    <col min="2048" max="2048" width="9.6640625" style="87" customWidth="1"/>
    <col min="2049" max="2049" width="6.88671875" style="87" customWidth="1"/>
    <col min="2050" max="2285" width="9.109375" style="87"/>
    <col min="2286" max="2286" width="3" style="87" bestFit="1" customWidth="1"/>
    <col min="2287" max="2287" width="17.88671875" style="87" customWidth="1"/>
    <col min="2288" max="2288" width="7.5546875" style="87" customWidth="1"/>
    <col min="2289" max="2289" width="6.88671875" style="87" customWidth="1"/>
    <col min="2290" max="2290" width="9.44140625" style="87" customWidth="1"/>
    <col min="2291" max="2291" width="6.88671875" style="87" customWidth="1"/>
    <col min="2292" max="2292" width="9.6640625" style="87" customWidth="1"/>
    <col min="2293" max="2295" width="6.88671875" style="87" customWidth="1"/>
    <col min="2296" max="2296" width="9.44140625" style="87" customWidth="1"/>
    <col min="2297" max="2297" width="6.88671875" style="87" customWidth="1"/>
    <col min="2298" max="2298" width="9.6640625" style="87" customWidth="1"/>
    <col min="2299" max="2301" width="6.88671875" style="87" customWidth="1"/>
    <col min="2302" max="2302" width="9.44140625" style="87" customWidth="1"/>
    <col min="2303" max="2303" width="6.88671875" style="87" customWidth="1"/>
    <col min="2304" max="2304" width="9.6640625" style="87" customWidth="1"/>
    <col min="2305" max="2305" width="6.88671875" style="87" customWidth="1"/>
    <col min="2306" max="2541" width="9.109375" style="87"/>
    <col min="2542" max="2542" width="3" style="87" bestFit="1" customWidth="1"/>
    <col min="2543" max="2543" width="17.88671875" style="87" customWidth="1"/>
    <col min="2544" max="2544" width="7.5546875" style="87" customWidth="1"/>
    <col min="2545" max="2545" width="6.88671875" style="87" customWidth="1"/>
    <col min="2546" max="2546" width="9.44140625" style="87" customWidth="1"/>
    <col min="2547" max="2547" width="6.88671875" style="87" customWidth="1"/>
    <col min="2548" max="2548" width="9.6640625" style="87" customWidth="1"/>
    <col min="2549" max="2551" width="6.88671875" style="87" customWidth="1"/>
    <col min="2552" max="2552" width="9.44140625" style="87" customWidth="1"/>
    <col min="2553" max="2553" width="6.88671875" style="87" customWidth="1"/>
    <col min="2554" max="2554" width="9.6640625" style="87" customWidth="1"/>
    <col min="2555" max="2557" width="6.88671875" style="87" customWidth="1"/>
    <col min="2558" max="2558" width="9.44140625" style="87" customWidth="1"/>
    <col min="2559" max="2559" width="6.88671875" style="87" customWidth="1"/>
    <col min="2560" max="2560" width="9.6640625" style="87" customWidth="1"/>
    <col min="2561" max="2561" width="6.88671875" style="87" customWidth="1"/>
    <col min="2562" max="2797" width="9.109375" style="87"/>
    <col min="2798" max="2798" width="3" style="87" bestFit="1" customWidth="1"/>
    <col min="2799" max="2799" width="17.88671875" style="87" customWidth="1"/>
    <col min="2800" max="2800" width="7.5546875" style="87" customWidth="1"/>
    <col min="2801" max="2801" width="6.88671875" style="87" customWidth="1"/>
    <col min="2802" max="2802" width="9.44140625" style="87" customWidth="1"/>
    <col min="2803" max="2803" width="6.88671875" style="87" customWidth="1"/>
    <col min="2804" max="2804" width="9.6640625" style="87" customWidth="1"/>
    <col min="2805" max="2807" width="6.88671875" style="87" customWidth="1"/>
    <col min="2808" max="2808" width="9.44140625" style="87" customWidth="1"/>
    <col min="2809" max="2809" width="6.88671875" style="87" customWidth="1"/>
    <col min="2810" max="2810" width="9.6640625" style="87" customWidth="1"/>
    <col min="2811" max="2813" width="6.88671875" style="87" customWidth="1"/>
    <col min="2814" max="2814" width="9.44140625" style="87" customWidth="1"/>
    <col min="2815" max="2815" width="6.88671875" style="87" customWidth="1"/>
    <col min="2816" max="2816" width="9.6640625" style="87" customWidth="1"/>
    <col min="2817" max="2817" width="6.88671875" style="87" customWidth="1"/>
    <col min="2818" max="3053" width="9.109375" style="87"/>
    <col min="3054" max="3054" width="3" style="87" bestFit="1" customWidth="1"/>
    <col min="3055" max="3055" width="17.88671875" style="87" customWidth="1"/>
    <col min="3056" max="3056" width="7.5546875" style="87" customWidth="1"/>
    <col min="3057" max="3057" width="6.88671875" style="87" customWidth="1"/>
    <col min="3058" max="3058" width="9.44140625" style="87" customWidth="1"/>
    <col min="3059" max="3059" width="6.88671875" style="87" customWidth="1"/>
    <col min="3060" max="3060" width="9.6640625" style="87" customWidth="1"/>
    <col min="3061" max="3063" width="6.88671875" style="87" customWidth="1"/>
    <col min="3064" max="3064" width="9.44140625" style="87" customWidth="1"/>
    <col min="3065" max="3065" width="6.88671875" style="87" customWidth="1"/>
    <col min="3066" max="3066" width="9.6640625" style="87" customWidth="1"/>
    <col min="3067" max="3069" width="6.88671875" style="87" customWidth="1"/>
    <col min="3070" max="3070" width="9.44140625" style="87" customWidth="1"/>
    <col min="3071" max="3071" width="6.88671875" style="87" customWidth="1"/>
    <col min="3072" max="3072" width="9.6640625" style="87" customWidth="1"/>
    <col min="3073" max="3073" width="6.88671875" style="87" customWidth="1"/>
    <col min="3074" max="3309" width="9.109375" style="87"/>
    <col min="3310" max="3310" width="3" style="87" bestFit="1" customWidth="1"/>
    <col min="3311" max="3311" width="17.88671875" style="87" customWidth="1"/>
    <col min="3312" max="3312" width="7.5546875" style="87" customWidth="1"/>
    <col min="3313" max="3313" width="6.88671875" style="87" customWidth="1"/>
    <col min="3314" max="3314" width="9.44140625" style="87" customWidth="1"/>
    <col min="3315" max="3315" width="6.88671875" style="87" customWidth="1"/>
    <col min="3316" max="3316" width="9.6640625" style="87" customWidth="1"/>
    <col min="3317" max="3319" width="6.88671875" style="87" customWidth="1"/>
    <col min="3320" max="3320" width="9.44140625" style="87" customWidth="1"/>
    <col min="3321" max="3321" width="6.88671875" style="87" customWidth="1"/>
    <col min="3322" max="3322" width="9.6640625" style="87" customWidth="1"/>
    <col min="3323" max="3325" width="6.88671875" style="87" customWidth="1"/>
    <col min="3326" max="3326" width="9.44140625" style="87" customWidth="1"/>
    <col min="3327" max="3327" width="6.88671875" style="87" customWidth="1"/>
    <col min="3328" max="3328" width="9.6640625" style="87" customWidth="1"/>
    <col min="3329" max="3329" width="6.88671875" style="87" customWidth="1"/>
    <col min="3330" max="3565" width="9.109375" style="87"/>
    <col min="3566" max="3566" width="3" style="87" bestFit="1" customWidth="1"/>
    <col min="3567" max="3567" width="17.88671875" style="87" customWidth="1"/>
    <col min="3568" max="3568" width="7.5546875" style="87" customWidth="1"/>
    <col min="3569" max="3569" width="6.88671875" style="87" customWidth="1"/>
    <col min="3570" max="3570" width="9.44140625" style="87" customWidth="1"/>
    <col min="3571" max="3571" width="6.88671875" style="87" customWidth="1"/>
    <col min="3572" max="3572" width="9.6640625" style="87" customWidth="1"/>
    <col min="3573" max="3575" width="6.88671875" style="87" customWidth="1"/>
    <col min="3576" max="3576" width="9.44140625" style="87" customWidth="1"/>
    <col min="3577" max="3577" width="6.88671875" style="87" customWidth="1"/>
    <col min="3578" max="3578" width="9.6640625" style="87" customWidth="1"/>
    <col min="3579" max="3581" width="6.88671875" style="87" customWidth="1"/>
    <col min="3582" max="3582" width="9.44140625" style="87" customWidth="1"/>
    <col min="3583" max="3583" width="6.88671875" style="87" customWidth="1"/>
    <col min="3584" max="3584" width="9.6640625" style="87" customWidth="1"/>
    <col min="3585" max="3585" width="6.88671875" style="87" customWidth="1"/>
    <col min="3586" max="3821" width="9.109375" style="87"/>
    <col min="3822" max="3822" width="3" style="87" bestFit="1" customWidth="1"/>
    <col min="3823" max="3823" width="17.88671875" style="87" customWidth="1"/>
    <col min="3824" max="3824" width="7.5546875" style="87" customWidth="1"/>
    <col min="3825" max="3825" width="6.88671875" style="87" customWidth="1"/>
    <col min="3826" max="3826" width="9.44140625" style="87" customWidth="1"/>
    <col min="3827" max="3827" width="6.88671875" style="87" customWidth="1"/>
    <col min="3828" max="3828" width="9.6640625" style="87" customWidth="1"/>
    <col min="3829" max="3831" width="6.88671875" style="87" customWidth="1"/>
    <col min="3832" max="3832" width="9.44140625" style="87" customWidth="1"/>
    <col min="3833" max="3833" width="6.88671875" style="87" customWidth="1"/>
    <col min="3834" max="3834" width="9.6640625" style="87" customWidth="1"/>
    <col min="3835" max="3837" width="6.88671875" style="87" customWidth="1"/>
    <col min="3838" max="3838" width="9.44140625" style="87" customWidth="1"/>
    <col min="3839" max="3839" width="6.88671875" style="87" customWidth="1"/>
    <col min="3840" max="3840" width="9.6640625" style="87" customWidth="1"/>
    <col min="3841" max="3841" width="6.88671875" style="87" customWidth="1"/>
    <col min="3842" max="4077" width="9.109375" style="87"/>
    <col min="4078" max="4078" width="3" style="87" bestFit="1" customWidth="1"/>
    <col min="4079" max="4079" width="17.88671875" style="87" customWidth="1"/>
    <col min="4080" max="4080" width="7.5546875" style="87" customWidth="1"/>
    <col min="4081" max="4081" width="6.88671875" style="87" customWidth="1"/>
    <col min="4082" max="4082" width="9.44140625" style="87" customWidth="1"/>
    <col min="4083" max="4083" width="6.88671875" style="87" customWidth="1"/>
    <col min="4084" max="4084" width="9.6640625" style="87" customWidth="1"/>
    <col min="4085" max="4087" width="6.88671875" style="87" customWidth="1"/>
    <col min="4088" max="4088" width="9.44140625" style="87" customWidth="1"/>
    <col min="4089" max="4089" width="6.88671875" style="87" customWidth="1"/>
    <col min="4090" max="4090" width="9.6640625" style="87" customWidth="1"/>
    <col min="4091" max="4093" width="6.88671875" style="87" customWidth="1"/>
    <col min="4094" max="4094" width="9.44140625" style="87" customWidth="1"/>
    <col min="4095" max="4095" width="6.88671875" style="87" customWidth="1"/>
    <col min="4096" max="4096" width="9.6640625" style="87" customWidth="1"/>
    <col min="4097" max="4097" width="6.88671875" style="87" customWidth="1"/>
    <col min="4098" max="4333" width="9.109375" style="87"/>
    <col min="4334" max="4334" width="3" style="87" bestFit="1" customWidth="1"/>
    <col min="4335" max="4335" width="17.88671875" style="87" customWidth="1"/>
    <col min="4336" max="4336" width="7.5546875" style="87" customWidth="1"/>
    <col min="4337" max="4337" width="6.88671875" style="87" customWidth="1"/>
    <col min="4338" max="4338" width="9.44140625" style="87" customWidth="1"/>
    <col min="4339" max="4339" width="6.88671875" style="87" customWidth="1"/>
    <col min="4340" max="4340" width="9.6640625" style="87" customWidth="1"/>
    <col min="4341" max="4343" width="6.88671875" style="87" customWidth="1"/>
    <col min="4344" max="4344" width="9.44140625" style="87" customWidth="1"/>
    <col min="4345" max="4345" width="6.88671875" style="87" customWidth="1"/>
    <col min="4346" max="4346" width="9.6640625" style="87" customWidth="1"/>
    <col min="4347" max="4349" width="6.88671875" style="87" customWidth="1"/>
    <col min="4350" max="4350" width="9.44140625" style="87" customWidth="1"/>
    <col min="4351" max="4351" width="6.88671875" style="87" customWidth="1"/>
    <col min="4352" max="4352" width="9.6640625" style="87" customWidth="1"/>
    <col min="4353" max="4353" width="6.88671875" style="87" customWidth="1"/>
    <col min="4354" max="4589" width="9.109375" style="87"/>
    <col min="4590" max="4590" width="3" style="87" bestFit="1" customWidth="1"/>
    <col min="4591" max="4591" width="17.88671875" style="87" customWidth="1"/>
    <col min="4592" max="4592" width="7.5546875" style="87" customWidth="1"/>
    <col min="4593" max="4593" width="6.88671875" style="87" customWidth="1"/>
    <col min="4594" max="4594" width="9.44140625" style="87" customWidth="1"/>
    <col min="4595" max="4595" width="6.88671875" style="87" customWidth="1"/>
    <col min="4596" max="4596" width="9.6640625" style="87" customWidth="1"/>
    <col min="4597" max="4599" width="6.88671875" style="87" customWidth="1"/>
    <col min="4600" max="4600" width="9.44140625" style="87" customWidth="1"/>
    <col min="4601" max="4601" width="6.88671875" style="87" customWidth="1"/>
    <col min="4602" max="4602" width="9.6640625" style="87" customWidth="1"/>
    <col min="4603" max="4605" width="6.88671875" style="87" customWidth="1"/>
    <col min="4606" max="4606" width="9.44140625" style="87" customWidth="1"/>
    <col min="4607" max="4607" width="6.88671875" style="87" customWidth="1"/>
    <col min="4608" max="4608" width="9.6640625" style="87" customWidth="1"/>
    <col min="4609" max="4609" width="6.88671875" style="87" customWidth="1"/>
    <col min="4610" max="4845" width="9.109375" style="87"/>
    <col min="4846" max="4846" width="3" style="87" bestFit="1" customWidth="1"/>
    <col min="4847" max="4847" width="17.88671875" style="87" customWidth="1"/>
    <col min="4848" max="4848" width="7.5546875" style="87" customWidth="1"/>
    <col min="4849" max="4849" width="6.88671875" style="87" customWidth="1"/>
    <col min="4850" max="4850" width="9.44140625" style="87" customWidth="1"/>
    <col min="4851" max="4851" width="6.88671875" style="87" customWidth="1"/>
    <col min="4852" max="4852" width="9.6640625" style="87" customWidth="1"/>
    <col min="4853" max="4855" width="6.88671875" style="87" customWidth="1"/>
    <col min="4856" max="4856" width="9.44140625" style="87" customWidth="1"/>
    <col min="4857" max="4857" width="6.88671875" style="87" customWidth="1"/>
    <col min="4858" max="4858" width="9.6640625" style="87" customWidth="1"/>
    <col min="4859" max="4861" width="6.88671875" style="87" customWidth="1"/>
    <col min="4862" max="4862" width="9.44140625" style="87" customWidth="1"/>
    <col min="4863" max="4863" width="6.88671875" style="87" customWidth="1"/>
    <col min="4864" max="4864" width="9.6640625" style="87" customWidth="1"/>
    <col min="4865" max="4865" width="6.88671875" style="87" customWidth="1"/>
    <col min="4866" max="5101" width="9.109375" style="87"/>
    <col min="5102" max="5102" width="3" style="87" bestFit="1" customWidth="1"/>
    <col min="5103" max="5103" width="17.88671875" style="87" customWidth="1"/>
    <col min="5104" max="5104" width="7.5546875" style="87" customWidth="1"/>
    <col min="5105" max="5105" width="6.88671875" style="87" customWidth="1"/>
    <col min="5106" max="5106" width="9.44140625" style="87" customWidth="1"/>
    <col min="5107" max="5107" width="6.88671875" style="87" customWidth="1"/>
    <col min="5108" max="5108" width="9.6640625" style="87" customWidth="1"/>
    <col min="5109" max="5111" width="6.88671875" style="87" customWidth="1"/>
    <col min="5112" max="5112" width="9.44140625" style="87" customWidth="1"/>
    <col min="5113" max="5113" width="6.88671875" style="87" customWidth="1"/>
    <col min="5114" max="5114" width="9.6640625" style="87" customWidth="1"/>
    <col min="5115" max="5117" width="6.88671875" style="87" customWidth="1"/>
    <col min="5118" max="5118" width="9.44140625" style="87" customWidth="1"/>
    <col min="5119" max="5119" width="6.88671875" style="87" customWidth="1"/>
    <col min="5120" max="5120" width="9.6640625" style="87" customWidth="1"/>
    <col min="5121" max="5121" width="6.88671875" style="87" customWidth="1"/>
    <col min="5122" max="5357" width="9.109375" style="87"/>
    <col min="5358" max="5358" width="3" style="87" bestFit="1" customWidth="1"/>
    <col min="5359" max="5359" width="17.88671875" style="87" customWidth="1"/>
    <col min="5360" max="5360" width="7.5546875" style="87" customWidth="1"/>
    <col min="5361" max="5361" width="6.88671875" style="87" customWidth="1"/>
    <col min="5362" max="5362" width="9.44140625" style="87" customWidth="1"/>
    <col min="5363" max="5363" width="6.88671875" style="87" customWidth="1"/>
    <col min="5364" max="5364" width="9.6640625" style="87" customWidth="1"/>
    <col min="5365" max="5367" width="6.88671875" style="87" customWidth="1"/>
    <col min="5368" max="5368" width="9.44140625" style="87" customWidth="1"/>
    <col min="5369" max="5369" width="6.88671875" style="87" customWidth="1"/>
    <col min="5370" max="5370" width="9.6640625" style="87" customWidth="1"/>
    <col min="5371" max="5373" width="6.88671875" style="87" customWidth="1"/>
    <col min="5374" max="5374" width="9.44140625" style="87" customWidth="1"/>
    <col min="5375" max="5375" width="6.88671875" style="87" customWidth="1"/>
    <col min="5376" max="5376" width="9.6640625" style="87" customWidth="1"/>
    <col min="5377" max="5377" width="6.88671875" style="87" customWidth="1"/>
    <col min="5378" max="5613" width="9.109375" style="87"/>
    <col min="5614" max="5614" width="3" style="87" bestFit="1" customWidth="1"/>
    <col min="5615" max="5615" width="17.88671875" style="87" customWidth="1"/>
    <col min="5616" max="5616" width="7.5546875" style="87" customWidth="1"/>
    <col min="5617" max="5617" width="6.88671875" style="87" customWidth="1"/>
    <col min="5618" max="5618" width="9.44140625" style="87" customWidth="1"/>
    <col min="5619" max="5619" width="6.88671875" style="87" customWidth="1"/>
    <col min="5620" max="5620" width="9.6640625" style="87" customWidth="1"/>
    <col min="5621" max="5623" width="6.88671875" style="87" customWidth="1"/>
    <col min="5624" max="5624" width="9.44140625" style="87" customWidth="1"/>
    <col min="5625" max="5625" width="6.88671875" style="87" customWidth="1"/>
    <col min="5626" max="5626" width="9.6640625" style="87" customWidth="1"/>
    <col min="5627" max="5629" width="6.88671875" style="87" customWidth="1"/>
    <col min="5630" max="5630" width="9.44140625" style="87" customWidth="1"/>
    <col min="5631" max="5631" width="6.88671875" style="87" customWidth="1"/>
    <col min="5632" max="5632" width="9.6640625" style="87" customWidth="1"/>
    <col min="5633" max="5633" width="6.88671875" style="87" customWidth="1"/>
    <col min="5634" max="5869" width="9.109375" style="87"/>
    <col min="5870" max="5870" width="3" style="87" bestFit="1" customWidth="1"/>
    <col min="5871" max="5871" width="17.88671875" style="87" customWidth="1"/>
    <col min="5872" max="5872" width="7.5546875" style="87" customWidth="1"/>
    <col min="5873" max="5873" width="6.88671875" style="87" customWidth="1"/>
    <col min="5874" max="5874" width="9.44140625" style="87" customWidth="1"/>
    <col min="5875" max="5875" width="6.88671875" style="87" customWidth="1"/>
    <col min="5876" max="5876" width="9.6640625" style="87" customWidth="1"/>
    <col min="5877" max="5879" width="6.88671875" style="87" customWidth="1"/>
    <col min="5880" max="5880" width="9.44140625" style="87" customWidth="1"/>
    <col min="5881" max="5881" width="6.88671875" style="87" customWidth="1"/>
    <col min="5882" max="5882" width="9.6640625" style="87" customWidth="1"/>
    <col min="5883" max="5885" width="6.88671875" style="87" customWidth="1"/>
    <col min="5886" max="5886" width="9.44140625" style="87" customWidth="1"/>
    <col min="5887" max="5887" width="6.88671875" style="87" customWidth="1"/>
    <col min="5888" max="5888" width="9.6640625" style="87" customWidth="1"/>
    <col min="5889" max="5889" width="6.88671875" style="87" customWidth="1"/>
    <col min="5890" max="6125" width="9.109375" style="87"/>
    <col min="6126" max="6126" width="3" style="87" bestFit="1" customWidth="1"/>
    <col min="6127" max="6127" width="17.88671875" style="87" customWidth="1"/>
    <col min="6128" max="6128" width="7.5546875" style="87" customWidth="1"/>
    <col min="6129" max="6129" width="6.88671875" style="87" customWidth="1"/>
    <col min="6130" max="6130" width="9.44140625" style="87" customWidth="1"/>
    <col min="6131" max="6131" width="6.88671875" style="87" customWidth="1"/>
    <col min="6132" max="6132" width="9.6640625" style="87" customWidth="1"/>
    <col min="6133" max="6135" width="6.88671875" style="87" customWidth="1"/>
    <col min="6136" max="6136" width="9.44140625" style="87" customWidth="1"/>
    <col min="6137" max="6137" width="6.88671875" style="87" customWidth="1"/>
    <col min="6138" max="6138" width="9.6640625" style="87" customWidth="1"/>
    <col min="6139" max="6141" width="6.88671875" style="87" customWidth="1"/>
    <col min="6142" max="6142" width="9.44140625" style="87" customWidth="1"/>
    <col min="6143" max="6143" width="6.88671875" style="87" customWidth="1"/>
    <col min="6144" max="6144" width="9.6640625" style="87" customWidth="1"/>
    <col min="6145" max="6145" width="6.88671875" style="87" customWidth="1"/>
    <col min="6146" max="6381" width="9.109375" style="87"/>
    <col min="6382" max="6382" width="3" style="87" bestFit="1" customWidth="1"/>
    <col min="6383" max="6383" width="17.88671875" style="87" customWidth="1"/>
    <col min="6384" max="6384" width="7.5546875" style="87" customWidth="1"/>
    <col min="6385" max="6385" width="6.88671875" style="87" customWidth="1"/>
    <col min="6386" max="6386" width="9.44140625" style="87" customWidth="1"/>
    <col min="6387" max="6387" width="6.88671875" style="87" customWidth="1"/>
    <col min="6388" max="6388" width="9.6640625" style="87" customWidth="1"/>
    <col min="6389" max="6391" width="6.88671875" style="87" customWidth="1"/>
    <col min="6392" max="6392" width="9.44140625" style="87" customWidth="1"/>
    <col min="6393" max="6393" width="6.88671875" style="87" customWidth="1"/>
    <col min="6394" max="6394" width="9.6640625" style="87" customWidth="1"/>
    <col min="6395" max="6397" width="6.88671875" style="87" customWidth="1"/>
    <col min="6398" max="6398" width="9.44140625" style="87" customWidth="1"/>
    <col min="6399" max="6399" width="6.88671875" style="87" customWidth="1"/>
    <col min="6400" max="6400" width="9.6640625" style="87" customWidth="1"/>
    <col min="6401" max="6401" width="6.88671875" style="87" customWidth="1"/>
    <col min="6402" max="6637" width="9.109375" style="87"/>
    <col min="6638" max="6638" width="3" style="87" bestFit="1" customWidth="1"/>
    <col min="6639" max="6639" width="17.88671875" style="87" customWidth="1"/>
    <col min="6640" max="6640" width="7.5546875" style="87" customWidth="1"/>
    <col min="6641" max="6641" width="6.88671875" style="87" customWidth="1"/>
    <col min="6642" max="6642" width="9.44140625" style="87" customWidth="1"/>
    <col min="6643" max="6643" width="6.88671875" style="87" customWidth="1"/>
    <col min="6644" max="6644" width="9.6640625" style="87" customWidth="1"/>
    <col min="6645" max="6647" width="6.88671875" style="87" customWidth="1"/>
    <col min="6648" max="6648" width="9.44140625" style="87" customWidth="1"/>
    <col min="6649" max="6649" width="6.88671875" style="87" customWidth="1"/>
    <col min="6650" max="6650" width="9.6640625" style="87" customWidth="1"/>
    <col min="6651" max="6653" width="6.88671875" style="87" customWidth="1"/>
    <col min="6654" max="6654" width="9.44140625" style="87" customWidth="1"/>
    <col min="6655" max="6655" width="6.88671875" style="87" customWidth="1"/>
    <col min="6656" max="6656" width="9.6640625" style="87" customWidth="1"/>
    <col min="6657" max="6657" width="6.88671875" style="87" customWidth="1"/>
    <col min="6658" max="6893" width="9.109375" style="87"/>
    <col min="6894" max="6894" width="3" style="87" bestFit="1" customWidth="1"/>
    <col min="6895" max="6895" width="17.88671875" style="87" customWidth="1"/>
    <col min="6896" max="6896" width="7.5546875" style="87" customWidth="1"/>
    <col min="6897" max="6897" width="6.88671875" style="87" customWidth="1"/>
    <col min="6898" max="6898" width="9.44140625" style="87" customWidth="1"/>
    <col min="6899" max="6899" width="6.88671875" style="87" customWidth="1"/>
    <col min="6900" max="6900" width="9.6640625" style="87" customWidth="1"/>
    <col min="6901" max="6903" width="6.88671875" style="87" customWidth="1"/>
    <col min="6904" max="6904" width="9.44140625" style="87" customWidth="1"/>
    <col min="6905" max="6905" width="6.88671875" style="87" customWidth="1"/>
    <col min="6906" max="6906" width="9.6640625" style="87" customWidth="1"/>
    <col min="6907" max="6909" width="6.88671875" style="87" customWidth="1"/>
    <col min="6910" max="6910" width="9.44140625" style="87" customWidth="1"/>
    <col min="6911" max="6911" width="6.88671875" style="87" customWidth="1"/>
    <col min="6912" max="6912" width="9.6640625" style="87" customWidth="1"/>
    <col min="6913" max="6913" width="6.88671875" style="87" customWidth="1"/>
    <col min="6914" max="7149" width="9.109375" style="87"/>
    <col min="7150" max="7150" width="3" style="87" bestFit="1" customWidth="1"/>
    <col min="7151" max="7151" width="17.88671875" style="87" customWidth="1"/>
    <col min="7152" max="7152" width="7.5546875" style="87" customWidth="1"/>
    <col min="7153" max="7153" width="6.88671875" style="87" customWidth="1"/>
    <col min="7154" max="7154" width="9.44140625" style="87" customWidth="1"/>
    <col min="7155" max="7155" width="6.88671875" style="87" customWidth="1"/>
    <col min="7156" max="7156" width="9.6640625" style="87" customWidth="1"/>
    <col min="7157" max="7159" width="6.88671875" style="87" customWidth="1"/>
    <col min="7160" max="7160" width="9.44140625" style="87" customWidth="1"/>
    <col min="7161" max="7161" width="6.88671875" style="87" customWidth="1"/>
    <col min="7162" max="7162" width="9.6640625" style="87" customWidth="1"/>
    <col min="7163" max="7165" width="6.88671875" style="87" customWidth="1"/>
    <col min="7166" max="7166" width="9.44140625" style="87" customWidth="1"/>
    <col min="7167" max="7167" width="6.88671875" style="87" customWidth="1"/>
    <col min="7168" max="7168" width="9.6640625" style="87" customWidth="1"/>
    <col min="7169" max="7169" width="6.88671875" style="87" customWidth="1"/>
    <col min="7170" max="7405" width="9.109375" style="87"/>
    <col min="7406" max="7406" width="3" style="87" bestFit="1" customWidth="1"/>
    <col min="7407" max="7407" width="17.88671875" style="87" customWidth="1"/>
    <col min="7408" max="7408" width="7.5546875" style="87" customWidth="1"/>
    <col min="7409" max="7409" width="6.88671875" style="87" customWidth="1"/>
    <col min="7410" max="7410" width="9.44140625" style="87" customWidth="1"/>
    <col min="7411" max="7411" width="6.88671875" style="87" customWidth="1"/>
    <col min="7412" max="7412" width="9.6640625" style="87" customWidth="1"/>
    <col min="7413" max="7415" width="6.88671875" style="87" customWidth="1"/>
    <col min="7416" max="7416" width="9.44140625" style="87" customWidth="1"/>
    <col min="7417" max="7417" width="6.88671875" style="87" customWidth="1"/>
    <col min="7418" max="7418" width="9.6640625" style="87" customWidth="1"/>
    <col min="7419" max="7421" width="6.88671875" style="87" customWidth="1"/>
    <col min="7422" max="7422" width="9.44140625" style="87" customWidth="1"/>
    <col min="7423" max="7423" width="6.88671875" style="87" customWidth="1"/>
    <col min="7424" max="7424" width="9.6640625" style="87" customWidth="1"/>
    <col min="7425" max="7425" width="6.88671875" style="87" customWidth="1"/>
    <col min="7426" max="7661" width="9.109375" style="87"/>
    <col min="7662" max="7662" width="3" style="87" bestFit="1" customWidth="1"/>
    <col min="7663" max="7663" width="17.88671875" style="87" customWidth="1"/>
    <col min="7664" max="7664" width="7.5546875" style="87" customWidth="1"/>
    <col min="7665" max="7665" width="6.88671875" style="87" customWidth="1"/>
    <col min="7666" max="7666" width="9.44140625" style="87" customWidth="1"/>
    <col min="7667" max="7667" width="6.88671875" style="87" customWidth="1"/>
    <col min="7668" max="7668" width="9.6640625" style="87" customWidth="1"/>
    <col min="7669" max="7671" width="6.88671875" style="87" customWidth="1"/>
    <col min="7672" max="7672" width="9.44140625" style="87" customWidth="1"/>
    <col min="7673" max="7673" width="6.88671875" style="87" customWidth="1"/>
    <col min="7674" max="7674" width="9.6640625" style="87" customWidth="1"/>
    <col min="7675" max="7677" width="6.88671875" style="87" customWidth="1"/>
    <col min="7678" max="7678" width="9.44140625" style="87" customWidth="1"/>
    <col min="7679" max="7679" width="6.88671875" style="87" customWidth="1"/>
    <col min="7680" max="7680" width="9.6640625" style="87" customWidth="1"/>
    <col min="7681" max="7681" width="6.88671875" style="87" customWidth="1"/>
    <col min="7682" max="7917" width="9.109375" style="87"/>
    <col min="7918" max="7918" width="3" style="87" bestFit="1" customWidth="1"/>
    <col min="7919" max="7919" width="17.88671875" style="87" customWidth="1"/>
    <col min="7920" max="7920" width="7.5546875" style="87" customWidth="1"/>
    <col min="7921" max="7921" width="6.88671875" style="87" customWidth="1"/>
    <col min="7922" max="7922" width="9.44140625" style="87" customWidth="1"/>
    <col min="7923" max="7923" width="6.88671875" style="87" customWidth="1"/>
    <col min="7924" max="7924" width="9.6640625" style="87" customWidth="1"/>
    <col min="7925" max="7927" width="6.88671875" style="87" customWidth="1"/>
    <col min="7928" max="7928" width="9.44140625" style="87" customWidth="1"/>
    <col min="7929" max="7929" width="6.88671875" style="87" customWidth="1"/>
    <col min="7930" max="7930" width="9.6640625" style="87" customWidth="1"/>
    <col min="7931" max="7933" width="6.88671875" style="87" customWidth="1"/>
    <col min="7934" max="7934" width="9.44140625" style="87" customWidth="1"/>
    <col min="7935" max="7935" width="6.88671875" style="87" customWidth="1"/>
    <col min="7936" max="7936" width="9.6640625" style="87" customWidth="1"/>
    <col min="7937" max="7937" width="6.88671875" style="87" customWidth="1"/>
    <col min="7938" max="8173" width="9.109375" style="87"/>
    <col min="8174" max="8174" width="3" style="87" bestFit="1" customWidth="1"/>
    <col min="8175" max="8175" width="17.88671875" style="87" customWidth="1"/>
    <col min="8176" max="8176" width="7.5546875" style="87" customWidth="1"/>
    <col min="8177" max="8177" width="6.88671875" style="87" customWidth="1"/>
    <col min="8178" max="8178" width="9.44140625" style="87" customWidth="1"/>
    <col min="8179" max="8179" width="6.88671875" style="87" customWidth="1"/>
    <col min="8180" max="8180" width="9.6640625" style="87" customWidth="1"/>
    <col min="8181" max="8183" width="6.88671875" style="87" customWidth="1"/>
    <col min="8184" max="8184" width="9.44140625" style="87" customWidth="1"/>
    <col min="8185" max="8185" width="6.88671875" style="87" customWidth="1"/>
    <col min="8186" max="8186" width="9.6640625" style="87" customWidth="1"/>
    <col min="8187" max="8189" width="6.88671875" style="87" customWidth="1"/>
    <col min="8190" max="8190" width="9.44140625" style="87" customWidth="1"/>
    <col min="8191" max="8191" width="6.88671875" style="87" customWidth="1"/>
    <col min="8192" max="8192" width="9.6640625" style="87" customWidth="1"/>
    <col min="8193" max="8193" width="6.88671875" style="87" customWidth="1"/>
    <col min="8194" max="8429" width="9.109375" style="87"/>
    <col min="8430" max="8430" width="3" style="87" bestFit="1" customWidth="1"/>
    <col min="8431" max="8431" width="17.88671875" style="87" customWidth="1"/>
    <col min="8432" max="8432" width="7.5546875" style="87" customWidth="1"/>
    <col min="8433" max="8433" width="6.88671875" style="87" customWidth="1"/>
    <col min="8434" max="8434" width="9.44140625" style="87" customWidth="1"/>
    <col min="8435" max="8435" width="6.88671875" style="87" customWidth="1"/>
    <col min="8436" max="8436" width="9.6640625" style="87" customWidth="1"/>
    <col min="8437" max="8439" width="6.88671875" style="87" customWidth="1"/>
    <col min="8440" max="8440" width="9.44140625" style="87" customWidth="1"/>
    <col min="8441" max="8441" width="6.88671875" style="87" customWidth="1"/>
    <col min="8442" max="8442" width="9.6640625" style="87" customWidth="1"/>
    <col min="8443" max="8445" width="6.88671875" style="87" customWidth="1"/>
    <col min="8446" max="8446" width="9.44140625" style="87" customWidth="1"/>
    <col min="8447" max="8447" width="6.88671875" style="87" customWidth="1"/>
    <col min="8448" max="8448" width="9.6640625" style="87" customWidth="1"/>
    <col min="8449" max="8449" width="6.88671875" style="87" customWidth="1"/>
    <col min="8450" max="8685" width="9.109375" style="87"/>
    <col min="8686" max="8686" width="3" style="87" bestFit="1" customWidth="1"/>
    <col min="8687" max="8687" width="17.88671875" style="87" customWidth="1"/>
    <col min="8688" max="8688" width="7.5546875" style="87" customWidth="1"/>
    <col min="8689" max="8689" width="6.88671875" style="87" customWidth="1"/>
    <col min="8690" max="8690" width="9.44140625" style="87" customWidth="1"/>
    <col min="8691" max="8691" width="6.88671875" style="87" customWidth="1"/>
    <col min="8692" max="8692" width="9.6640625" style="87" customWidth="1"/>
    <col min="8693" max="8695" width="6.88671875" style="87" customWidth="1"/>
    <col min="8696" max="8696" width="9.44140625" style="87" customWidth="1"/>
    <col min="8697" max="8697" width="6.88671875" style="87" customWidth="1"/>
    <col min="8698" max="8698" width="9.6640625" style="87" customWidth="1"/>
    <col min="8699" max="8701" width="6.88671875" style="87" customWidth="1"/>
    <col min="8702" max="8702" width="9.44140625" style="87" customWidth="1"/>
    <col min="8703" max="8703" width="6.88671875" style="87" customWidth="1"/>
    <col min="8704" max="8704" width="9.6640625" style="87" customWidth="1"/>
    <col min="8705" max="8705" width="6.88671875" style="87" customWidth="1"/>
    <col min="8706" max="8941" width="9.109375" style="87"/>
    <col min="8942" max="8942" width="3" style="87" bestFit="1" customWidth="1"/>
    <col min="8943" max="8943" width="17.88671875" style="87" customWidth="1"/>
    <col min="8944" max="8944" width="7.5546875" style="87" customWidth="1"/>
    <col min="8945" max="8945" width="6.88671875" style="87" customWidth="1"/>
    <col min="8946" max="8946" width="9.44140625" style="87" customWidth="1"/>
    <col min="8947" max="8947" width="6.88671875" style="87" customWidth="1"/>
    <col min="8948" max="8948" width="9.6640625" style="87" customWidth="1"/>
    <col min="8949" max="8951" width="6.88671875" style="87" customWidth="1"/>
    <col min="8952" max="8952" width="9.44140625" style="87" customWidth="1"/>
    <col min="8953" max="8953" width="6.88671875" style="87" customWidth="1"/>
    <col min="8954" max="8954" width="9.6640625" style="87" customWidth="1"/>
    <col min="8955" max="8957" width="6.88671875" style="87" customWidth="1"/>
    <col min="8958" max="8958" width="9.44140625" style="87" customWidth="1"/>
    <col min="8959" max="8959" width="6.88671875" style="87" customWidth="1"/>
    <col min="8960" max="8960" width="9.6640625" style="87" customWidth="1"/>
    <col min="8961" max="8961" width="6.88671875" style="87" customWidth="1"/>
    <col min="8962" max="9197" width="9.109375" style="87"/>
    <col min="9198" max="9198" width="3" style="87" bestFit="1" customWidth="1"/>
    <col min="9199" max="9199" width="17.88671875" style="87" customWidth="1"/>
    <col min="9200" max="9200" width="7.5546875" style="87" customWidth="1"/>
    <col min="9201" max="9201" width="6.88671875" style="87" customWidth="1"/>
    <col min="9202" max="9202" width="9.44140625" style="87" customWidth="1"/>
    <col min="9203" max="9203" width="6.88671875" style="87" customWidth="1"/>
    <col min="9204" max="9204" width="9.6640625" style="87" customWidth="1"/>
    <col min="9205" max="9207" width="6.88671875" style="87" customWidth="1"/>
    <col min="9208" max="9208" width="9.44140625" style="87" customWidth="1"/>
    <col min="9209" max="9209" width="6.88671875" style="87" customWidth="1"/>
    <col min="9210" max="9210" width="9.6640625" style="87" customWidth="1"/>
    <col min="9211" max="9213" width="6.88671875" style="87" customWidth="1"/>
    <col min="9214" max="9214" width="9.44140625" style="87" customWidth="1"/>
    <col min="9215" max="9215" width="6.88671875" style="87" customWidth="1"/>
    <col min="9216" max="9216" width="9.6640625" style="87" customWidth="1"/>
    <col min="9217" max="9217" width="6.88671875" style="87" customWidth="1"/>
    <col min="9218" max="9453" width="9.109375" style="87"/>
    <col min="9454" max="9454" width="3" style="87" bestFit="1" customWidth="1"/>
    <col min="9455" max="9455" width="17.88671875" style="87" customWidth="1"/>
    <col min="9456" max="9456" width="7.5546875" style="87" customWidth="1"/>
    <col min="9457" max="9457" width="6.88671875" style="87" customWidth="1"/>
    <col min="9458" max="9458" width="9.44140625" style="87" customWidth="1"/>
    <col min="9459" max="9459" width="6.88671875" style="87" customWidth="1"/>
    <col min="9460" max="9460" width="9.6640625" style="87" customWidth="1"/>
    <col min="9461" max="9463" width="6.88671875" style="87" customWidth="1"/>
    <col min="9464" max="9464" width="9.44140625" style="87" customWidth="1"/>
    <col min="9465" max="9465" width="6.88671875" style="87" customWidth="1"/>
    <col min="9466" max="9466" width="9.6640625" style="87" customWidth="1"/>
    <col min="9467" max="9469" width="6.88671875" style="87" customWidth="1"/>
    <col min="9470" max="9470" width="9.44140625" style="87" customWidth="1"/>
    <col min="9471" max="9471" width="6.88671875" style="87" customWidth="1"/>
    <col min="9472" max="9472" width="9.6640625" style="87" customWidth="1"/>
    <col min="9473" max="9473" width="6.88671875" style="87" customWidth="1"/>
    <col min="9474" max="9709" width="9.109375" style="87"/>
    <col min="9710" max="9710" width="3" style="87" bestFit="1" customWidth="1"/>
    <col min="9711" max="9711" width="17.88671875" style="87" customWidth="1"/>
    <col min="9712" max="9712" width="7.5546875" style="87" customWidth="1"/>
    <col min="9713" max="9713" width="6.88671875" style="87" customWidth="1"/>
    <col min="9714" max="9714" width="9.44140625" style="87" customWidth="1"/>
    <col min="9715" max="9715" width="6.88671875" style="87" customWidth="1"/>
    <col min="9716" max="9716" width="9.6640625" style="87" customWidth="1"/>
    <col min="9717" max="9719" width="6.88671875" style="87" customWidth="1"/>
    <col min="9720" max="9720" width="9.44140625" style="87" customWidth="1"/>
    <col min="9721" max="9721" width="6.88671875" style="87" customWidth="1"/>
    <col min="9722" max="9722" width="9.6640625" style="87" customWidth="1"/>
    <col min="9723" max="9725" width="6.88671875" style="87" customWidth="1"/>
    <col min="9726" max="9726" width="9.44140625" style="87" customWidth="1"/>
    <col min="9727" max="9727" width="6.88671875" style="87" customWidth="1"/>
    <col min="9728" max="9728" width="9.6640625" style="87" customWidth="1"/>
    <col min="9729" max="9729" width="6.88671875" style="87" customWidth="1"/>
    <col min="9730" max="9965" width="9.109375" style="87"/>
    <col min="9966" max="9966" width="3" style="87" bestFit="1" customWidth="1"/>
    <col min="9967" max="9967" width="17.88671875" style="87" customWidth="1"/>
    <col min="9968" max="9968" width="7.5546875" style="87" customWidth="1"/>
    <col min="9969" max="9969" width="6.88671875" style="87" customWidth="1"/>
    <col min="9970" max="9970" width="9.44140625" style="87" customWidth="1"/>
    <col min="9971" max="9971" width="6.88671875" style="87" customWidth="1"/>
    <col min="9972" max="9972" width="9.6640625" style="87" customWidth="1"/>
    <col min="9973" max="9975" width="6.88671875" style="87" customWidth="1"/>
    <col min="9976" max="9976" width="9.44140625" style="87" customWidth="1"/>
    <col min="9977" max="9977" width="6.88671875" style="87" customWidth="1"/>
    <col min="9978" max="9978" width="9.6640625" style="87" customWidth="1"/>
    <col min="9979" max="9981" width="6.88671875" style="87" customWidth="1"/>
    <col min="9982" max="9982" width="9.44140625" style="87" customWidth="1"/>
    <col min="9983" max="9983" width="6.88671875" style="87" customWidth="1"/>
    <col min="9984" max="9984" width="9.6640625" style="87" customWidth="1"/>
    <col min="9985" max="9985" width="6.88671875" style="87" customWidth="1"/>
    <col min="9986" max="10221" width="9.109375" style="87"/>
    <col min="10222" max="10222" width="3" style="87" bestFit="1" customWidth="1"/>
    <col min="10223" max="10223" width="17.88671875" style="87" customWidth="1"/>
    <col min="10224" max="10224" width="7.5546875" style="87" customWidth="1"/>
    <col min="10225" max="10225" width="6.88671875" style="87" customWidth="1"/>
    <col min="10226" max="10226" width="9.44140625" style="87" customWidth="1"/>
    <col min="10227" max="10227" width="6.88671875" style="87" customWidth="1"/>
    <col min="10228" max="10228" width="9.6640625" style="87" customWidth="1"/>
    <col min="10229" max="10231" width="6.88671875" style="87" customWidth="1"/>
    <col min="10232" max="10232" width="9.44140625" style="87" customWidth="1"/>
    <col min="10233" max="10233" width="6.88671875" style="87" customWidth="1"/>
    <col min="10234" max="10234" width="9.6640625" style="87" customWidth="1"/>
    <col min="10235" max="10237" width="6.88671875" style="87" customWidth="1"/>
    <col min="10238" max="10238" width="9.44140625" style="87" customWidth="1"/>
    <col min="10239" max="10239" width="6.88671875" style="87" customWidth="1"/>
    <col min="10240" max="10240" width="9.6640625" style="87" customWidth="1"/>
    <col min="10241" max="10241" width="6.88671875" style="87" customWidth="1"/>
    <col min="10242" max="10477" width="9.109375" style="87"/>
    <col min="10478" max="10478" width="3" style="87" bestFit="1" customWidth="1"/>
    <col min="10479" max="10479" width="17.88671875" style="87" customWidth="1"/>
    <col min="10480" max="10480" width="7.5546875" style="87" customWidth="1"/>
    <col min="10481" max="10481" width="6.88671875" style="87" customWidth="1"/>
    <col min="10482" max="10482" width="9.44140625" style="87" customWidth="1"/>
    <col min="10483" max="10483" width="6.88671875" style="87" customWidth="1"/>
    <col min="10484" max="10484" width="9.6640625" style="87" customWidth="1"/>
    <col min="10485" max="10487" width="6.88671875" style="87" customWidth="1"/>
    <col min="10488" max="10488" width="9.44140625" style="87" customWidth="1"/>
    <col min="10489" max="10489" width="6.88671875" style="87" customWidth="1"/>
    <col min="10490" max="10490" width="9.6640625" style="87" customWidth="1"/>
    <col min="10491" max="10493" width="6.88671875" style="87" customWidth="1"/>
    <col min="10494" max="10494" width="9.44140625" style="87" customWidth="1"/>
    <col min="10495" max="10495" width="6.88671875" style="87" customWidth="1"/>
    <col min="10496" max="10496" width="9.6640625" style="87" customWidth="1"/>
    <col min="10497" max="10497" width="6.88671875" style="87" customWidth="1"/>
    <col min="10498" max="10733" width="9.109375" style="87"/>
    <col min="10734" max="10734" width="3" style="87" bestFit="1" customWidth="1"/>
    <col min="10735" max="10735" width="17.88671875" style="87" customWidth="1"/>
    <col min="10736" max="10736" width="7.5546875" style="87" customWidth="1"/>
    <col min="10737" max="10737" width="6.88671875" style="87" customWidth="1"/>
    <col min="10738" max="10738" width="9.44140625" style="87" customWidth="1"/>
    <col min="10739" max="10739" width="6.88671875" style="87" customWidth="1"/>
    <col min="10740" max="10740" width="9.6640625" style="87" customWidth="1"/>
    <col min="10741" max="10743" width="6.88671875" style="87" customWidth="1"/>
    <col min="10744" max="10744" width="9.44140625" style="87" customWidth="1"/>
    <col min="10745" max="10745" width="6.88671875" style="87" customWidth="1"/>
    <col min="10746" max="10746" width="9.6640625" style="87" customWidth="1"/>
    <col min="10747" max="10749" width="6.88671875" style="87" customWidth="1"/>
    <col min="10750" max="10750" width="9.44140625" style="87" customWidth="1"/>
    <col min="10751" max="10751" width="6.88671875" style="87" customWidth="1"/>
    <col min="10752" max="10752" width="9.6640625" style="87" customWidth="1"/>
    <col min="10753" max="10753" width="6.88671875" style="87" customWidth="1"/>
    <col min="10754" max="10989" width="9.109375" style="87"/>
    <col min="10990" max="10990" width="3" style="87" bestFit="1" customWidth="1"/>
    <col min="10991" max="10991" width="17.88671875" style="87" customWidth="1"/>
    <col min="10992" max="10992" width="7.5546875" style="87" customWidth="1"/>
    <col min="10993" max="10993" width="6.88671875" style="87" customWidth="1"/>
    <col min="10994" max="10994" width="9.44140625" style="87" customWidth="1"/>
    <col min="10995" max="10995" width="6.88671875" style="87" customWidth="1"/>
    <col min="10996" max="10996" width="9.6640625" style="87" customWidth="1"/>
    <col min="10997" max="10999" width="6.88671875" style="87" customWidth="1"/>
    <col min="11000" max="11000" width="9.44140625" style="87" customWidth="1"/>
    <col min="11001" max="11001" width="6.88671875" style="87" customWidth="1"/>
    <col min="11002" max="11002" width="9.6640625" style="87" customWidth="1"/>
    <col min="11003" max="11005" width="6.88671875" style="87" customWidth="1"/>
    <col min="11006" max="11006" width="9.44140625" style="87" customWidth="1"/>
    <col min="11007" max="11007" width="6.88671875" style="87" customWidth="1"/>
    <col min="11008" max="11008" width="9.6640625" style="87" customWidth="1"/>
    <col min="11009" max="11009" width="6.88671875" style="87" customWidth="1"/>
    <col min="11010" max="11245" width="9.109375" style="87"/>
    <col min="11246" max="11246" width="3" style="87" bestFit="1" customWidth="1"/>
    <col min="11247" max="11247" width="17.88671875" style="87" customWidth="1"/>
    <col min="11248" max="11248" width="7.5546875" style="87" customWidth="1"/>
    <col min="11249" max="11249" width="6.88671875" style="87" customWidth="1"/>
    <col min="11250" max="11250" width="9.44140625" style="87" customWidth="1"/>
    <col min="11251" max="11251" width="6.88671875" style="87" customWidth="1"/>
    <col min="11252" max="11252" width="9.6640625" style="87" customWidth="1"/>
    <col min="11253" max="11255" width="6.88671875" style="87" customWidth="1"/>
    <col min="11256" max="11256" width="9.44140625" style="87" customWidth="1"/>
    <col min="11257" max="11257" width="6.88671875" style="87" customWidth="1"/>
    <col min="11258" max="11258" width="9.6640625" style="87" customWidth="1"/>
    <col min="11259" max="11261" width="6.88671875" style="87" customWidth="1"/>
    <col min="11262" max="11262" width="9.44140625" style="87" customWidth="1"/>
    <col min="11263" max="11263" width="6.88671875" style="87" customWidth="1"/>
    <col min="11264" max="11264" width="9.6640625" style="87" customWidth="1"/>
    <col min="11265" max="11265" width="6.88671875" style="87" customWidth="1"/>
    <col min="11266" max="11501" width="9.109375" style="87"/>
    <col min="11502" max="11502" width="3" style="87" bestFit="1" customWidth="1"/>
    <col min="11503" max="11503" width="17.88671875" style="87" customWidth="1"/>
    <col min="11504" max="11504" width="7.5546875" style="87" customWidth="1"/>
    <col min="11505" max="11505" width="6.88671875" style="87" customWidth="1"/>
    <col min="11506" max="11506" width="9.44140625" style="87" customWidth="1"/>
    <col min="11507" max="11507" width="6.88671875" style="87" customWidth="1"/>
    <col min="11508" max="11508" width="9.6640625" style="87" customWidth="1"/>
    <col min="11509" max="11511" width="6.88671875" style="87" customWidth="1"/>
    <col min="11512" max="11512" width="9.44140625" style="87" customWidth="1"/>
    <col min="11513" max="11513" width="6.88671875" style="87" customWidth="1"/>
    <col min="11514" max="11514" width="9.6640625" style="87" customWidth="1"/>
    <col min="11515" max="11517" width="6.88671875" style="87" customWidth="1"/>
    <col min="11518" max="11518" width="9.44140625" style="87" customWidth="1"/>
    <col min="11519" max="11519" width="6.88671875" style="87" customWidth="1"/>
    <col min="11520" max="11520" width="9.6640625" style="87" customWidth="1"/>
    <col min="11521" max="11521" width="6.88671875" style="87" customWidth="1"/>
    <col min="11522" max="11757" width="9.109375" style="87"/>
    <col min="11758" max="11758" width="3" style="87" bestFit="1" customWidth="1"/>
    <col min="11759" max="11759" width="17.88671875" style="87" customWidth="1"/>
    <col min="11760" max="11760" width="7.5546875" style="87" customWidth="1"/>
    <col min="11761" max="11761" width="6.88671875" style="87" customWidth="1"/>
    <col min="11762" max="11762" width="9.44140625" style="87" customWidth="1"/>
    <col min="11763" max="11763" width="6.88671875" style="87" customWidth="1"/>
    <col min="11764" max="11764" width="9.6640625" style="87" customWidth="1"/>
    <col min="11765" max="11767" width="6.88671875" style="87" customWidth="1"/>
    <col min="11768" max="11768" width="9.44140625" style="87" customWidth="1"/>
    <col min="11769" max="11769" width="6.88671875" style="87" customWidth="1"/>
    <col min="11770" max="11770" width="9.6640625" style="87" customWidth="1"/>
    <col min="11771" max="11773" width="6.88671875" style="87" customWidth="1"/>
    <col min="11774" max="11774" width="9.44140625" style="87" customWidth="1"/>
    <col min="11775" max="11775" width="6.88671875" style="87" customWidth="1"/>
    <col min="11776" max="11776" width="9.6640625" style="87" customWidth="1"/>
    <col min="11777" max="11777" width="6.88671875" style="87" customWidth="1"/>
    <col min="11778" max="12013" width="9.109375" style="87"/>
    <col min="12014" max="12014" width="3" style="87" bestFit="1" customWidth="1"/>
    <col min="12015" max="12015" width="17.88671875" style="87" customWidth="1"/>
    <col min="12016" max="12016" width="7.5546875" style="87" customWidth="1"/>
    <col min="12017" max="12017" width="6.88671875" style="87" customWidth="1"/>
    <col min="12018" max="12018" width="9.44140625" style="87" customWidth="1"/>
    <col min="12019" max="12019" width="6.88671875" style="87" customWidth="1"/>
    <col min="12020" max="12020" width="9.6640625" style="87" customWidth="1"/>
    <col min="12021" max="12023" width="6.88671875" style="87" customWidth="1"/>
    <col min="12024" max="12024" width="9.44140625" style="87" customWidth="1"/>
    <col min="12025" max="12025" width="6.88671875" style="87" customWidth="1"/>
    <col min="12026" max="12026" width="9.6640625" style="87" customWidth="1"/>
    <col min="12027" max="12029" width="6.88671875" style="87" customWidth="1"/>
    <col min="12030" max="12030" width="9.44140625" style="87" customWidth="1"/>
    <col min="12031" max="12031" width="6.88671875" style="87" customWidth="1"/>
    <col min="12032" max="12032" width="9.6640625" style="87" customWidth="1"/>
    <col min="12033" max="12033" width="6.88671875" style="87" customWidth="1"/>
    <col min="12034" max="12269" width="9.109375" style="87"/>
    <col min="12270" max="12270" width="3" style="87" bestFit="1" customWidth="1"/>
    <col min="12271" max="12271" width="17.88671875" style="87" customWidth="1"/>
    <col min="12272" max="12272" width="7.5546875" style="87" customWidth="1"/>
    <col min="12273" max="12273" width="6.88671875" style="87" customWidth="1"/>
    <col min="12274" max="12274" width="9.44140625" style="87" customWidth="1"/>
    <col min="12275" max="12275" width="6.88671875" style="87" customWidth="1"/>
    <col min="12276" max="12276" width="9.6640625" style="87" customWidth="1"/>
    <col min="12277" max="12279" width="6.88671875" style="87" customWidth="1"/>
    <col min="12280" max="12280" width="9.44140625" style="87" customWidth="1"/>
    <col min="12281" max="12281" width="6.88671875" style="87" customWidth="1"/>
    <col min="12282" max="12282" width="9.6640625" style="87" customWidth="1"/>
    <col min="12283" max="12285" width="6.88671875" style="87" customWidth="1"/>
    <col min="12286" max="12286" width="9.44140625" style="87" customWidth="1"/>
    <col min="12287" max="12287" width="6.88671875" style="87" customWidth="1"/>
    <col min="12288" max="12288" width="9.6640625" style="87" customWidth="1"/>
    <col min="12289" max="12289" width="6.88671875" style="87" customWidth="1"/>
    <col min="12290" max="12525" width="9.109375" style="87"/>
    <col min="12526" max="12526" width="3" style="87" bestFit="1" customWidth="1"/>
    <col min="12527" max="12527" width="17.88671875" style="87" customWidth="1"/>
    <col min="12528" max="12528" width="7.5546875" style="87" customWidth="1"/>
    <col min="12529" max="12529" width="6.88671875" style="87" customWidth="1"/>
    <col min="12530" max="12530" width="9.44140625" style="87" customWidth="1"/>
    <col min="12531" max="12531" width="6.88671875" style="87" customWidth="1"/>
    <col min="12532" max="12532" width="9.6640625" style="87" customWidth="1"/>
    <col min="12533" max="12535" width="6.88671875" style="87" customWidth="1"/>
    <col min="12536" max="12536" width="9.44140625" style="87" customWidth="1"/>
    <col min="12537" max="12537" width="6.88671875" style="87" customWidth="1"/>
    <col min="12538" max="12538" width="9.6640625" style="87" customWidth="1"/>
    <col min="12539" max="12541" width="6.88671875" style="87" customWidth="1"/>
    <col min="12542" max="12542" width="9.44140625" style="87" customWidth="1"/>
    <col min="12543" max="12543" width="6.88671875" style="87" customWidth="1"/>
    <col min="12544" max="12544" width="9.6640625" style="87" customWidth="1"/>
    <col min="12545" max="12545" width="6.88671875" style="87" customWidth="1"/>
    <col min="12546" max="12781" width="9.109375" style="87"/>
    <col min="12782" max="12782" width="3" style="87" bestFit="1" customWidth="1"/>
    <col min="12783" max="12783" width="17.88671875" style="87" customWidth="1"/>
    <col min="12784" max="12784" width="7.5546875" style="87" customWidth="1"/>
    <col min="12785" max="12785" width="6.88671875" style="87" customWidth="1"/>
    <col min="12786" max="12786" width="9.44140625" style="87" customWidth="1"/>
    <col min="12787" max="12787" width="6.88671875" style="87" customWidth="1"/>
    <col min="12788" max="12788" width="9.6640625" style="87" customWidth="1"/>
    <col min="12789" max="12791" width="6.88671875" style="87" customWidth="1"/>
    <col min="12792" max="12792" width="9.44140625" style="87" customWidth="1"/>
    <col min="12793" max="12793" width="6.88671875" style="87" customWidth="1"/>
    <col min="12794" max="12794" width="9.6640625" style="87" customWidth="1"/>
    <col min="12795" max="12797" width="6.88671875" style="87" customWidth="1"/>
    <col min="12798" max="12798" width="9.44140625" style="87" customWidth="1"/>
    <col min="12799" max="12799" width="6.88671875" style="87" customWidth="1"/>
    <col min="12800" max="12800" width="9.6640625" style="87" customWidth="1"/>
    <col min="12801" max="12801" width="6.88671875" style="87" customWidth="1"/>
    <col min="12802" max="13037" width="9.109375" style="87"/>
    <col min="13038" max="13038" width="3" style="87" bestFit="1" customWidth="1"/>
    <col min="13039" max="13039" width="17.88671875" style="87" customWidth="1"/>
    <col min="13040" max="13040" width="7.5546875" style="87" customWidth="1"/>
    <col min="13041" max="13041" width="6.88671875" style="87" customWidth="1"/>
    <col min="13042" max="13042" width="9.44140625" style="87" customWidth="1"/>
    <col min="13043" max="13043" width="6.88671875" style="87" customWidth="1"/>
    <col min="13044" max="13044" width="9.6640625" style="87" customWidth="1"/>
    <col min="13045" max="13047" width="6.88671875" style="87" customWidth="1"/>
    <col min="13048" max="13048" width="9.44140625" style="87" customWidth="1"/>
    <col min="13049" max="13049" width="6.88671875" style="87" customWidth="1"/>
    <col min="13050" max="13050" width="9.6640625" style="87" customWidth="1"/>
    <col min="13051" max="13053" width="6.88671875" style="87" customWidth="1"/>
    <col min="13054" max="13054" width="9.44140625" style="87" customWidth="1"/>
    <col min="13055" max="13055" width="6.88671875" style="87" customWidth="1"/>
    <col min="13056" max="13056" width="9.6640625" style="87" customWidth="1"/>
    <col min="13057" max="13057" width="6.88671875" style="87" customWidth="1"/>
    <col min="13058" max="13293" width="9.109375" style="87"/>
    <col min="13294" max="13294" width="3" style="87" bestFit="1" customWidth="1"/>
    <col min="13295" max="13295" width="17.88671875" style="87" customWidth="1"/>
    <col min="13296" max="13296" width="7.5546875" style="87" customWidth="1"/>
    <col min="13297" max="13297" width="6.88671875" style="87" customWidth="1"/>
    <col min="13298" max="13298" width="9.44140625" style="87" customWidth="1"/>
    <col min="13299" max="13299" width="6.88671875" style="87" customWidth="1"/>
    <col min="13300" max="13300" width="9.6640625" style="87" customWidth="1"/>
    <col min="13301" max="13303" width="6.88671875" style="87" customWidth="1"/>
    <col min="13304" max="13304" width="9.44140625" style="87" customWidth="1"/>
    <col min="13305" max="13305" width="6.88671875" style="87" customWidth="1"/>
    <col min="13306" max="13306" width="9.6640625" style="87" customWidth="1"/>
    <col min="13307" max="13309" width="6.88671875" style="87" customWidth="1"/>
    <col min="13310" max="13310" width="9.44140625" style="87" customWidth="1"/>
    <col min="13311" max="13311" width="6.88671875" style="87" customWidth="1"/>
    <col min="13312" max="13312" width="9.6640625" style="87" customWidth="1"/>
    <col min="13313" max="13313" width="6.88671875" style="87" customWidth="1"/>
    <col min="13314" max="13549" width="9.109375" style="87"/>
    <col min="13550" max="13550" width="3" style="87" bestFit="1" customWidth="1"/>
    <col min="13551" max="13551" width="17.88671875" style="87" customWidth="1"/>
    <col min="13552" max="13552" width="7.5546875" style="87" customWidth="1"/>
    <col min="13553" max="13553" width="6.88671875" style="87" customWidth="1"/>
    <col min="13554" max="13554" width="9.44140625" style="87" customWidth="1"/>
    <col min="13555" max="13555" width="6.88671875" style="87" customWidth="1"/>
    <col min="13556" max="13556" width="9.6640625" style="87" customWidth="1"/>
    <col min="13557" max="13559" width="6.88671875" style="87" customWidth="1"/>
    <col min="13560" max="13560" width="9.44140625" style="87" customWidth="1"/>
    <col min="13561" max="13561" width="6.88671875" style="87" customWidth="1"/>
    <col min="13562" max="13562" width="9.6640625" style="87" customWidth="1"/>
    <col min="13563" max="13565" width="6.88671875" style="87" customWidth="1"/>
    <col min="13566" max="13566" width="9.44140625" style="87" customWidth="1"/>
    <col min="13567" max="13567" width="6.88671875" style="87" customWidth="1"/>
    <col min="13568" max="13568" width="9.6640625" style="87" customWidth="1"/>
    <col min="13569" max="13569" width="6.88671875" style="87" customWidth="1"/>
    <col min="13570" max="13805" width="9.109375" style="87"/>
    <col min="13806" max="13806" width="3" style="87" bestFit="1" customWidth="1"/>
    <col min="13807" max="13807" width="17.88671875" style="87" customWidth="1"/>
    <col min="13808" max="13808" width="7.5546875" style="87" customWidth="1"/>
    <col min="13809" max="13809" width="6.88671875" style="87" customWidth="1"/>
    <col min="13810" max="13810" width="9.44140625" style="87" customWidth="1"/>
    <col min="13811" max="13811" width="6.88671875" style="87" customWidth="1"/>
    <col min="13812" max="13812" width="9.6640625" style="87" customWidth="1"/>
    <col min="13813" max="13815" width="6.88671875" style="87" customWidth="1"/>
    <col min="13816" max="13816" width="9.44140625" style="87" customWidth="1"/>
    <col min="13817" max="13817" width="6.88671875" style="87" customWidth="1"/>
    <col min="13818" max="13818" width="9.6640625" style="87" customWidth="1"/>
    <col min="13819" max="13821" width="6.88671875" style="87" customWidth="1"/>
    <col min="13822" max="13822" width="9.44140625" style="87" customWidth="1"/>
    <col min="13823" max="13823" width="6.88671875" style="87" customWidth="1"/>
    <col min="13824" max="13824" width="9.6640625" style="87" customWidth="1"/>
    <col min="13825" max="13825" width="6.88671875" style="87" customWidth="1"/>
    <col min="13826" max="14061" width="9.109375" style="87"/>
    <col min="14062" max="14062" width="3" style="87" bestFit="1" customWidth="1"/>
    <col min="14063" max="14063" width="17.88671875" style="87" customWidth="1"/>
    <col min="14064" max="14064" width="7.5546875" style="87" customWidth="1"/>
    <col min="14065" max="14065" width="6.88671875" style="87" customWidth="1"/>
    <col min="14066" max="14066" width="9.44140625" style="87" customWidth="1"/>
    <col min="14067" max="14067" width="6.88671875" style="87" customWidth="1"/>
    <col min="14068" max="14068" width="9.6640625" style="87" customWidth="1"/>
    <col min="14069" max="14071" width="6.88671875" style="87" customWidth="1"/>
    <col min="14072" max="14072" width="9.44140625" style="87" customWidth="1"/>
    <col min="14073" max="14073" width="6.88671875" style="87" customWidth="1"/>
    <col min="14074" max="14074" width="9.6640625" style="87" customWidth="1"/>
    <col min="14075" max="14077" width="6.88671875" style="87" customWidth="1"/>
    <col min="14078" max="14078" width="9.44140625" style="87" customWidth="1"/>
    <col min="14079" max="14079" width="6.88671875" style="87" customWidth="1"/>
    <col min="14080" max="14080" width="9.6640625" style="87" customWidth="1"/>
    <col min="14081" max="14081" width="6.88671875" style="87" customWidth="1"/>
    <col min="14082" max="14317" width="9.109375" style="87"/>
    <col min="14318" max="14318" width="3" style="87" bestFit="1" customWidth="1"/>
    <col min="14319" max="14319" width="17.88671875" style="87" customWidth="1"/>
    <col min="14320" max="14320" width="7.5546875" style="87" customWidth="1"/>
    <col min="14321" max="14321" width="6.88671875" style="87" customWidth="1"/>
    <col min="14322" max="14322" width="9.44140625" style="87" customWidth="1"/>
    <col min="14323" max="14323" width="6.88671875" style="87" customWidth="1"/>
    <col min="14324" max="14324" width="9.6640625" style="87" customWidth="1"/>
    <col min="14325" max="14327" width="6.88671875" style="87" customWidth="1"/>
    <col min="14328" max="14328" width="9.44140625" style="87" customWidth="1"/>
    <col min="14329" max="14329" width="6.88671875" style="87" customWidth="1"/>
    <col min="14330" max="14330" width="9.6640625" style="87" customWidth="1"/>
    <col min="14331" max="14333" width="6.88671875" style="87" customWidth="1"/>
    <col min="14334" max="14334" width="9.44140625" style="87" customWidth="1"/>
    <col min="14335" max="14335" width="6.88671875" style="87" customWidth="1"/>
    <col min="14336" max="14336" width="9.6640625" style="87" customWidth="1"/>
    <col min="14337" max="14337" width="6.88671875" style="87" customWidth="1"/>
    <col min="14338" max="14573" width="9.109375" style="87"/>
    <col min="14574" max="14574" width="3" style="87" bestFit="1" customWidth="1"/>
    <col min="14575" max="14575" width="17.88671875" style="87" customWidth="1"/>
    <col min="14576" max="14576" width="7.5546875" style="87" customWidth="1"/>
    <col min="14577" max="14577" width="6.88671875" style="87" customWidth="1"/>
    <col min="14578" max="14578" width="9.44140625" style="87" customWidth="1"/>
    <col min="14579" max="14579" width="6.88671875" style="87" customWidth="1"/>
    <col min="14580" max="14580" width="9.6640625" style="87" customWidth="1"/>
    <col min="14581" max="14583" width="6.88671875" style="87" customWidth="1"/>
    <col min="14584" max="14584" width="9.44140625" style="87" customWidth="1"/>
    <col min="14585" max="14585" width="6.88671875" style="87" customWidth="1"/>
    <col min="14586" max="14586" width="9.6640625" style="87" customWidth="1"/>
    <col min="14587" max="14589" width="6.88671875" style="87" customWidth="1"/>
    <col min="14590" max="14590" width="9.44140625" style="87" customWidth="1"/>
    <col min="14591" max="14591" width="6.88671875" style="87" customWidth="1"/>
    <col min="14592" max="14592" width="9.6640625" style="87" customWidth="1"/>
    <col min="14593" max="14593" width="6.88671875" style="87" customWidth="1"/>
    <col min="14594" max="14829" width="9.109375" style="87"/>
    <col min="14830" max="14830" width="3" style="87" bestFit="1" customWidth="1"/>
    <col min="14831" max="14831" width="17.88671875" style="87" customWidth="1"/>
    <col min="14832" max="14832" width="7.5546875" style="87" customWidth="1"/>
    <col min="14833" max="14833" width="6.88671875" style="87" customWidth="1"/>
    <col min="14834" max="14834" width="9.44140625" style="87" customWidth="1"/>
    <col min="14835" max="14835" width="6.88671875" style="87" customWidth="1"/>
    <col min="14836" max="14836" width="9.6640625" style="87" customWidth="1"/>
    <col min="14837" max="14839" width="6.88671875" style="87" customWidth="1"/>
    <col min="14840" max="14840" width="9.44140625" style="87" customWidth="1"/>
    <col min="14841" max="14841" width="6.88671875" style="87" customWidth="1"/>
    <col min="14842" max="14842" width="9.6640625" style="87" customWidth="1"/>
    <col min="14843" max="14845" width="6.88671875" style="87" customWidth="1"/>
    <col min="14846" max="14846" width="9.44140625" style="87" customWidth="1"/>
    <col min="14847" max="14847" width="6.88671875" style="87" customWidth="1"/>
    <col min="14848" max="14848" width="9.6640625" style="87" customWidth="1"/>
    <col min="14849" max="14849" width="6.88671875" style="87" customWidth="1"/>
    <col min="14850" max="15085" width="9.109375" style="87"/>
    <col min="15086" max="15086" width="3" style="87" bestFit="1" customWidth="1"/>
    <col min="15087" max="15087" width="17.88671875" style="87" customWidth="1"/>
    <col min="15088" max="15088" width="7.5546875" style="87" customWidth="1"/>
    <col min="15089" max="15089" width="6.88671875" style="87" customWidth="1"/>
    <col min="15090" max="15090" width="9.44140625" style="87" customWidth="1"/>
    <col min="15091" max="15091" width="6.88671875" style="87" customWidth="1"/>
    <col min="15092" max="15092" width="9.6640625" style="87" customWidth="1"/>
    <col min="15093" max="15095" width="6.88671875" style="87" customWidth="1"/>
    <col min="15096" max="15096" width="9.44140625" style="87" customWidth="1"/>
    <col min="15097" max="15097" width="6.88671875" style="87" customWidth="1"/>
    <col min="15098" max="15098" width="9.6640625" style="87" customWidth="1"/>
    <col min="15099" max="15101" width="6.88671875" style="87" customWidth="1"/>
    <col min="15102" max="15102" width="9.44140625" style="87" customWidth="1"/>
    <col min="15103" max="15103" width="6.88671875" style="87" customWidth="1"/>
    <col min="15104" max="15104" width="9.6640625" style="87" customWidth="1"/>
    <col min="15105" max="15105" width="6.88671875" style="87" customWidth="1"/>
    <col min="15106" max="15341" width="9.109375" style="87"/>
    <col min="15342" max="15342" width="3" style="87" bestFit="1" customWidth="1"/>
    <col min="15343" max="15343" width="17.88671875" style="87" customWidth="1"/>
    <col min="15344" max="15344" width="7.5546875" style="87" customWidth="1"/>
    <col min="15345" max="15345" width="6.88671875" style="87" customWidth="1"/>
    <col min="15346" max="15346" width="9.44140625" style="87" customWidth="1"/>
    <col min="15347" max="15347" width="6.88671875" style="87" customWidth="1"/>
    <col min="15348" max="15348" width="9.6640625" style="87" customWidth="1"/>
    <col min="15349" max="15351" width="6.88671875" style="87" customWidth="1"/>
    <col min="15352" max="15352" width="9.44140625" style="87" customWidth="1"/>
    <col min="15353" max="15353" width="6.88671875" style="87" customWidth="1"/>
    <col min="15354" max="15354" width="9.6640625" style="87" customWidth="1"/>
    <col min="15355" max="15357" width="6.88671875" style="87" customWidth="1"/>
    <col min="15358" max="15358" width="9.44140625" style="87" customWidth="1"/>
    <col min="15359" max="15359" width="6.88671875" style="87" customWidth="1"/>
    <col min="15360" max="15360" width="9.6640625" style="87" customWidth="1"/>
    <col min="15361" max="15361" width="6.88671875" style="87" customWidth="1"/>
    <col min="15362" max="15597" width="9.109375" style="87"/>
    <col min="15598" max="15598" width="3" style="87" bestFit="1" customWidth="1"/>
    <col min="15599" max="15599" width="17.88671875" style="87" customWidth="1"/>
    <col min="15600" max="15600" width="7.5546875" style="87" customWidth="1"/>
    <col min="15601" max="15601" width="6.88671875" style="87" customWidth="1"/>
    <col min="15602" max="15602" width="9.44140625" style="87" customWidth="1"/>
    <col min="15603" max="15603" width="6.88671875" style="87" customWidth="1"/>
    <col min="15604" max="15604" width="9.6640625" style="87" customWidth="1"/>
    <col min="15605" max="15607" width="6.88671875" style="87" customWidth="1"/>
    <col min="15608" max="15608" width="9.44140625" style="87" customWidth="1"/>
    <col min="15609" max="15609" width="6.88671875" style="87" customWidth="1"/>
    <col min="15610" max="15610" width="9.6640625" style="87" customWidth="1"/>
    <col min="15611" max="15613" width="6.88671875" style="87" customWidth="1"/>
    <col min="15614" max="15614" width="9.44140625" style="87" customWidth="1"/>
    <col min="15615" max="15615" width="6.88671875" style="87" customWidth="1"/>
    <col min="15616" max="15616" width="9.6640625" style="87" customWidth="1"/>
    <col min="15617" max="15617" width="6.88671875" style="87" customWidth="1"/>
    <col min="15618" max="15853" width="9.109375" style="87"/>
    <col min="15854" max="15854" width="3" style="87" bestFit="1" customWidth="1"/>
    <col min="15855" max="15855" width="17.88671875" style="87" customWidth="1"/>
    <col min="15856" max="15856" width="7.5546875" style="87" customWidth="1"/>
    <col min="15857" max="15857" width="6.88671875" style="87" customWidth="1"/>
    <col min="15858" max="15858" width="9.44140625" style="87" customWidth="1"/>
    <col min="15859" max="15859" width="6.88671875" style="87" customWidth="1"/>
    <col min="15860" max="15860" width="9.6640625" style="87" customWidth="1"/>
    <col min="15861" max="15863" width="6.88671875" style="87" customWidth="1"/>
    <col min="15864" max="15864" width="9.44140625" style="87" customWidth="1"/>
    <col min="15865" max="15865" width="6.88671875" style="87" customWidth="1"/>
    <col min="15866" max="15866" width="9.6640625" style="87" customWidth="1"/>
    <col min="15867" max="15869" width="6.88671875" style="87" customWidth="1"/>
    <col min="15870" max="15870" width="9.44140625" style="87" customWidth="1"/>
    <col min="15871" max="15871" width="6.88671875" style="87" customWidth="1"/>
    <col min="15872" max="15872" width="9.6640625" style="87" customWidth="1"/>
    <col min="15873" max="15873" width="6.88671875" style="87" customWidth="1"/>
    <col min="15874" max="16109" width="9.109375" style="87"/>
    <col min="16110" max="16110" width="3" style="87" bestFit="1" customWidth="1"/>
    <col min="16111" max="16111" width="17.88671875" style="87" customWidth="1"/>
    <col min="16112" max="16112" width="7.5546875" style="87" customWidth="1"/>
    <col min="16113" max="16113" width="6.88671875" style="87" customWidth="1"/>
    <col min="16114" max="16114" width="9.44140625" style="87" customWidth="1"/>
    <col min="16115" max="16115" width="6.88671875" style="87" customWidth="1"/>
    <col min="16116" max="16116" width="9.6640625" style="87" customWidth="1"/>
    <col min="16117" max="16119" width="6.88671875" style="87" customWidth="1"/>
    <col min="16120" max="16120" width="9.44140625" style="87" customWidth="1"/>
    <col min="16121" max="16121" width="6.88671875" style="87" customWidth="1"/>
    <col min="16122" max="16122" width="9.6640625" style="87" customWidth="1"/>
    <col min="16123" max="16125" width="6.88671875" style="87" customWidth="1"/>
    <col min="16126" max="16126" width="9.44140625" style="87" customWidth="1"/>
    <col min="16127" max="16127" width="6.88671875" style="87" customWidth="1"/>
    <col min="16128" max="16128" width="9.6640625" style="87" customWidth="1"/>
    <col min="16129" max="16129" width="6.88671875" style="87" customWidth="1"/>
    <col min="16130" max="16384" width="9.109375" style="87"/>
  </cols>
  <sheetData>
    <row r="1" spans="1:58">
      <c r="R1" s="223" t="s">
        <v>85</v>
      </c>
      <c r="S1" s="223"/>
    </row>
    <row r="2" spans="1:58" s="168" customFormat="1" ht="16.5" customHeight="1">
      <c r="A2" s="188" t="s">
        <v>81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58" s="26" customFormat="1">
      <c r="A3" s="82" t="s">
        <v>97</v>
      </c>
      <c r="B3" s="71"/>
    </row>
    <row r="4" spans="1:58" s="72" customFormat="1" ht="12.75" customHeight="1">
      <c r="A4" s="229" t="s">
        <v>18</v>
      </c>
      <c r="B4" s="254" t="s">
        <v>19</v>
      </c>
      <c r="C4" s="230" t="s">
        <v>20</v>
      </c>
      <c r="D4" s="231"/>
      <c r="E4" s="231"/>
      <c r="F4" s="231"/>
      <c r="G4" s="232"/>
      <c r="H4" s="259" t="s">
        <v>20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60"/>
      <c r="T4" s="157"/>
    </row>
    <row r="5" spans="1:58" s="73" customFormat="1" ht="12.75" customHeight="1">
      <c r="A5" s="229"/>
      <c r="B5" s="255"/>
      <c r="C5" s="233"/>
      <c r="D5" s="234"/>
      <c r="E5" s="234"/>
      <c r="F5" s="234"/>
      <c r="G5" s="235"/>
      <c r="H5" s="259" t="s">
        <v>6</v>
      </c>
      <c r="I5" s="259"/>
      <c r="J5" s="259"/>
      <c r="K5" s="259"/>
      <c r="L5" s="259"/>
      <c r="M5" s="259"/>
      <c r="N5" s="259" t="s">
        <v>7</v>
      </c>
      <c r="O5" s="259"/>
      <c r="P5" s="259"/>
      <c r="Q5" s="259"/>
      <c r="R5" s="259"/>
      <c r="S5" s="260"/>
      <c r="T5" s="156"/>
    </row>
    <row r="6" spans="1:58" s="73" customFormat="1" ht="12.75" customHeight="1">
      <c r="A6" s="229"/>
      <c r="B6" s="255"/>
      <c r="C6" s="238"/>
      <c r="D6" s="257"/>
      <c r="E6" s="257"/>
      <c r="F6" s="257"/>
      <c r="G6" s="258"/>
      <c r="H6" s="259" t="s">
        <v>49</v>
      </c>
      <c r="I6" s="259" t="s">
        <v>20</v>
      </c>
      <c r="J6" s="259"/>
      <c r="K6" s="259"/>
      <c r="L6" s="259"/>
      <c r="M6" s="259"/>
      <c r="N6" s="259" t="s">
        <v>49</v>
      </c>
      <c r="O6" s="259" t="s">
        <v>20</v>
      </c>
      <c r="P6" s="259"/>
      <c r="Q6" s="259"/>
      <c r="R6" s="259"/>
      <c r="S6" s="260"/>
      <c r="T6" s="156"/>
    </row>
    <row r="7" spans="1:58" s="73" customFormat="1" ht="25.5" customHeight="1">
      <c r="A7" s="229"/>
      <c r="B7" s="255"/>
      <c r="C7" s="254" t="s">
        <v>50</v>
      </c>
      <c r="D7" s="254" t="s">
        <v>51</v>
      </c>
      <c r="E7" s="236" t="s">
        <v>52</v>
      </c>
      <c r="F7" s="237"/>
      <c r="G7" s="263"/>
      <c r="H7" s="259"/>
      <c r="I7" s="259" t="s">
        <v>50</v>
      </c>
      <c r="J7" s="259" t="s">
        <v>51</v>
      </c>
      <c r="K7" s="236" t="s">
        <v>52</v>
      </c>
      <c r="L7" s="237"/>
      <c r="M7" s="263"/>
      <c r="N7" s="259"/>
      <c r="O7" s="259" t="s">
        <v>50</v>
      </c>
      <c r="P7" s="259" t="s">
        <v>51</v>
      </c>
      <c r="Q7" s="236" t="s">
        <v>52</v>
      </c>
      <c r="R7" s="237"/>
      <c r="S7" s="237"/>
      <c r="T7" s="156"/>
    </row>
    <row r="8" spans="1:58" s="73" customFormat="1" ht="54.75" customHeight="1">
      <c r="A8" s="229"/>
      <c r="B8" s="256"/>
      <c r="C8" s="256"/>
      <c r="D8" s="256"/>
      <c r="E8" s="148" t="s">
        <v>53</v>
      </c>
      <c r="F8" s="148" t="s">
        <v>54</v>
      </c>
      <c r="G8" s="148" t="s">
        <v>55</v>
      </c>
      <c r="H8" s="259"/>
      <c r="I8" s="259"/>
      <c r="J8" s="259"/>
      <c r="K8" s="163" t="s">
        <v>53</v>
      </c>
      <c r="L8" s="175" t="s">
        <v>54</v>
      </c>
      <c r="M8" s="163" t="s">
        <v>55</v>
      </c>
      <c r="N8" s="259"/>
      <c r="O8" s="259"/>
      <c r="P8" s="259"/>
      <c r="Q8" s="163" t="s">
        <v>53</v>
      </c>
      <c r="R8" s="175" t="s">
        <v>70</v>
      </c>
      <c r="S8" s="164" t="s">
        <v>55</v>
      </c>
      <c r="T8" s="156"/>
    </row>
    <row r="9" spans="1:58" s="77" customFormat="1" ht="12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</row>
    <row r="10" spans="1:58" s="77" customFormat="1" ht="14.25" customHeight="1">
      <c r="A10" s="83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58" s="33" customFormat="1">
      <c r="A11" s="112" t="s">
        <v>19</v>
      </c>
      <c r="B11" s="185">
        <f>[12]ДГ_cred!C14</f>
        <v>29.0443</v>
      </c>
      <c r="C11" s="185">
        <f>[12]ДГ_cred!D14</f>
        <v>15.0108</v>
      </c>
      <c r="D11" s="185">
        <f>[12]ДГ_cred!E14</f>
        <v>35.918100000000003</v>
      </c>
      <c r="E11" s="185">
        <f>[12]ДГ_cred!F14</f>
        <v>36.9208</v>
      </c>
      <c r="F11" s="185">
        <f>[12]ДГ_cred!G14</f>
        <v>30.885999999999999</v>
      </c>
      <c r="G11" s="185">
        <f>[12]ДГ_cred!H14</f>
        <v>30.785699999999999</v>
      </c>
      <c r="H11" s="185">
        <f>[12]ДГ_cred!I14</f>
        <v>29.0504</v>
      </c>
      <c r="I11" s="185">
        <f>[12]ДГ_cred!J14</f>
        <v>15.0062</v>
      </c>
      <c r="J11" s="185">
        <f>[12]ДГ_cred!K14</f>
        <v>35.922899999999998</v>
      </c>
      <c r="K11" s="185">
        <f>[12]ДГ_cred!L14</f>
        <v>36.9208</v>
      </c>
      <c r="L11" s="185">
        <f>[12]ДГ_cred!M14</f>
        <v>30.896100000000001</v>
      </c>
      <c r="M11" s="185">
        <f>[12]ДГ_cred!N14</f>
        <v>30.842400000000001</v>
      </c>
      <c r="N11" s="185">
        <f>[12]ДГ_cred!O14</f>
        <v>16.3446</v>
      </c>
      <c r="O11" s="185">
        <f>[12]ДГ_cred!P14</f>
        <v>19.078700000000001</v>
      </c>
      <c r="P11" s="185">
        <f>[12]ДГ_cred!Q14</f>
        <v>7.4661999999999997</v>
      </c>
      <c r="Q11" s="185">
        <f>[12]ДГ_cred!R14</f>
        <v>52</v>
      </c>
      <c r="R11" s="185">
        <f>[12]ДГ_cred!S14</f>
        <v>13.5425</v>
      </c>
      <c r="S11" s="185">
        <f>[12]ДГ_cred!T14</f>
        <v>3.4169</v>
      </c>
    </row>
    <row r="12" spans="1:58" s="33" customFormat="1" ht="55.2">
      <c r="A12" s="150" t="s">
        <v>22</v>
      </c>
      <c r="B12" s="97" t="str">
        <f>[12]ДГ_cred!C15</f>
        <v>—</v>
      </c>
      <c r="C12" s="97" t="str">
        <f>[12]ДГ_cred!D15</f>
        <v>—</v>
      </c>
      <c r="D12" s="97" t="str">
        <f>[12]ДГ_cred!E15</f>
        <v>—</v>
      </c>
      <c r="E12" s="97" t="str">
        <f>[12]ДГ_cred!F15</f>
        <v>—</v>
      </c>
      <c r="F12" s="97" t="str">
        <f>[12]ДГ_cred!G15</f>
        <v>—</v>
      </c>
      <c r="G12" s="97" t="str">
        <f>[12]ДГ_cred!H15</f>
        <v>—</v>
      </c>
      <c r="H12" s="97" t="str">
        <f>[12]ДГ_cred!I15</f>
        <v>—</v>
      </c>
      <c r="I12" s="97" t="str">
        <f>[12]ДГ_cred!J15</f>
        <v>—</v>
      </c>
      <c r="J12" s="97" t="str">
        <f>[12]ДГ_cred!K15</f>
        <v>—</v>
      </c>
      <c r="K12" s="97" t="str">
        <f>[12]ДГ_cred!L15</f>
        <v>—</v>
      </c>
      <c r="L12" s="97" t="str">
        <f>[12]ДГ_cred!M15</f>
        <v>—</v>
      </c>
      <c r="M12" s="97" t="str">
        <f>[12]ДГ_cred!N15</f>
        <v>—</v>
      </c>
      <c r="N12" s="97" t="str">
        <f>[12]ДГ_cred!O15</f>
        <v>—</v>
      </c>
      <c r="O12" s="97" t="str">
        <f>[12]ДГ_cred!P15</f>
        <v>—</v>
      </c>
      <c r="P12" s="97" t="str">
        <f>[12]ДГ_cred!Q15</f>
        <v>—</v>
      </c>
      <c r="Q12" s="97" t="str">
        <f>[12]ДГ_cred!R15</f>
        <v>—</v>
      </c>
      <c r="R12" s="97" t="str">
        <f>[12]ДГ_cred!S15</f>
        <v>—</v>
      </c>
      <c r="S12" s="97" t="str">
        <f>[12]ДГ_cred!T15</f>
        <v>—</v>
      </c>
    </row>
    <row r="13" spans="1:58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58" s="33" customFormat="1">
      <c r="A14" s="35" t="s">
        <v>24</v>
      </c>
      <c r="B14" s="97">
        <f>[12]ДГ_cred!C17</f>
        <v>37.996499999999997</v>
      </c>
      <c r="C14" s="97">
        <f>[12]ДГ_cred!D17</f>
        <v>41.785899999999998</v>
      </c>
      <c r="D14" s="97">
        <f>[12]ДГ_cred!E17</f>
        <v>37.814</v>
      </c>
      <c r="E14" s="97">
        <f>[12]ДГ_cred!F17</f>
        <v>38.3003</v>
      </c>
      <c r="F14" s="97">
        <f>[12]ДГ_cred!G17</f>
        <v>36.551600000000001</v>
      </c>
      <c r="G14" s="97">
        <f>[12]ДГ_cred!H17</f>
        <v>33.612000000000002</v>
      </c>
      <c r="H14" s="97">
        <f>[12]ДГ_cred!I17</f>
        <v>37.994999999999997</v>
      </c>
      <c r="I14" s="97">
        <f>[12]ДГ_cred!J17</f>
        <v>41.759399999999999</v>
      </c>
      <c r="J14" s="97">
        <f>[12]ДГ_cred!K17</f>
        <v>37.814</v>
      </c>
      <c r="K14" s="97">
        <f>[12]ДГ_cred!L17</f>
        <v>38.3003</v>
      </c>
      <c r="L14" s="97">
        <f>[12]ДГ_cred!M17</f>
        <v>36.551600000000001</v>
      </c>
      <c r="M14" s="97">
        <f>[12]ДГ_cred!N17</f>
        <v>33.612000000000002</v>
      </c>
      <c r="N14" s="97">
        <f>[12]ДГ_cred!O17</f>
        <v>55.834699999999998</v>
      </c>
      <c r="O14" s="97">
        <f>[12]ДГ_cred!P17</f>
        <v>55.834699999999998</v>
      </c>
      <c r="P14" s="97">
        <f>[12]ДГ_cred!Q17</f>
        <v>0</v>
      </c>
      <c r="Q14" s="97">
        <f>[12]ДГ_cred!R17</f>
        <v>0</v>
      </c>
      <c r="R14" s="97">
        <f>[12]ДГ_cred!S17</f>
        <v>0</v>
      </c>
      <c r="S14" s="97">
        <f>[12]ДГ_cred!T17</f>
        <v>0</v>
      </c>
    </row>
    <row r="15" spans="1:58" s="27" customFormat="1">
      <c r="A15" s="35" t="s">
        <v>25</v>
      </c>
      <c r="B15" s="97">
        <f>[12]ДГ_cred!C18</f>
        <v>37.288899999999998</v>
      </c>
      <c r="C15" s="97">
        <f>[12]ДГ_cred!D18</f>
        <v>43.219700000000003</v>
      </c>
      <c r="D15" s="97">
        <f>[12]ДГ_cred!E18</f>
        <v>37.045200000000001</v>
      </c>
      <c r="E15" s="97">
        <f>[12]ДГ_cred!F18</f>
        <v>38.251899999999999</v>
      </c>
      <c r="F15" s="97">
        <f>[12]ДГ_cred!G18</f>
        <v>28.722999999999999</v>
      </c>
      <c r="G15" s="97">
        <f>[12]ДГ_cred!H18</f>
        <v>19.979199999999999</v>
      </c>
      <c r="H15" s="97">
        <f>[12]ДГ_cred!I18</f>
        <v>37.290399999999998</v>
      </c>
      <c r="I15" s="97">
        <f>[12]ДГ_cred!J18</f>
        <v>43.264000000000003</v>
      </c>
      <c r="J15" s="97">
        <f>[12]ДГ_cred!K18</f>
        <v>37.045200000000001</v>
      </c>
      <c r="K15" s="97">
        <f>[12]ДГ_cred!L18</f>
        <v>38.251899999999999</v>
      </c>
      <c r="L15" s="97">
        <f>[12]ДГ_cred!M18</f>
        <v>28.722999999999999</v>
      </c>
      <c r="M15" s="97">
        <f>[12]ДГ_cred!N18</f>
        <v>19.979199999999999</v>
      </c>
      <c r="N15" s="97">
        <f>[12]ДГ_cred!O18</f>
        <v>8.2979000000000003</v>
      </c>
      <c r="O15" s="97">
        <f>[12]ДГ_cred!P18</f>
        <v>8.2979000000000003</v>
      </c>
      <c r="P15" s="97">
        <f>[12]ДГ_cred!Q18</f>
        <v>0</v>
      </c>
      <c r="Q15" s="97">
        <f>[12]ДГ_cred!R18</f>
        <v>0</v>
      </c>
      <c r="R15" s="97">
        <f>[12]ДГ_cred!S18</f>
        <v>0</v>
      </c>
      <c r="S15" s="97">
        <f>[12]ДГ_cred!T18</f>
        <v>0</v>
      </c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</row>
    <row r="16" spans="1:58" s="27" customFormat="1">
      <c r="A16" s="35" t="s">
        <v>26</v>
      </c>
      <c r="B16" s="97">
        <f>[12]ДГ_cred!C19</f>
        <v>35.9861</v>
      </c>
      <c r="C16" s="97">
        <f>[12]ДГ_cred!D19</f>
        <v>40.212800000000001</v>
      </c>
      <c r="D16" s="97">
        <f>[12]ДГ_cred!E19</f>
        <v>35.643799999999999</v>
      </c>
      <c r="E16" s="97">
        <f>[12]ДГ_cred!F19</f>
        <v>35.769399999999997</v>
      </c>
      <c r="F16" s="97">
        <f>[12]ДГ_cred!G19</f>
        <v>35.249099999999999</v>
      </c>
      <c r="G16" s="97">
        <f>[12]ДГ_cred!H19</f>
        <v>32.5961</v>
      </c>
      <c r="H16" s="97">
        <f>[12]ДГ_cred!I19</f>
        <v>35.985900000000001</v>
      </c>
      <c r="I16" s="97">
        <f>[12]ДГ_cred!J19</f>
        <v>40.2166</v>
      </c>
      <c r="J16" s="97">
        <f>[12]ДГ_cred!K19</f>
        <v>35.643799999999999</v>
      </c>
      <c r="K16" s="97">
        <f>[12]ДГ_cred!L19</f>
        <v>35.769399999999997</v>
      </c>
      <c r="L16" s="97">
        <f>[12]ДГ_cred!M19</f>
        <v>35.249099999999999</v>
      </c>
      <c r="M16" s="97">
        <f>[12]ДГ_cred!N19</f>
        <v>32.5961</v>
      </c>
      <c r="N16" s="97">
        <f>[12]ДГ_cred!O19</f>
        <v>37.813000000000002</v>
      </c>
      <c r="O16" s="97">
        <f>[12]ДГ_cred!P19</f>
        <v>37.813000000000002</v>
      </c>
      <c r="P16" s="97">
        <f>[12]ДГ_cred!Q19</f>
        <v>0</v>
      </c>
      <c r="Q16" s="97">
        <f>[12]ДГ_cred!R19</f>
        <v>0</v>
      </c>
      <c r="R16" s="97">
        <f>[12]ДГ_cred!S19</f>
        <v>0</v>
      </c>
      <c r="S16" s="97">
        <f>[12]ДГ_cred!T19</f>
        <v>0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</row>
    <row r="17" spans="1:58" s="27" customFormat="1">
      <c r="A17" s="35" t="s">
        <v>27</v>
      </c>
      <c r="B17" s="97">
        <f>[12]ДГ_cred!C20</f>
        <v>37.974899999999998</v>
      </c>
      <c r="C17" s="97">
        <f>[12]ДГ_cred!D20</f>
        <v>47.224499999999999</v>
      </c>
      <c r="D17" s="97">
        <f>[12]ДГ_cred!E20</f>
        <v>37.513599999999997</v>
      </c>
      <c r="E17" s="97">
        <f>[12]ДГ_cred!F20</f>
        <v>38.296199999999999</v>
      </c>
      <c r="F17" s="97">
        <f>[12]ДГ_cred!G20</f>
        <v>9.3556000000000008</v>
      </c>
      <c r="G17" s="97">
        <f>[12]ДГ_cred!H20</f>
        <v>8.6234999999999999</v>
      </c>
      <c r="H17" s="97">
        <f>[12]ДГ_cred!I20</f>
        <v>37.973300000000002</v>
      </c>
      <c r="I17" s="97">
        <f>[12]ДГ_cred!J20</f>
        <v>47.2119</v>
      </c>
      <c r="J17" s="97">
        <f>[12]ДГ_cred!K20</f>
        <v>37.513599999999997</v>
      </c>
      <c r="K17" s="97">
        <f>[12]ДГ_cred!L20</f>
        <v>38.296199999999999</v>
      </c>
      <c r="L17" s="97">
        <f>[12]ДГ_cred!M20</f>
        <v>9.3556000000000008</v>
      </c>
      <c r="M17" s="97">
        <f>[12]ДГ_cred!N20</f>
        <v>8.6234999999999999</v>
      </c>
      <c r="N17" s="97">
        <f>[12]ДГ_cred!O20</f>
        <v>52.501600000000003</v>
      </c>
      <c r="O17" s="97">
        <f>[12]ДГ_cred!P20</f>
        <v>52.501600000000003</v>
      </c>
      <c r="P17" s="97">
        <f>[12]ДГ_cred!Q20</f>
        <v>0</v>
      </c>
      <c r="Q17" s="97">
        <f>[12]ДГ_cred!R20</f>
        <v>0</v>
      </c>
      <c r="R17" s="97">
        <f>[12]ДГ_cred!S20</f>
        <v>0</v>
      </c>
      <c r="S17" s="97">
        <f>[12]ДГ_cred!T20</f>
        <v>0</v>
      </c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</row>
    <row r="18" spans="1:58" s="27" customFormat="1">
      <c r="A18" s="35" t="s">
        <v>28</v>
      </c>
      <c r="B18" s="97">
        <f>[12]ДГ_cred!C21</f>
        <v>37.556699999999999</v>
      </c>
      <c r="C18" s="97">
        <f>[12]ДГ_cred!D21</f>
        <v>42.2547</v>
      </c>
      <c r="D18" s="97">
        <f>[12]ДГ_cred!E21</f>
        <v>37.277099999999997</v>
      </c>
      <c r="E18" s="97">
        <f>[12]ДГ_cred!F21</f>
        <v>38.012799999999999</v>
      </c>
      <c r="F18" s="97">
        <f>[12]ДГ_cred!G21</f>
        <v>30.612300000000001</v>
      </c>
      <c r="G18" s="97">
        <f>[12]ДГ_cred!H21</f>
        <v>34.491100000000003</v>
      </c>
      <c r="H18" s="97">
        <f>[12]ДГ_cred!I21</f>
        <v>37.556100000000001</v>
      </c>
      <c r="I18" s="97">
        <f>[12]ДГ_cred!J21</f>
        <v>42.254600000000003</v>
      </c>
      <c r="J18" s="97">
        <f>[12]ДГ_cred!K21</f>
        <v>37.277099999999997</v>
      </c>
      <c r="K18" s="97">
        <f>[12]ДГ_cred!L21</f>
        <v>38.012799999999999</v>
      </c>
      <c r="L18" s="97">
        <f>[12]ДГ_cred!M21</f>
        <v>30.612300000000001</v>
      </c>
      <c r="M18" s="97">
        <f>[12]ДГ_cred!N21</f>
        <v>34.491100000000003</v>
      </c>
      <c r="N18" s="97">
        <f>[12]ДГ_cred!O21</f>
        <v>42.283200000000001</v>
      </c>
      <c r="O18" s="97">
        <f>[12]ДГ_cred!P21</f>
        <v>42.283200000000001</v>
      </c>
      <c r="P18" s="97">
        <f>[12]ДГ_cred!Q21</f>
        <v>0</v>
      </c>
      <c r="Q18" s="97">
        <f>[12]ДГ_cred!R21</f>
        <v>0</v>
      </c>
      <c r="R18" s="97">
        <f>[12]ДГ_cred!S21</f>
        <v>0</v>
      </c>
      <c r="S18" s="97">
        <f>[12]ДГ_cred!T21</f>
        <v>0</v>
      </c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  <row r="19" spans="1:58" s="27" customFormat="1">
      <c r="A19" s="35" t="s">
        <v>29</v>
      </c>
      <c r="B19" s="97">
        <f>[12]ДГ_cred!C22</f>
        <v>37.703600000000002</v>
      </c>
      <c r="C19" s="97">
        <f>[12]ДГ_cred!D22</f>
        <v>44.802399999999999</v>
      </c>
      <c r="D19" s="97">
        <f>[12]ДГ_cred!E22</f>
        <v>37.360199999999999</v>
      </c>
      <c r="E19" s="97">
        <f>[12]ДГ_cred!F22</f>
        <v>38.5991</v>
      </c>
      <c r="F19" s="97">
        <f>[12]ДГ_cred!G22</f>
        <v>30.631699999999999</v>
      </c>
      <c r="G19" s="97">
        <f>[12]ДГ_cred!H22</f>
        <v>26.2346</v>
      </c>
      <c r="H19" s="97">
        <f>[12]ДГ_cred!I22</f>
        <v>37.702800000000003</v>
      </c>
      <c r="I19" s="97">
        <f>[12]ДГ_cred!J22</f>
        <v>44.791899999999998</v>
      </c>
      <c r="J19" s="97">
        <f>[12]ДГ_cred!K22</f>
        <v>37.360199999999999</v>
      </c>
      <c r="K19" s="97">
        <f>[12]ДГ_cred!L22</f>
        <v>38.5991</v>
      </c>
      <c r="L19" s="97">
        <f>[12]ДГ_cred!M22</f>
        <v>30.631699999999999</v>
      </c>
      <c r="M19" s="97">
        <f>[12]ДГ_cred!N22</f>
        <v>26.2346</v>
      </c>
      <c r="N19" s="97">
        <f>[12]ДГ_cred!O22</f>
        <v>54.110700000000001</v>
      </c>
      <c r="O19" s="97">
        <f>[12]ДГ_cred!P22</f>
        <v>54.110700000000001</v>
      </c>
      <c r="P19" s="97">
        <f>[12]ДГ_cred!Q22</f>
        <v>0</v>
      </c>
      <c r="Q19" s="97">
        <f>[12]ДГ_cred!R22</f>
        <v>0</v>
      </c>
      <c r="R19" s="97">
        <f>[12]ДГ_cred!S22</f>
        <v>0</v>
      </c>
      <c r="S19" s="97">
        <f>[12]ДГ_cred!T22</f>
        <v>0</v>
      </c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</row>
    <row r="20" spans="1:58" s="27" customFormat="1">
      <c r="A20" s="35" t="s">
        <v>30</v>
      </c>
      <c r="B20" s="97">
        <f>[12]ДГ_cred!C23</f>
        <v>37.5839</v>
      </c>
      <c r="C20" s="97">
        <f>[12]ДГ_cred!D23</f>
        <v>44.301000000000002</v>
      </c>
      <c r="D20" s="97">
        <f>[12]ДГ_cred!E23</f>
        <v>36.619700000000002</v>
      </c>
      <c r="E20" s="97">
        <f>[12]ДГ_cred!F23</f>
        <v>37.355499999999999</v>
      </c>
      <c r="F20" s="97">
        <f>[12]ДГ_cred!G23</f>
        <v>28.432300000000001</v>
      </c>
      <c r="G20" s="97">
        <f>[12]ДГ_cred!H23</f>
        <v>27.656199999999998</v>
      </c>
      <c r="H20" s="97">
        <f>[12]ДГ_cred!I23</f>
        <v>37.582700000000003</v>
      </c>
      <c r="I20" s="97">
        <f>[12]ДГ_cred!J23</f>
        <v>44.298900000000003</v>
      </c>
      <c r="J20" s="97">
        <f>[12]ДГ_cred!K23</f>
        <v>36.619700000000002</v>
      </c>
      <c r="K20" s="97">
        <f>[12]ДГ_cred!L23</f>
        <v>37.355499999999999</v>
      </c>
      <c r="L20" s="97">
        <f>[12]ДГ_cred!M23</f>
        <v>28.432300000000001</v>
      </c>
      <c r="M20" s="97">
        <f>[12]ДГ_cred!N23</f>
        <v>27.656199999999998</v>
      </c>
      <c r="N20" s="97">
        <f>[12]ДГ_cred!O23</f>
        <v>46.151899999999998</v>
      </c>
      <c r="O20" s="97">
        <f>[12]ДГ_cred!P23</f>
        <v>46.151899999999998</v>
      </c>
      <c r="P20" s="97">
        <f>[12]ДГ_cred!Q23</f>
        <v>0</v>
      </c>
      <c r="Q20" s="97">
        <f>[12]ДГ_cred!R23</f>
        <v>0</v>
      </c>
      <c r="R20" s="97">
        <f>[12]ДГ_cred!S23</f>
        <v>0</v>
      </c>
      <c r="S20" s="97">
        <f>[12]ДГ_cred!T23</f>
        <v>0</v>
      </c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</row>
    <row r="21" spans="1:58" s="27" customFormat="1">
      <c r="A21" s="35" t="s">
        <v>31</v>
      </c>
      <c r="B21" s="97">
        <f>[12]ДГ_cred!C24</f>
        <v>37.406399999999998</v>
      </c>
      <c r="C21" s="97">
        <f>[12]ДГ_cred!D24</f>
        <v>41.790500000000002</v>
      </c>
      <c r="D21" s="97">
        <f>[12]ДГ_cred!E24</f>
        <v>37.232900000000001</v>
      </c>
      <c r="E21" s="97">
        <f>[12]ДГ_cred!F24</f>
        <v>38.138300000000001</v>
      </c>
      <c r="F21" s="97">
        <f>[12]ДГ_cred!G24</f>
        <v>34.157400000000003</v>
      </c>
      <c r="G21" s="97">
        <f>[12]ДГ_cred!H24</f>
        <v>22.5579</v>
      </c>
      <c r="H21" s="97">
        <f>[12]ДГ_cred!I24</f>
        <v>37.4041</v>
      </c>
      <c r="I21" s="97">
        <f>[12]ДГ_cred!J24</f>
        <v>41.750700000000002</v>
      </c>
      <c r="J21" s="97">
        <f>[12]ДГ_cred!K24</f>
        <v>37.232900000000001</v>
      </c>
      <c r="K21" s="97">
        <f>[12]ДГ_cred!L24</f>
        <v>38.138300000000001</v>
      </c>
      <c r="L21" s="97">
        <f>[12]ДГ_cred!M24</f>
        <v>34.157400000000003</v>
      </c>
      <c r="M21" s="97">
        <f>[12]ДГ_cred!N24</f>
        <v>22.5579</v>
      </c>
      <c r="N21" s="97">
        <f>[12]ДГ_cred!O24</f>
        <v>50.379399999999997</v>
      </c>
      <c r="O21" s="97">
        <f>[12]ДГ_cred!P24</f>
        <v>50.379399999999997</v>
      </c>
      <c r="P21" s="97">
        <f>[12]ДГ_cred!Q24</f>
        <v>0</v>
      </c>
      <c r="Q21" s="97">
        <f>[12]ДГ_cred!R24</f>
        <v>0</v>
      </c>
      <c r="R21" s="97">
        <f>[12]ДГ_cred!S24</f>
        <v>0</v>
      </c>
      <c r="S21" s="97">
        <f>[12]ДГ_cred!T24</f>
        <v>0</v>
      </c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</row>
    <row r="22" spans="1:58" s="27" customFormat="1" ht="27.6">
      <c r="A22" s="34" t="s">
        <v>1</v>
      </c>
      <c r="B22" s="97">
        <f>[12]ДГ_cred!C25</f>
        <v>21.784099999999999</v>
      </c>
      <c r="C22" s="97">
        <f>[12]ДГ_cred!D25</f>
        <v>12.450100000000001</v>
      </c>
      <c r="D22" s="97">
        <f>[12]ДГ_cred!E25</f>
        <v>33.482199999999999</v>
      </c>
      <c r="E22" s="97">
        <f>[12]ДГ_cred!F25</f>
        <v>35.000300000000003</v>
      </c>
      <c r="F22" s="97">
        <f>[12]ДГ_cred!G25</f>
        <v>26.956399999999999</v>
      </c>
      <c r="G22" s="97">
        <f>[12]ДГ_cred!H25</f>
        <v>31.251200000000001</v>
      </c>
      <c r="H22" s="97">
        <f>[12]ДГ_cred!I25</f>
        <v>21.79</v>
      </c>
      <c r="I22" s="97">
        <f>[12]ДГ_cred!J25</f>
        <v>12.4489</v>
      </c>
      <c r="J22" s="97">
        <f>[12]ДГ_cred!K25</f>
        <v>33.493400000000001</v>
      </c>
      <c r="K22" s="97">
        <f>[12]ДГ_cred!L25</f>
        <v>35.000300000000003</v>
      </c>
      <c r="L22" s="97">
        <f>[12]ДГ_cred!M25</f>
        <v>26.967300000000002</v>
      </c>
      <c r="M22" s="97">
        <f>[12]ДГ_cred!N25</f>
        <v>31.346</v>
      </c>
      <c r="N22" s="97">
        <f>[12]ДГ_cred!O25</f>
        <v>11.922599999999999</v>
      </c>
      <c r="O22" s="97">
        <f>[12]ДГ_cred!P25</f>
        <v>13.9979</v>
      </c>
      <c r="P22" s="97">
        <f>[12]ДГ_cred!Q25</f>
        <v>7.4063999999999997</v>
      </c>
      <c r="Q22" s="97">
        <f>[12]ДГ_cred!R25</f>
        <v>52</v>
      </c>
      <c r="R22" s="97">
        <f>[12]ДГ_cred!S25</f>
        <v>15.41</v>
      </c>
      <c r="S22" s="97">
        <f>[12]ДГ_cred!T25</f>
        <v>3.4169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27" customFormat="1">
      <c r="A23" s="35" t="s">
        <v>32</v>
      </c>
      <c r="B23" s="97">
        <f>[12]ДГ_cred!C26</f>
        <v>37.326900000000002</v>
      </c>
      <c r="C23" s="97">
        <f>[12]ДГ_cred!D26</f>
        <v>41.048200000000001</v>
      </c>
      <c r="D23" s="97">
        <f>[12]ДГ_cred!E26</f>
        <v>37.155099999999997</v>
      </c>
      <c r="E23" s="97">
        <f>[12]ДГ_cred!F26</f>
        <v>37.810099999999998</v>
      </c>
      <c r="F23" s="97">
        <f>[12]ДГ_cred!G26</f>
        <v>31.342700000000001</v>
      </c>
      <c r="G23" s="97">
        <f>[12]ДГ_cred!H26</f>
        <v>34.9925</v>
      </c>
      <c r="H23" s="97">
        <f>[12]ДГ_cred!I26</f>
        <v>37.325400000000002</v>
      </c>
      <c r="I23" s="97">
        <f>[12]ДГ_cred!J26</f>
        <v>41.026800000000001</v>
      </c>
      <c r="J23" s="97">
        <f>[12]ДГ_cred!K26</f>
        <v>37.155099999999997</v>
      </c>
      <c r="K23" s="97">
        <f>[12]ДГ_cred!L26</f>
        <v>37.810099999999998</v>
      </c>
      <c r="L23" s="97">
        <f>[12]ДГ_cred!M26</f>
        <v>31.342700000000001</v>
      </c>
      <c r="M23" s="97">
        <f>[12]ДГ_cred!N26</f>
        <v>34.9925</v>
      </c>
      <c r="N23" s="97">
        <f>[12]ДГ_cred!O26</f>
        <v>48.551400000000001</v>
      </c>
      <c r="O23" s="97">
        <f>[12]ДГ_cred!P26</f>
        <v>48.551400000000001</v>
      </c>
      <c r="P23" s="97">
        <f>[12]ДГ_cred!Q26</f>
        <v>0</v>
      </c>
      <c r="Q23" s="97">
        <f>[12]ДГ_cred!R26</f>
        <v>0</v>
      </c>
      <c r="R23" s="97">
        <f>[12]ДГ_cred!S26</f>
        <v>0</v>
      </c>
      <c r="S23" s="97">
        <f>[12]ДГ_cred!T26</f>
        <v>0</v>
      </c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27" customFormat="1">
      <c r="A24" s="35" t="s">
        <v>33</v>
      </c>
      <c r="B24" s="97">
        <f>[12]ДГ_cred!C27</f>
        <v>37.241300000000003</v>
      </c>
      <c r="C24" s="97">
        <f>[12]ДГ_cred!D27</f>
        <v>59.065199999999997</v>
      </c>
      <c r="D24" s="97">
        <f>[12]ДГ_cred!E27</f>
        <v>37.225900000000003</v>
      </c>
      <c r="E24" s="97">
        <f>[12]ДГ_cred!F27</f>
        <v>37.972099999999998</v>
      </c>
      <c r="F24" s="97">
        <f>[12]ДГ_cred!G27</f>
        <v>6.2973999999999997</v>
      </c>
      <c r="G24" s="97">
        <f>[12]ДГ_cred!H27</f>
        <v>17.440000000000001</v>
      </c>
      <c r="H24" s="97">
        <f>[12]ДГ_cred!I27</f>
        <v>37.241300000000003</v>
      </c>
      <c r="I24" s="97">
        <f>[12]ДГ_cred!J27</f>
        <v>59.065199999999997</v>
      </c>
      <c r="J24" s="97">
        <f>[12]ДГ_cred!K27</f>
        <v>37.225900000000003</v>
      </c>
      <c r="K24" s="97">
        <f>[12]ДГ_cred!L27</f>
        <v>37.972099999999998</v>
      </c>
      <c r="L24" s="97">
        <f>[12]ДГ_cred!M27</f>
        <v>6.2973999999999997</v>
      </c>
      <c r="M24" s="97">
        <f>[12]ДГ_cred!N27</f>
        <v>17.440000000000001</v>
      </c>
      <c r="N24" s="97">
        <f>[12]ДГ_cred!O27</f>
        <v>0</v>
      </c>
      <c r="O24" s="97">
        <f>[12]ДГ_cred!P27</f>
        <v>0</v>
      </c>
      <c r="P24" s="97">
        <f>[12]ДГ_cred!Q27</f>
        <v>0</v>
      </c>
      <c r="Q24" s="97">
        <f>[12]ДГ_cred!R27</f>
        <v>0</v>
      </c>
      <c r="R24" s="97">
        <f>[12]ДГ_cred!S27</f>
        <v>0</v>
      </c>
      <c r="S24" s="97">
        <f>[12]ДГ_cred!T27</f>
        <v>0</v>
      </c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</row>
    <row r="25" spans="1:58" s="27" customFormat="1">
      <c r="A25" s="35" t="s">
        <v>34</v>
      </c>
      <c r="B25" s="97">
        <f>[12]ДГ_cred!C28</f>
        <v>40.250599999999999</v>
      </c>
      <c r="C25" s="97">
        <f>[12]ДГ_cred!D28</f>
        <v>42.3474</v>
      </c>
      <c r="D25" s="97">
        <f>[12]ДГ_cred!E28</f>
        <v>40.091900000000003</v>
      </c>
      <c r="E25" s="97">
        <f>[12]ДГ_cred!F28</f>
        <v>40.182600000000001</v>
      </c>
      <c r="F25" s="97">
        <f>[12]ДГ_cred!G28</f>
        <v>42.280799999999999</v>
      </c>
      <c r="G25" s="97">
        <f>[12]ДГ_cred!H28</f>
        <v>29.4847</v>
      </c>
      <c r="H25" s="97">
        <f>[12]ДГ_cred!I28</f>
        <v>40.289200000000001</v>
      </c>
      <c r="I25" s="97">
        <f>[12]ДГ_cred!J28</f>
        <v>42.826599999999999</v>
      </c>
      <c r="J25" s="97">
        <f>[12]ДГ_cred!K28</f>
        <v>40.099800000000002</v>
      </c>
      <c r="K25" s="97">
        <f>[12]ДГ_cred!L28</f>
        <v>40.182600000000001</v>
      </c>
      <c r="L25" s="97">
        <f>[12]ДГ_cred!M28</f>
        <v>42.344999999999999</v>
      </c>
      <c r="M25" s="97">
        <f>[12]ДГ_cred!N28</f>
        <v>29.4847</v>
      </c>
      <c r="N25" s="97">
        <f>[12]ДГ_cred!O28</f>
        <v>9.3408999999999995</v>
      </c>
      <c r="O25" s="97">
        <f>[12]ДГ_cred!P28</f>
        <v>9.6448</v>
      </c>
      <c r="P25" s="97">
        <f>[12]ДГ_cred!Q28</f>
        <v>8</v>
      </c>
      <c r="Q25" s="97">
        <f>[12]ДГ_cred!R28</f>
        <v>0</v>
      </c>
      <c r="R25" s="97">
        <f>[12]ДГ_cred!S28</f>
        <v>8</v>
      </c>
      <c r="S25" s="97">
        <f>[12]ДГ_cred!T28</f>
        <v>0</v>
      </c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1:58" s="27" customFormat="1">
      <c r="A26" s="35" t="s">
        <v>35</v>
      </c>
      <c r="B26" s="97">
        <f>[12]ДГ_cred!C29</f>
        <v>38.498600000000003</v>
      </c>
      <c r="C26" s="97">
        <f>[12]ДГ_cred!D29</f>
        <v>40.625399999999999</v>
      </c>
      <c r="D26" s="97">
        <f>[12]ДГ_cred!E29</f>
        <v>38.3553</v>
      </c>
      <c r="E26" s="97">
        <f>[12]ДГ_cred!F29</f>
        <v>38.195099999999996</v>
      </c>
      <c r="F26" s="97">
        <f>[12]ДГ_cred!G29</f>
        <v>41.228099999999998</v>
      </c>
      <c r="G26" s="97">
        <f>[12]ДГ_cred!H29</f>
        <v>34.766399999999997</v>
      </c>
      <c r="H26" s="97">
        <f>[12]ДГ_cred!I29</f>
        <v>38.500599999999999</v>
      </c>
      <c r="I26" s="97">
        <f>[12]ДГ_cred!J29</f>
        <v>40.6663</v>
      </c>
      <c r="J26" s="97">
        <f>[12]ДГ_cred!K29</f>
        <v>38.3553</v>
      </c>
      <c r="K26" s="97">
        <f>[12]ДГ_cred!L29</f>
        <v>38.195099999999996</v>
      </c>
      <c r="L26" s="97">
        <f>[12]ДГ_cred!M29</f>
        <v>41.228099999999998</v>
      </c>
      <c r="M26" s="97">
        <f>[12]ДГ_cred!N29</f>
        <v>34.766399999999997</v>
      </c>
      <c r="N26" s="97">
        <f>[12]ДГ_cred!O29</f>
        <v>30.460899999999999</v>
      </c>
      <c r="O26" s="97">
        <f>[12]ДГ_cred!P29</f>
        <v>30.460899999999999</v>
      </c>
      <c r="P26" s="97">
        <f>[12]ДГ_cred!Q29</f>
        <v>0</v>
      </c>
      <c r="Q26" s="97">
        <f>[12]ДГ_cred!R29</f>
        <v>0</v>
      </c>
      <c r="R26" s="97">
        <f>[12]ДГ_cred!S29</f>
        <v>0</v>
      </c>
      <c r="S26" s="97">
        <f>[12]ДГ_cred!T29</f>
        <v>0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</row>
    <row r="27" spans="1:58" s="27" customFormat="1">
      <c r="A27" s="35" t="s">
        <v>36</v>
      </c>
      <c r="B27" s="97">
        <f>[12]ДГ_cred!C30</f>
        <v>37.443399999999997</v>
      </c>
      <c r="C27" s="97">
        <f>[12]ДГ_cred!D30</f>
        <v>39.4664</v>
      </c>
      <c r="D27" s="97">
        <f>[12]ДГ_cred!E30</f>
        <v>37.215400000000002</v>
      </c>
      <c r="E27" s="97">
        <f>[12]ДГ_cred!F30</f>
        <v>38.276699999999998</v>
      </c>
      <c r="F27" s="97">
        <f>[12]ДГ_cred!G30</f>
        <v>28.969100000000001</v>
      </c>
      <c r="G27" s="97">
        <f>[12]ДГ_cred!H30</f>
        <v>32.257599999999996</v>
      </c>
      <c r="H27" s="97">
        <f>[12]ДГ_cred!I30</f>
        <v>37.4465</v>
      </c>
      <c r="I27" s="97">
        <f>[12]ДГ_cred!J30</f>
        <v>39.525199999999998</v>
      </c>
      <c r="J27" s="97">
        <f>[12]ДГ_cred!K30</f>
        <v>37.215400000000002</v>
      </c>
      <c r="K27" s="97">
        <f>[12]ДГ_cred!L30</f>
        <v>38.276699999999998</v>
      </c>
      <c r="L27" s="97">
        <f>[12]ДГ_cred!M30</f>
        <v>28.969100000000001</v>
      </c>
      <c r="M27" s="97">
        <f>[12]ДГ_cred!N30</f>
        <v>32.257599999999996</v>
      </c>
      <c r="N27" s="97">
        <f>[12]ДГ_cred!O30</f>
        <v>35.146500000000003</v>
      </c>
      <c r="O27" s="97">
        <f>[12]ДГ_cred!P30</f>
        <v>35.146500000000003</v>
      </c>
      <c r="P27" s="97">
        <f>[12]ДГ_cred!Q30</f>
        <v>0</v>
      </c>
      <c r="Q27" s="97">
        <f>[12]ДГ_cred!R30</f>
        <v>0</v>
      </c>
      <c r="R27" s="97">
        <f>[12]ДГ_cred!S30</f>
        <v>0</v>
      </c>
      <c r="S27" s="97">
        <f>[12]ДГ_cred!T30</f>
        <v>0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1:58" s="27" customFormat="1">
      <c r="A28" s="35" t="s">
        <v>37</v>
      </c>
      <c r="B28" s="97">
        <f>[12]ДГ_cred!C31</f>
        <v>37.334699999999998</v>
      </c>
      <c r="C28" s="97">
        <f>[12]ДГ_cred!D31</f>
        <v>40.771500000000003</v>
      </c>
      <c r="D28" s="97">
        <f>[12]ДГ_cred!E31</f>
        <v>37.117800000000003</v>
      </c>
      <c r="E28" s="97">
        <f>[12]ДГ_cred!F31</f>
        <v>37.72</v>
      </c>
      <c r="F28" s="97">
        <f>[12]ДГ_cred!G31</f>
        <v>33.884900000000002</v>
      </c>
      <c r="G28" s="97">
        <f>[12]ДГ_cred!H31</f>
        <v>32.695999999999998</v>
      </c>
      <c r="H28" s="97">
        <f>[12]ДГ_cred!I31</f>
        <v>37.341900000000003</v>
      </c>
      <c r="I28" s="97">
        <f>[12]ДГ_cred!J31</f>
        <v>40.912599999999998</v>
      </c>
      <c r="J28" s="97">
        <f>[12]ДГ_cred!K31</f>
        <v>37.117800000000003</v>
      </c>
      <c r="K28" s="97">
        <f>[12]ДГ_cred!L31</f>
        <v>37.72</v>
      </c>
      <c r="L28" s="97">
        <f>[12]ДГ_cred!M31</f>
        <v>33.884900000000002</v>
      </c>
      <c r="M28" s="97">
        <f>[12]ДГ_cred!N31</f>
        <v>32.695999999999998</v>
      </c>
      <c r="N28" s="97">
        <f>[12]ДГ_cred!O31</f>
        <v>16.995200000000001</v>
      </c>
      <c r="O28" s="97">
        <f>[12]ДГ_cred!P31</f>
        <v>16.995200000000001</v>
      </c>
      <c r="P28" s="97">
        <f>[12]ДГ_cred!Q31</f>
        <v>0</v>
      </c>
      <c r="Q28" s="97">
        <f>[12]ДГ_cred!R31</f>
        <v>0</v>
      </c>
      <c r="R28" s="97">
        <f>[12]ДГ_cred!S31</f>
        <v>0</v>
      </c>
      <c r="S28" s="97">
        <f>[12]ДГ_cred!T31</f>
        <v>0</v>
      </c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</row>
    <row r="29" spans="1:58" s="27" customFormat="1">
      <c r="A29" s="20" t="s">
        <v>38</v>
      </c>
      <c r="B29" s="97">
        <f>[12]ДГ_cred!C32</f>
        <v>37.4527</v>
      </c>
      <c r="C29" s="97">
        <f>[12]ДГ_cred!D32</f>
        <v>44.307699999999997</v>
      </c>
      <c r="D29" s="97">
        <f>[12]ДГ_cred!E32</f>
        <v>37.130499999999998</v>
      </c>
      <c r="E29" s="97">
        <f>[12]ДГ_cred!F32</f>
        <v>38.052700000000002</v>
      </c>
      <c r="F29" s="97">
        <f>[12]ДГ_cred!G32</f>
        <v>32.790799999999997</v>
      </c>
      <c r="G29" s="97">
        <f>[12]ДГ_cred!H32</f>
        <v>20.131499999999999</v>
      </c>
      <c r="H29" s="97">
        <f>[12]ДГ_cred!I32</f>
        <v>37.451799999999999</v>
      </c>
      <c r="I29" s="97">
        <f>[12]ДГ_cred!J32</f>
        <v>44.295499999999997</v>
      </c>
      <c r="J29" s="97">
        <f>[12]ДГ_cred!K32</f>
        <v>37.130499999999998</v>
      </c>
      <c r="K29" s="97">
        <f>[12]ДГ_cred!L32</f>
        <v>38.052700000000002</v>
      </c>
      <c r="L29" s="97">
        <f>[12]ДГ_cred!M32</f>
        <v>32.790799999999997</v>
      </c>
      <c r="M29" s="97">
        <f>[12]ДГ_cred!N32</f>
        <v>20.131499999999999</v>
      </c>
      <c r="N29" s="97">
        <f>[12]ДГ_cred!O32</f>
        <v>55.909500000000001</v>
      </c>
      <c r="O29" s="97">
        <f>[12]ДГ_cred!P32</f>
        <v>55.909500000000001</v>
      </c>
      <c r="P29" s="97">
        <f>[12]ДГ_cred!Q32</f>
        <v>0</v>
      </c>
      <c r="Q29" s="97">
        <f>[12]ДГ_cred!R32</f>
        <v>0</v>
      </c>
      <c r="R29" s="97">
        <f>[12]ДГ_cred!S32</f>
        <v>0</v>
      </c>
      <c r="S29" s="97">
        <f>[12]ДГ_cred!T32</f>
        <v>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</row>
    <row r="30" spans="1:58" s="27" customFormat="1">
      <c r="A30" s="20" t="s">
        <v>39</v>
      </c>
      <c r="B30" s="97">
        <f>[12]ДГ_cred!C33</f>
        <v>37.786299999999997</v>
      </c>
      <c r="C30" s="97">
        <f>[12]ДГ_cred!D33</f>
        <v>42.4758</v>
      </c>
      <c r="D30" s="97">
        <f>[12]ДГ_cred!E33</f>
        <v>37.506</v>
      </c>
      <c r="E30" s="97">
        <f>[12]ДГ_cred!F33</f>
        <v>38.139600000000002</v>
      </c>
      <c r="F30" s="97">
        <f>[12]ДГ_cred!G33</f>
        <v>30.206399999999999</v>
      </c>
      <c r="G30" s="97">
        <f>[12]ДГ_cred!H33</f>
        <v>33.280200000000001</v>
      </c>
      <c r="H30" s="97">
        <f>[12]ДГ_cred!I33</f>
        <v>37.7864</v>
      </c>
      <c r="I30" s="97">
        <f>[12]ДГ_cred!J33</f>
        <v>42.478999999999999</v>
      </c>
      <c r="J30" s="97">
        <f>[12]ДГ_cred!K33</f>
        <v>37.506</v>
      </c>
      <c r="K30" s="97">
        <f>[12]ДГ_cred!L33</f>
        <v>38.139600000000002</v>
      </c>
      <c r="L30" s="97">
        <f>[12]ДГ_cred!M33</f>
        <v>30.206399999999999</v>
      </c>
      <c r="M30" s="97">
        <f>[12]ДГ_cred!N33</f>
        <v>33.280200000000001</v>
      </c>
      <c r="N30" s="97">
        <f>[12]ДГ_cred!O33</f>
        <v>33.7971</v>
      </c>
      <c r="O30" s="97">
        <f>[12]ДГ_cred!P33</f>
        <v>33.7971</v>
      </c>
      <c r="P30" s="97">
        <f>[12]ДГ_cred!Q33</f>
        <v>0</v>
      </c>
      <c r="Q30" s="97">
        <f>[12]ДГ_cred!R33</f>
        <v>0</v>
      </c>
      <c r="R30" s="97">
        <f>[12]ДГ_cred!S33</f>
        <v>0</v>
      </c>
      <c r="S30" s="97">
        <f>[12]ДГ_cred!T33</f>
        <v>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</row>
    <row r="31" spans="1:58" s="27" customFormat="1">
      <c r="A31" s="20" t="s">
        <v>40</v>
      </c>
      <c r="B31" s="97">
        <f>[12]ДГ_cred!C34</f>
        <v>37.612900000000003</v>
      </c>
      <c r="C31" s="97">
        <f>[12]ДГ_cred!D34</f>
        <v>41.845999999999997</v>
      </c>
      <c r="D31" s="97">
        <f>[12]ДГ_cred!E34</f>
        <v>37.398699999999998</v>
      </c>
      <c r="E31" s="97">
        <f>[12]ДГ_cred!F34</f>
        <v>38.657499999999999</v>
      </c>
      <c r="F31" s="97">
        <f>[12]ДГ_cred!G34</f>
        <v>28.109500000000001</v>
      </c>
      <c r="G31" s="97">
        <f>[12]ДГ_cred!H34</f>
        <v>28.515499999999999</v>
      </c>
      <c r="H31" s="97">
        <f>[12]ДГ_cred!I34</f>
        <v>37.610900000000001</v>
      </c>
      <c r="I31" s="97">
        <f>[12]ДГ_cred!J34</f>
        <v>41.821199999999997</v>
      </c>
      <c r="J31" s="97">
        <f>[12]ДГ_cred!K34</f>
        <v>37.398699999999998</v>
      </c>
      <c r="K31" s="97">
        <f>[12]ДГ_cred!L34</f>
        <v>38.657499999999999</v>
      </c>
      <c r="L31" s="97">
        <f>[12]ДГ_cred!M34</f>
        <v>28.109500000000001</v>
      </c>
      <c r="M31" s="97">
        <f>[12]ДГ_cred!N34</f>
        <v>28.515499999999999</v>
      </c>
      <c r="N31" s="97">
        <f>[12]ДГ_cred!O34</f>
        <v>47.938099999999999</v>
      </c>
      <c r="O31" s="97">
        <f>[12]ДГ_cred!P34</f>
        <v>47.938099999999999</v>
      </c>
      <c r="P31" s="97">
        <f>[12]ДГ_cred!Q34</f>
        <v>0</v>
      </c>
      <c r="Q31" s="97">
        <f>[12]ДГ_cred!R34</f>
        <v>0</v>
      </c>
      <c r="R31" s="97">
        <f>[12]ДГ_cred!S34</f>
        <v>0</v>
      </c>
      <c r="S31" s="97">
        <f>[12]ДГ_cred!T34</f>
        <v>0</v>
      </c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</row>
    <row r="32" spans="1:58" s="27" customFormat="1">
      <c r="A32" s="20" t="s">
        <v>41</v>
      </c>
      <c r="B32" s="97">
        <f>[12]ДГ_cred!C35</f>
        <v>37.438000000000002</v>
      </c>
      <c r="C32" s="97">
        <f>[12]ДГ_cred!D35</f>
        <v>42.565899999999999</v>
      </c>
      <c r="D32" s="97">
        <f>[12]ДГ_cred!E35</f>
        <v>37.136600000000001</v>
      </c>
      <c r="E32" s="97">
        <f>[12]ДГ_cred!F35</f>
        <v>37.784599999999998</v>
      </c>
      <c r="F32" s="97">
        <f>[12]ДГ_cred!G35</f>
        <v>28.011700000000001</v>
      </c>
      <c r="G32" s="97">
        <f>[12]ДГ_cred!H35</f>
        <v>33.018500000000003</v>
      </c>
      <c r="H32" s="97">
        <f>[12]ДГ_cred!I35</f>
        <v>37.437199999999997</v>
      </c>
      <c r="I32" s="97">
        <f>[12]ДГ_cred!J35</f>
        <v>42.561100000000003</v>
      </c>
      <c r="J32" s="97">
        <f>[12]ДГ_cred!K35</f>
        <v>37.136600000000001</v>
      </c>
      <c r="K32" s="97">
        <f>[12]ДГ_cred!L35</f>
        <v>37.784599999999998</v>
      </c>
      <c r="L32" s="97">
        <f>[12]ДГ_cred!M35</f>
        <v>28.011700000000001</v>
      </c>
      <c r="M32" s="97">
        <f>[12]ДГ_cred!N35</f>
        <v>33.018500000000003</v>
      </c>
      <c r="N32" s="97">
        <f>[12]ДГ_cred!O35</f>
        <v>45.3416</v>
      </c>
      <c r="O32" s="97">
        <f>[12]ДГ_cred!P35</f>
        <v>45.3416</v>
      </c>
      <c r="P32" s="97">
        <f>[12]ДГ_cred!Q35</f>
        <v>0</v>
      </c>
      <c r="Q32" s="97">
        <f>[12]ДГ_cred!R35</f>
        <v>0</v>
      </c>
      <c r="R32" s="97">
        <f>[12]ДГ_cred!S35</f>
        <v>0</v>
      </c>
      <c r="S32" s="97">
        <f>[12]ДГ_cred!T35</f>
        <v>0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1:58" s="27" customFormat="1">
      <c r="A33" s="20" t="s">
        <v>42</v>
      </c>
      <c r="B33" s="97">
        <f>[12]ДГ_cred!C36</f>
        <v>38.7316</v>
      </c>
      <c r="C33" s="97">
        <f>[12]ДГ_cred!D36</f>
        <v>42.461300000000001</v>
      </c>
      <c r="D33" s="97">
        <f>[12]ДГ_cred!E36</f>
        <v>38.589799999999997</v>
      </c>
      <c r="E33" s="97">
        <f>[12]ДГ_cred!F36</f>
        <v>39.175800000000002</v>
      </c>
      <c r="F33" s="97">
        <f>[12]ДГ_cred!G36</f>
        <v>18.845199999999998</v>
      </c>
      <c r="G33" s="97">
        <f>[12]ДГ_cred!H36</f>
        <v>20.953800000000001</v>
      </c>
      <c r="H33" s="97">
        <f>[12]ДГ_cred!I36</f>
        <v>38.7697</v>
      </c>
      <c r="I33" s="97">
        <f>[12]ДГ_cred!J36</f>
        <v>43.7042</v>
      </c>
      <c r="J33" s="97">
        <f>[12]ДГ_cred!K36</f>
        <v>38.589799999999997</v>
      </c>
      <c r="K33" s="97">
        <f>[12]ДГ_cred!L36</f>
        <v>39.175800000000002</v>
      </c>
      <c r="L33" s="97">
        <f>[12]ДГ_cred!M36</f>
        <v>18.845199999999998</v>
      </c>
      <c r="M33" s="97">
        <f>[12]ДГ_cred!N36</f>
        <v>20.953800000000001</v>
      </c>
      <c r="N33" s="97">
        <f>[12]ДГ_cred!O36</f>
        <v>13.5426</v>
      </c>
      <c r="O33" s="97">
        <f>[12]ДГ_cred!P36</f>
        <v>13.5426</v>
      </c>
      <c r="P33" s="97">
        <f>[12]ДГ_cred!Q36</f>
        <v>0</v>
      </c>
      <c r="Q33" s="97">
        <f>[12]ДГ_cred!R36</f>
        <v>0</v>
      </c>
      <c r="R33" s="97">
        <f>[12]ДГ_cred!S36</f>
        <v>0</v>
      </c>
      <c r="S33" s="97">
        <f>[12]ДГ_cred!T36</f>
        <v>0</v>
      </c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s="27" customFormat="1">
      <c r="A34" s="20" t="s">
        <v>43</v>
      </c>
      <c r="B34" s="97">
        <f>[12]ДГ_cred!C37</f>
        <v>36.853000000000002</v>
      </c>
      <c r="C34" s="97">
        <f>[12]ДГ_cred!D37</f>
        <v>42.024099999999997</v>
      </c>
      <c r="D34" s="97">
        <f>[12]ДГ_cred!E37</f>
        <v>36.633299999999998</v>
      </c>
      <c r="E34" s="97">
        <f>[12]ДГ_cred!F37</f>
        <v>37.692900000000002</v>
      </c>
      <c r="F34" s="97">
        <f>[12]ДГ_cred!G37</f>
        <v>28.7392</v>
      </c>
      <c r="G34" s="97">
        <f>[12]ДГ_cred!H37</f>
        <v>27.697600000000001</v>
      </c>
      <c r="H34" s="97">
        <f>[12]ДГ_cred!I37</f>
        <v>36.852899999999998</v>
      </c>
      <c r="I34" s="97">
        <f>[12]ДГ_cred!J37</f>
        <v>42.034799999999997</v>
      </c>
      <c r="J34" s="97">
        <f>[12]ДГ_cred!K37</f>
        <v>36.633299999999998</v>
      </c>
      <c r="K34" s="97">
        <f>[12]ДГ_cred!L37</f>
        <v>37.692900000000002</v>
      </c>
      <c r="L34" s="97">
        <f>[12]ДГ_cred!M37</f>
        <v>28.7392</v>
      </c>
      <c r="M34" s="97">
        <f>[12]ДГ_cred!N37</f>
        <v>27.697600000000001</v>
      </c>
      <c r="N34" s="97">
        <f>[12]ДГ_cred!O37</f>
        <v>37.674900000000001</v>
      </c>
      <c r="O34" s="97">
        <f>[12]ДГ_cred!P37</f>
        <v>37.674900000000001</v>
      </c>
      <c r="P34" s="97">
        <f>[12]ДГ_cred!Q37</f>
        <v>0</v>
      </c>
      <c r="Q34" s="97">
        <f>[12]ДГ_cred!R37</f>
        <v>0</v>
      </c>
      <c r="R34" s="97">
        <f>[12]ДГ_cred!S37</f>
        <v>0</v>
      </c>
      <c r="S34" s="97">
        <f>[12]ДГ_cred!T37</f>
        <v>0</v>
      </c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58" s="27" customFormat="1">
      <c r="A35" s="20" t="s">
        <v>44</v>
      </c>
      <c r="B35" s="97">
        <f>[12]ДГ_cred!C38</f>
        <v>37.420200000000001</v>
      </c>
      <c r="C35" s="97">
        <f>[12]ДГ_cred!D38</f>
        <v>40.242600000000003</v>
      </c>
      <c r="D35" s="97">
        <f>[12]ДГ_cred!E38</f>
        <v>37.284999999999997</v>
      </c>
      <c r="E35" s="97">
        <f>[12]ДГ_cred!F38</f>
        <v>37.944699999999997</v>
      </c>
      <c r="F35" s="97">
        <f>[12]ДГ_cred!G38</f>
        <v>31.742999999999999</v>
      </c>
      <c r="G35" s="97">
        <f>[12]ДГ_cred!H38</f>
        <v>32.920400000000001</v>
      </c>
      <c r="H35" s="97">
        <f>[12]ДГ_cred!I38</f>
        <v>37.419800000000002</v>
      </c>
      <c r="I35" s="97">
        <f>[12]ДГ_cred!J38</f>
        <v>40.241199999999999</v>
      </c>
      <c r="J35" s="97">
        <f>[12]ДГ_cred!K38</f>
        <v>37.284999999999997</v>
      </c>
      <c r="K35" s="97">
        <f>[12]ДГ_cred!L38</f>
        <v>37.944699999999997</v>
      </c>
      <c r="L35" s="97">
        <f>[12]ДГ_cred!M38</f>
        <v>31.742999999999999</v>
      </c>
      <c r="M35" s="97">
        <f>[12]ДГ_cred!N38</f>
        <v>32.920400000000001</v>
      </c>
      <c r="N35" s="97">
        <f>[12]ДГ_cred!O38</f>
        <v>40.874299999999998</v>
      </c>
      <c r="O35" s="97">
        <f>[12]ДГ_cred!P38</f>
        <v>40.874299999999998</v>
      </c>
      <c r="P35" s="97">
        <f>[12]ДГ_cred!Q38</f>
        <v>0</v>
      </c>
      <c r="Q35" s="97">
        <f>[12]ДГ_cred!R38</f>
        <v>0</v>
      </c>
      <c r="R35" s="97">
        <f>[12]ДГ_cred!S38</f>
        <v>0</v>
      </c>
      <c r="S35" s="97">
        <f>[12]ДГ_cred!T38</f>
        <v>0</v>
      </c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pans="1:58" s="27" customFormat="1">
      <c r="A36" s="20" t="s">
        <v>45</v>
      </c>
      <c r="B36" s="97">
        <f>[12]ДГ_cred!C39</f>
        <v>38.110300000000002</v>
      </c>
      <c r="C36" s="97">
        <f>[12]ДГ_cred!D39</f>
        <v>46.073399999999999</v>
      </c>
      <c r="D36" s="97">
        <f>[12]ДГ_cred!E39</f>
        <v>37.725099999999998</v>
      </c>
      <c r="E36" s="97">
        <f>[12]ДГ_cred!F39</f>
        <v>38.448599999999999</v>
      </c>
      <c r="F36" s="97">
        <f>[12]ДГ_cred!G39</f>
        <v>34.742600000000003</v>
      </c>
      <c r="G36" s="97">
        <f>[12]ДГ_cred!H39</f>
        <v>21.831800000000001</v>
      </c>
      <c r="H36" s="97">
        <f>[12]ДГ_cred!I39</f>
        <v>38.106900000000003</v>
      </c>
      <c r="I36" s="97">
        <f>[12]ДГ_cred!J39</f>
        <v>46.026400000000002</v>
      </c>
      <c r="J36" s="97">
        <f>[12]ДГ_cred!K39</f>
        <v>37.725099999999998</v>
      </c>
      <c r="K36" s="97">
        <f>[12]ДГ_cred!L39</f>
        <v>38.448599999999999</v>
      </c>
      <c r="L36" s="97">
        <f>[12]ДГ_cred!M39</f>
        <v>34.742600000000003</v>
      </c>
      <c r="M36" s="97">
        <f>[12]ДГ_cred!N39</f>
        <v>21.831800000000001</v>
      </c>
      <c r="N36" s="97">
        <f>[12]ДГ_cred!O39</f>
        <v>59.812100000000001</v>
      </c>
      <c r="O36" s="97">
        <f>[12]ДГ_cred!P39</f>
        <v>59.812100000000001</v>
      </c>
      <c r="P36" s="97">
        <f>[12]ДГ_cred!Q39</f>
        <v>0</v>
      </c>
      <c r="Q36" s="97">
        <f>[12]ДГ_cred!R39</f>
        <v>0</v>
      </c>
      <c r="R36" s="97">
        <f>[12]ДГ_cred!S39</f>
        <v>0</v>
      </c>
      <c r="S36" s="97">
        <f>[12]ДГ_cred!T39</f>
        <v>0</v>
      </c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</row>
    <row r="37" spans="1:58" s="27" customFormat="1">
      <c r="A37" s="20" t="s">
        <v>46</v>
      </c>
      <c r="B37" s="97">
        <f>[12]ДГ_cred!C40</f>
        <v>37.374699999999997</v>
      </c>
      <c r="C37" s="97">
        <f>[12]ДГ_cred!D40</f>
        <v>41.247</v>
      </c>
      <c r="D37" s="97">
        <f>[12]ДГ_cred!E40</f>
        <v>37.1434</v>
      </c>
      <c r="E37" s="97">
        <f>[12]ДГ_cred!F40</f>
        <v>38.195099999999996</v>
      </c>
      <c r="F37" s="97">
        <f>[12]ДГ_cred!G40</f>
        <v>29.219799999999999</v>
      </c>
      <c r="G37" s="97">
        <f>[12]ДГ_cred!H40</f>
        <v>29.286799999999999</v>
      </c>
      <c r="H37" s="97">
        <f>[12]ДГ_cred!I40</f>
        <v>37.373800000000003</v>
      </c>
      <c r="I37" s="97">
        <f>[12]ДГ_cred!J40</f>
        <v>41.234999999999999</v>
      </c>
      <c r="J37" s="97">
        <f>[12]ДГ_cred!K40</f>
        <v>37.1434</v>
      </c>
      <c r="K37" s="97">
        <f>[12]ДГ_cred!L40</f>
        <v>38.195099999999996</v>
      </c>
      <c r="L37" s="97">
        <f>[12]ДГ_cred!M40</f>
        <v>29.219799999999999</v>
      </c>
      <c r="M37" s="97">
        <f>[12]ДГ_cred!N40</f>
        <v>29.286799999999999</v>
      </c>
      <c r="N37" s="97">
        <f>[12]ДГ_cred!O40</f>
        <v>53.296900000000001</v>
      </c>
      <c r="O37" s="97">
        <f>[12]ДГ_cred!P40</f>
        <v>53.296900000000001</v>
      </c>
      <c r="P37" s="97">
        <f>[12]ДГ_cred!Q40</f>
        <v>0</v>
      </c>
      <c r="Q37" s="97">
        <f>[12]ДГ_cred!R40</f>
        <v>0</v>
      </c>
      <c r="R37" s="97">
        <f>[12]ДГ_cred!S40</f>
        <v>0</v>
      </c>
      <c r="S37" s="97">
        <f>[12]ДГ_cred!T40</f>
        <v>0</v>
      </c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</row>
    <row r="38" spans="1:58" s="80" customFormat="1" ht="3.75" customHeight="1">
      <c r="A38" s="84"/>
      <c r="B38" s="85">
        <v>0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</row>
    <row r="39" spans="1:58" s="80" customFormat="1" ht="3.75" customHeight="1">
      <c r="A39" s="81"/>
    </row>
    <row r="40" spans="1:58" s="80" customFormat="1" ht="11.25" customHeight="1">
      <c r="A40" s="262" t="s">
        <v>94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</row>
    <row r="41" spans="1:58" s="80" customFormat="1" ht="3.75" customHeight="1">
      <c r="A41" s="81"/>
    </row>
  </sheetData>
  <mergeCells count="21">
    <mergeCell ref="A40:S40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Q7:S7"/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N6:N8"/>
  </mergeCells>
  <hyperlinks>
    <hyperlink ref="A2:S2" location="region!A2" display="Процентні ставки за новими кредитами1 домашнім господарства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6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CK40"/>
  <sheetViews>
    <sheetView showGridLines="0" zoomScaleNormal="100" zoomScaleSheetLayoutView="100" workbookViewId="0">
      <selection activeCell="A2" sqref="A2"/>
    </sheetView>
  </sheetViews>
  <sheetFormatPr defaultRowHeight="13.8"/>
  <cols>
    <col min="1" max="1" width="23.88671875" style="82" customWidth="1"/>
    <col min="2" max="16" width="8.88671875" style="26" customWidth="1"/>
    <col min="17" max="238" width="9.109375" style="26"/>
    <col min="239" max="239" width="3" style="26" bestFit="1" customWidth="1"/>
    <col min="240" max="240" width="23.88671875" style="26" customWidth="1"/>
    <col min="241" max="255" width="8.88671875" style="26" customWidth="1"/>
    <col min="256" max="494" width="9.109375" style="26"/>
    <col min="495" max="495" width="3" style="26" bestFit="1" customWidth="1"/>
    <col min="496" max="496" width="23.88671875" style="26" customWidth="1"/>
    <col min="497" max="511" width="8.88671875" style="26" customWidth="1"/>
    <col min="512" max="750" width="9.109375" style="26"/>
    <col min="751" max="751" width="3" style="26" bestFit="1" customWidth="1"/>
    <col min="752" max="752" width="23.88671875" style="26" customWidth="1"/>
    <col min="753" max="767" width="8.88671875" style="26" customWidth="1"/>
    <col min="768" max="1006" width="9.109375" style="26"/>
    <col min="1007" max="1007" width="3" style="26" bestFit="1" customWidth="1"/>
    <col min="1008" max="1008" width="23.88671875" style="26" customWidth="1"/>
    <col min="1009" max="1023" width="8.88671875" style="26" customWidth="1"/>
    <col min="1024" max="1262" width="9.109375" style="26"/>
    <col min="1263" max="1263" width="3" style="26" bestFit="1" customWidth="1"/>
    <col min="1264" max="1264" width="23.88671875" style="26" customWidth="1"/>
    <col min="1265" max="1279" width="8.88671875" style="26" customWidth="1"/>
    <col min="1280" max="1518" width="9.109375" style="26"/>
    <col min="1519" max="1519" width="3" style="26" bestFit="1" customWidth="1"/>
    <col min="1520" max="1520" width="23.88671875" style="26" customWidth="1"/>
    <col min="1521" max="1535" width="8.88671875" style="26" customWidth="1"/>
    <col min="1536" max="1774" width="9.109375" style="26"/>
    <col min="1775" max="1775" width="3" style="26" bestFit="1" customWidth="1"/>
    <col min="1776" max="1776" width="23.88671875" style="26" customWidth="1"/>
    <col min="1777" max="1791" width="8.88671875" style="26" customWidth="1"/>
    <col min="1792" max="2030" width="9.109375" style="26"/>
    <col min="2031" max="2031" width="3" style="26" bestFit="1" customWidth="1"/>
    <col min="2032" max="2032" width="23.88671875" style="26" customWidth="1"/>
    <col min="2033" max="2047" width="8.88671875" style="26" customWidth="1"/>
    <col min="2048" max="2286" width="9.109375" style="26"/>
    <col min="2287" max="2287" width="3" style="26" bestFit="1" customWidth="1"/>
    <col min="2288" max="2288" width="23.88671875" style="26" customWidth="1"/>
    <col min="2289" max="2303" width="8.88671875" style="26" customWidth="1"/>
    <col min="2304" max="2542" width="9.109375" style="26"/>
    <col min="2543" max="2543" width="3" style="26" bestFit="1" customWidth="1"/>
    <col min="2544" max="2544" width="23.88671875" style="26" customWidth="1"/>
    <col min="2545" max="2559" width="8.88671875" style="26" customWidth="1"/>
    <col min="2560" max="2798" width="9.109375" style="26"/>
    <col min="2799" max="2799" width="3" style="26" bestFit="1" customWidth="1"/>
    <col min="2800" max="2800" width="23.88671875" style="26" customWidth="1"/>
    <col min="2801" max="2815" width="8.88671875" style="26" customWidth="1"/>
    <col min="2816" max="3054" width="9.109375" style="26"/>
    <col min="3055" max="3055" width="3" style="26" bestFit="1" customWidth="1"/>
    <col min="3056" max="3056" width="23.88671875" style="26" customWidth="1"/>
    <col min="3057" max="3071" width="8.88671875" style="26" customWidth="1"/>
    <col min="3072" max="3310" width="9.109375" style="26"/>
    <col min="3311" max="3311" width="3" style="26" bestFit="1" customWidth="1"/>
    <col min="3312" max="3312" width="23.88671875" style="26" customWidth="1"/>
    <col min="3313" max="3327" width="8.88671875" style="26" customWidth="1"/>
    <col min="3328" max="3566" width="9.109375" style="26"/>
    <col min="3567" max="3567" width="3" style="26" bestFit="1" customWidth="1"/>
    <col min="3568" max="3568" width="23.88671875" style="26" customWidth="1"/>
    <col min="3569" max="3583" width="8.88671875" style="26" customWidth="1"/>
    <col min="3584" max="3822" width="9.109375" style="26"/>
    <col min="3823" max="3823" width="3" style="26" bestFit="1" customWidth="1"/>
    <col min="3824" max="3824" width="23.88671875" style="26" customWidth="1"/>
    <col min="3825" max="3839" width="8.88671875" style="26" customWidth="1"/>
    <col min="3840" max="4078" width="9.109375" style="26"/>
    <col min="4079" max="4079" width="3" style="26" bestFit="1" customWidth="1"/>
    <col min="4080" max="4080" width="23.88671875" style="26" customWidth="1"/>
    <col min="4081" max="4095" width="8.88671875" style="26" customWidth="1"/>
    <col min="4096" max="4334" width="9.109375" style="26"/>
    <col min="4335" max="4335" width="3" style="26" bestFit="1" customWidth="1"/>
    <col min="4336" max="4336" width="23.88671875" style="26" customWidth="1"/>
    <col min="4337" max="4351" width="8.88671875" style="26" customWidth="1"/>
    <col min="4352" max="4590" width="9.109375" style="26"/>
    <col min="4591" max="4591" width="3" style="26" bestFit="1" customWidth="1"/>
    <col min="4592" max="4592" width="23.88671875" style="26" customWidth="1"/>
    <col min="4593" max="4607" width="8.88671875" style="26" customWidth="1"/>
    <col min="4608" max="4846" width="9.109375" style="26"/>
    <col min="4847" max="4847" width="3" style="26" bestFit="1" customWidth="1"/>
    <col min="4848" max="4848" width="23.88671875" style="26" customWidth="1"/>
    <col min="4849" max="4863" width="8.88671875" style="26" customWidth="1"/>
    <col min="4864" max="5102" width="9.109375" style="26"/>
    <col min="5103" max="5103" width="3" style="26" bestFit="1" customWidth="1"/>
    <col min="5104" max="5104" width="23.88671875" style="26" customWidth="1"/>
    <col min="5105" max="5119" width="8.88671875" style="26" customWidth="1"/>
    <col min="5120" max="5358" width="9.109375" style="26"/>
    <col min="5359" max="5359" width="3" style="26" bestFit="1" customWidth="1"/>
    <col min="5360" max="5360" width="23.88671875" style="26" customWidth="1"/>
    <col min="5361" max="5375" width="8.88671875" style="26" customWidth="1"/>
    <col min="5376" max="5614" width="9.109375" style="26"/>
    <col min="5615" max="5615" width="3" style="26" bestFit="1" customWidth="1"/>
    <col min="5616" max="5616" width="23.88671875" style="26" customWidth="1"/>
    <col min="5617" max="5631" width="8.88671875" style="26" customWidth="1"/>
    <col min="5632" max="5870" width="9.109375" style="26"/>
    <col min="5871" max="5871" width="3" style="26" bestFit="1" customWidth="1"/>
    <col min="5872" max="5872" width="23.88671875" style="26" customWidth="1"/>
    <col min="5873" max="5887" width="8.88671875" style="26" customWidth="1"/>
    <col min="5888" max="6126" width="9.109375" style="26"/>
    <col min="6127" max="6127" width="3" style="26" bestFit="1" customWidth="1"/>
    <col min="6128" max="6128" width="23.88671875" style="26" customWidth="1"/>
    <col min="6129" max="6143" width="8.88671875" style="26" customWidth="1"/>
    <col min="6144" max="6382" width="9.109375" style="26"/>
    <col min="6383" max="6383" width="3" style="26" bestFit="1" customWidth="1"/>
    <col min="6384" max="6384" width="23.88671875" style="26" customWidth="1"/>
    <col min="6385" max="6399" width="8.88671875" style="26" customWidth="1"/>
    <col min="6400" max="6638" width="9.109375" style="26"/>
    <col min="6639" max="6639" width="3" style="26" bestFit="1" customWidth="1"/>
    <col min="6640" max="6640" width="23.88671875" style="26" customWidth="1"/>
    <col min="6641" max="6655" width="8.88671875" style="26" customWidth="1"/>
    <col min="6656" max="6894" width="9.109375" style="26"/>
    <col min="6895" max="6895" width="3" style="26" bestFit="1" customWidth="1"/>
    <col min="6896" max="6896" width="23.88671875" style="26" customWidth="1"/>
    <col min="6897" max="6911" width="8.88671875" style="26" customWidth="1"/>
    <col min="6912" max="7150" width="9.109375" style="26"/>
    <col min="7151" max="7151" width="3" style="26" bestFit="1" customWidth="1"/>
    <col min="7152" max="7152" width="23.88671875" style="26" customWidth="1"/>
    <col min="7153" max="7167" width="8.88671875" style="26" customWidth="1"/>
    <col min="7168" max="7406" width="9.109375" style="26"/>
    <col min="7407" max="7407" width="3" style="26" bestFit="1" customWidth="1"/>
    <col min="7408" max="7408" width="23.88671875" style="26" customWidth="1"/>
    <col min="7409" max="7423" width="8.88671875" style="26" customWidth="1"/>
    <col min="7424" max="7662" width="9.109375" style="26"/>
    <col min="7663" max="7663" width="3" style="26" bestFit="1" customWidth="1"/>
    <col min="7664" max="7664" width="23.88671875" style="26" customWidth="1"/>
    <col min="7665" max="7679" width="8.88671875" style="26" customWidth="1"/>
    <col min="7680" max="7918" width="9.109375" style="26"/>
    <col min="7919" max="7919" width="3" style="26" bestFit="1" customWidth="1"/>
    <col min="7920" max="7920" width="23.88671875" style="26" customWidth="1"/>
    <col min="7921" max="7935" width="8.88671875" style="26" customWidth="1"/>
    <col min="7936" max="8174" width="9.109375" style="26"/>
    <col min="8175" max="8175" width="3" style="26" bestFit="1" customWidth="1"/>
    <col min="8176" max="8176" width="23.88671875" style="26" customWidth="1"/>
    <col min="8177" max="8191" width="8.88671875" style="26" customWidth="1"/>
    <col min="8192" max="8430" width="9.109375" style="26"/>
    <col min="8431" max="8431" width="3" style="26" bestFit="1" customWidth="1"/>
    <col min="8432" max="8432" width="23.88671875" style="26" customWidth="1"/>
    <col min="8433" max="8447" width="8.88671875" style="26" customWidth="1"/>
    <col min="8448" max="8686" width="9.109375" style="26"/>
    <col min="8687" max="8687" width="3" style="26" bestFit="1" customWidth="1"/>
    <col min="8688" max="8688" width="23.88671875" style="26" customWidth="1"/>
    <col min="8689" max="8703" width="8.88671875" style="26" customWidth="1"/>
    <col min="8704" max="8942" width="9.109375" style="26"/>
    <col min="8943" max="8943" width="3" style="26" bestFit="1" customWidth="1"/>
    <col min="8944" max="8944" width="23.88671875" style="26" customWidth="1"/>
    <col min="8945" max="8959" width="8.88671875" style="26" customWidth="1"/>
    <col min="8960" max="9198" width="9.109375" style="26"/>
    <col min="9199" max="9199" width="3" style="26" bestFit="1" customWidth="1"/>
    <col min="9200" max="9200" width="23.88671875" style="26" customWidth="1"/>
    <col min="9201" max="9215" width="8.88671875" style="26" customWidth="1"/>
    <col min="9216" max="9454" width="9.109375" style="26"/>
    <col min="9455" max="9455" width="3" style="26" bestFit="1" customWidth="1"/>
    <col min="9456" max="9456" width="23.88671875" style="26" customWidth="1"/>
    <col min="9457" max="9471" width="8.88671875" style="26" customWidth="1"/>
    <col min="9472" max="9710" width="9.109375" style="26"/>
    <col min="9711" max="9711" width="3" style="26" bestFit="1" customWidth="1"/>
    <col min="9712" max="9712" width="23.88671875" style="26" customWidth="1"/>
    <col min="9713" max="9727" width="8.88671875" style="26" customWidth="1"/>
    <col min="9728" max="9966" width="9.109375" style="26"/>
    <col min="9967" max="9967" width="3" style="26" bestFit="1" customWidth="1"/>
    <col min="9968" max="9968" width="23.88671875" style="26" customWidth="1"/>
    <col min="9969" max="9983" width="8.88671875" style="26" customWidth="1"/>
    <col min="9984" max="10222" width="9.109375" style="26"/>
    <col min="10223" max="10223" width="3" style="26" bestFit="1" customWidth="1"/>
    <col min="10224" max="10224" width="23.88671875" style="26" customWidth="1"/>
    <col min="10225" max="10239" width="8.88671875" style="26" customWidth="1"/>
    <col min="10240" max="10478" width="9.109375" style="26"/>
    <col min="10479" max="10479" width="3" style="26" bestFit="1" customWidth="1"/>
    <col min="10480" max="10480" width="23.88671875" style="26" customWidth="1"/>
    <col min="10481" max="10495" width="8.88671875" style="26" customWidth="1"/>
    <col min="10496" max="10734" width="9.109375" style="26"/>
    <col min="10735" max="10735" width="3" style="26" bestFit="1" customWidth="1"/>
    <col min="10736" max="10736" width="23.88671875" style="26" customWidth="1"/>
    <col min="10737" max="10751" width="8.88671875" style="26" customWidth="1"/>
    <col min="10752" max="10990" width="9.109375" style="26"/>
    <col min="10991" max="10991" width="3" style="26" bestFit="1" customWidth="1"/>
    <col min="10992" max="10992" width="23.88671875" style="26" customWidth="1"/>
    <col min="10993" max="11007" width="8.88671875" style="26" customWidth="1"/>
    <col min="11008" max="11246" width="9.109375" style="26"/>
    <col min="11247" max="11247" width="3" style="26" bestFit="1" customWidth="1"/>
    <col min="11248" max="11248" width="23.88671875" style="26" customWidth="1"/>
    <col min="11249" max="11263" width="8.88671875" style="26" customWidth="1"/>
    <col min="11264" max="11502" width="9.109375" style="26"/>
    <col min="11503" max="11503" width="3" style="26" bestFit="1" customWidth="1"/>
    <col min="11504" max="11504" width="23.88671875" style="26" customWidth="1"/>
    <col min="11505" max="11519" width="8.88671875" style="26" customWidth="1"/>
    <col min="11520" max="11758" width="9.109375" style="26"/>
    <col min="11759" max="11759" width="3" style="26" bestFit="1" customWidth="1"/>
    <col min="11760" max="11760" width="23.88671875" style="26" customWidth="1"/>
    <col min="11761" max="11775" width="8.88671875" style="26" customWidth="1"/>
    <col min="11776" max="12014" width="9.109375" style="26"/>
    <col min="12015" max="12015" width="3" style="26" bestFit="1" customWidth="1"/>
    <col min="12016" max="12016" width="23.88671875" style="26" customWidth="1"/>
    <col min="12017" max="12031" width="8.88671875" style="26" customWidth="1"/>
    <col min="12032" max="12270" width="9.109375" style="26"/>
    <col min="12271" max="12271" width="3" style="26" bestFit="1" customWidth="1"/>
    <col min="12272" max="12272" width="23.88671875" style="26" customWidth="1"/>
    <col min="12273" max="12287" width="8.88671875" style="26" customWidth="1"/>
    <col min="12288" max="12526" width="9.109375" style="26"/>
    <col min="12527" max="12527" width="3" style="26" bestFit="1" customWidth="1"/>
    <col min="12528" max="12528" width="23.88671875" style="26" customWidth="1"/>
    <col min="12529" max="12543" width="8.88671875" style="26" customWidth="1"/>
    <col min="12544" max="12782" width="9.109375" style="26"/>
    <col min="12783" max="12783" width="3" style="26" bestFit="1" customWidth="1"/>
    <col min="12784" max="12784" width="23.88671875" style="26" customWidth="1"/>
    <col min="12785" max="12799" width="8.88671875" style="26" customWidth="1"/>
    <col min="12800" max="13038" width="9.109375" style="26"/>
    <col min="13039" max="13039" width="3" style="26" bestFit="1" customWidth="1"/>
    <col min="13040" max="13040" width="23.88671875" style="26" customWidth="1"/>
    <col min="13041" max="13055" width="8.88671875" style="26" customWidth="1"/>
    <col min="13056" max="13294" width="9.109375" style="26"/>
    <col min="13295" max="13295" width="3" style="26" bestFit="1" customWidth="1"/>
    <col min="13296" max="13296" width="23.88671875" style="26" customWidth="1"/>
    <col min="13297" max="13311" width="8.88671875" style="26" customWidth="1"/>
    <col min="13312" max="13550" width="9.109375" style="26"/>
    <col min="13551" max="13551" width="3" style="26" bestFit="1" customWidth="1"/>
    <col min="13552" max="13552" width="23.88671875" style="26" customWidth="1"/>
    <col min="13553" max="13567" width="8.88671875" style="26" customWidth="1"/>
    <col min="13568" max="13806" width="9.109375" style="26"/>
    <col min="13807" max="13807" width="3" style="26" bestFit="1" customWidth="1"/>
    <col min="13808" max="13808" width="23.88671875" style="26" customWidth="1"/>
    <col min="13809" max="13823" width="8.88671875" style="26" customWidth="1"/>
    <col min="13824" max="14062" width="9.109375" style="26"/>
    <col min="14063" max="14063" width="3" style="26" bestFit="1" customWidth="1"/>
    <col min="14064" max="14064" width="23.88671875" style="26" customWidth="1"/>
    <col min="14065" max="14079" width="8.88671875" style="26" customWidth="1"/>
    <col min="14080" max="14318" width="9.109375" style="26"/>
    <col min="14319" max="14319" width="3" style="26" bestFit="1" customWidth="1"/>
    <col min="14320" max="14320" width="23.88671875" style="26" customWidth="1"/>
    <col min="14321" max="14335" width="8.88671875" style="26" customWidth="1"/>
    <col min="14336" max="14574" width="9.109375" style="26"/>
    <col min="14575" max="14575" width="3" style="26" bestFit="1" customWidth="1"/>
    <col min="14576" max="14576" width="23.88671875" style="26" customWidth="1"/>
    <col min="14577" max="14591" width="8.88671875" style="26" customWidth="1"/>
    <col min="14592" max="14830" width="9.109375" style="26"/>
    <col min="14831" max="14831" width="3" style="26" bestFit="1" customWidth="1"/>
    <col min="14832" max="14832" width="23.88671875" style="26" customWidth="1"/>
    <col min="14833" max="14847" width="8.88671875" style="26" customWidth="1"/>
    <col min="14848" max="15086" width="9.109375" style="26"/>
    <col min="15087" max="15087" width="3" style="26" bestFit="1" customWidth="1"/>
    <col min="15088" max="15088" width="23.88671875" style="26" customWidth="1"/>
    <col min="15089" max="15103" width="8.88671875" style="26" customWidth="1"/>
    <col min="15104" max="15342" width="9.109375" style="26"/>
    <col min="15343" max="15343" width="3" style="26" bestFit="1" customWidth="1"/>
    <col min="15344" max="15344" width="23.88671875" style="26" customWidth="1"/>
    <col min="15345" max="15359" width="8.88671875" style="26" customWidth="1"/>
    <col min="15360" max="15598" width="9.109375" style="26"/>
    <col min="15599" max="15599" width="3" style="26" bestFit="1" customWidth="1"/>
    <col min="15600" max="15600" width="23.88671875" style="26" customWidth="1"/>
    <col min="15601" max="15615" width="8.88671875" style="26" customWidth="1"/>
    <col min="15616" max="15854" width="9.109375" style="26"/>
    <col min="15855" max="15855" width="3" style="26" bestFit="1" customWidth="1"/>
    <col min="15856" max="15856" width="23.88671875" style="26" customWidth="1"/>
    <col min="15857" max="15871" width="8.88671875" style="26" customWidth="1"/>
    <col min="15872" max="16110" width="9.109375" style="26"/>
    <col min="16111" max="16111" width="3" style="26" bestFit="1" customWidth="1"/>
    <col min="16112" max="16112" width="23.88671875" style="26" customWidth="1"/>
    <col min="16113" max="16127" width="8.88671875" style="26" customWidth="1"/>
    <col min="16128" max="16384" width="9.109375" style="26"/>
  </cols>
  <sheetData>
    <row r="1" spans="1:89">
      <c r="O1" s="223" t="s">
        <v>85</v>
      </c>
      <c r="P1" s="223"/>
    </row>
    <row r="2" spans="1:89" s="166" customFormat="1" ht="15" customHeight="1">
      <c r="A2" s="265" t="s">
        <v>88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89">
      <c r="A3" s="82" t="s">
        <v>97</v>
      </c>
    </row>
    <row r="4" spans="1:89">
      <c r="A4" s="88"/>
    </row>
    <row r="5" spans="1:89" s="72" customFormat="1" ht="12.75" customHeight="1">
      <c r="A5" s="266" t="s">
        <v>18</v>
      </c>
      <c r="B5" s="269" t="s">
        <v>19</v>
      </c>
      <c r="C5" s="270" t="s">
        <v>52</v>
      </c>
      <c r="D5" s="271"/>
      <c r="E5" s="271"/>
      <c r="F5" s="272"/>
      <c r="G5" s="260" t="s">
        <v>20</v>
      </c>
      <c r="H5" s="261"/>
      <c r="I5" s="261"/>
      <c r="J5" s="261"/>
      <c r="K5" s="261"/>
      <c r="L5" s="261"/>
      <c r="M5" s="261"/>
      <c r="N5" s="261"/>
      <c r="O5" s="261"/>
      <c r="P5" s="261"/>
    </row>
    <row r="6" spans="1:89" s="73" customFormat="1" ht="12.75" customHeight="1">
      <c r="A6" s="267"/>
      <c r="B6" s="255"/>
      <c r="C6" s="233"/>
      <c r="D6" s="234"/>
      <c r="E6" s="234"/>
      <c r="F6" s="235"/>
      <c r="G6" s="259" t="s">
        <v>6</v>
      </c>
      <c r="H6" s="259"/>
      <c r="I6" s="259"/>
      <c r="J6" s="259"/>
      <c r="K6" s="259"/>
      <c r="L6" s="273" t="s">
        <v>7</v>
      </c>
      <c r="M6" s="273"/>
      <c r="N6" s="273"/>
      <c r="O6" s="273"/>
      <c r="P6" s="236"/>
    </row>
    <row r="7" spans="1:89" s="73" customFormat="1" ht="15.75" customHeight="1">
      <c r="A7" s="267"/>
      <c r="B7" s="255"/>
      <c r="C7" s="238"/>
      <c r="D7" s="257"/>
      <c r="E7" s="257"/>
      <c r="F7" s="258"/>
      <c r="G7" s="259" t="s">
        <v>49</v>
      </c>
      <c r="H7" s="260" t="s">
        <v>52</v>
      </c>
      <c r="I7" s="261"/>
      <c r="J7" s="261"/>
      <c r="K7" s="274"/>
      <c r="L7" s="259" t="s">
        <v>49</v>
      </c>
      <c r="M7" s="260" t="s">
        <v>52</v>
      </c>
      <c r="N7" s="261"/>
      <c r="O7" s="261"/>
      <c r="P7" s="261"/>
    </row>
    <row r="8" spans="1:89" s="73" customFormat="1" ht="55.2">
      <c r="A8" s="268"/>
      <c r="B8" s="256"/>
      <c r="C8" s="165" t="s">
        <v>57</v>
      </c>
      <c r="D8" s="163" t="s">
        <v>53</v>
      </c>
      <c r="E8" s="163" t="s">
        <v>58</v>
      </c>
      <c r="F8" s="163" t="s">
        <v>59</v>
      </c>
      <c r="G8" s="259"/>
      <c r="H8" s="165" t="s">
        <v>57</v>
      </c>
      <c r="I8" s="163" t="s">
        <v>53</v>
      </c>
      <c r="J8" s="163" t="s">
        <v>58</v>
      </c>
      <c r="K8" s="163" t="s">
        <v>59</v>
      </c>
      <c r="L8" s="259"/>
      <c r="M8" s="169" t="s">
        <v>57</v>
      </c>
      <c r="N8" s="170" t="s">
        <v>53</v>
      </c>
      <c r="O8" s="170" t="s">
        <v>58</v>
      </c>
      <c r="P8" s="171" t="s">
        <v>59</v>
      </c>
    </row>
    <row r="9" spans="1:89" s="77" customFormat="1" ht="12">
      <c r="A9" s="74">
        <v>1</v>
      </c>
      <c r="B9" s="121">
        <v>2</v>
      </c>
      <c r="C9" s="124">
        <v>3</v>
      </c>
      <c r="D9" s="121">
        <v>4</v>
      </c>
      <c r="E9" s="124">
        <v>5</v>
      </c>
      <c r="F9" s="121">
        <v>6</v>
      </c>
      <c r="G9" s="124">
        <v>7</v>
      </c>
      <c r="H9" s="121">
        <v>8</v>
      </c>
      <c r="I9" s="124">
        <v>9</v>
      </c>
      <c r="J9" s="121">
        <v>10</v>
      </c>
      <c r="K9" s="124">
        <v>11</v>
      </c>
      <c r="L9" s="121">
        <v>12</v>
      </c>
      <c r="M9" s="153">
        <v>13</v>
      </c>
      <c r="N9" s="154">
        <v>14</v>
      </c>
      <c r="O9" s="153">
        <v>15</v>
      </c>
      <c r="P9" s="155">
        <v>16</v>
      </c>
    </row>
    <row r="10" spans="1:89" s="91" customFormat="1" ht="21.9" customHeight="1">
      <c r="A10" s="89"/>
      <c r="B10" s="123" t="s">
        <v>56</v>
      </c>
      <c r="C10" s="125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89" s="33" customFormat="1">
      <c r="A11" s="15" t="s">
        <v>19</v>
      </c>
      <c r="B11" s="185">
        <f>[10]Total_dep!C14</f>
        <v>8.2454687595973795</v>
      </c>
      <c r="C11" s="185">
        <f>[10]Total_dep!D14</f>
        <v>4.06055110473286</v>
      </c>
      <c r="D11" s="185">
        <f>[10]Total_dep!E14</f>
        <v>8.5006500578359905</v>
      </c>
      <c r="E11" s="185">
        <f>[10]Total_dep!F14</f>
        <v>9.3068967775029101</v>
      </c>
      <c r="F11" s="185">
        <f>[10]Total_dep!G14</f>
        <v>8.3756776895530702</v>
      </c>
      <c r="G11" s="185">
        <f>[10]Total_dep!H14</f>
        <v>9.4697968285817993</v>
      </c>
      <c r="H11" s="185">
        <f>[10]Total_dep!I14</f>
        <v>4.4306019884253898</v>
      </c>
      <c r="I11" s="185">
        <f>[10]Total_dep!J14</f>
        <v>9.7646602735684702</v>
      </c>
      <c r="J11" s="185">
        <f>[10]Total_dep!K14</f>
        <v>11.687315473556099</v>
      </c>
      <c r="K11" s="185">
        <f>[10]Total_dep!L14</f>
        <v>13.775507463238</v>
      </c>
      <c r="L11" s="185">
        <f>[10]Total_dep!M14</f>
        <v>0.81732478546437504</v>
      </c>
      <c r="M11" s="185">
        <f>[10]Total_dep!N14</f>
        <v>0.144333543816033</v>
      </c>
      <c r="N11" s="185">
        <f>[10]Total_dep!O14</f>
        <v>0.83787115368131604</v>
      </c>
      <c r="O11" s="185">
        <f>[10]Total_dep!P14</f>
        <v>1.2315360540356199</v>
      </c>
      <c r="P11" s="185">
        <f>[10]Total_dep!Q14</f>
        <v>0.53594417117299398</v>
      </c>
      <c r="Q11" s="187"/>
      <c r="R11" s="187"/>
      <c r="S11" s="187"/>
    </row>
    <row r="12" spans="1:89" s="33" customFormat="1" ht="41.4">
      <c r="A12" s="34" t="s">
        <v>22</v>
      </c>
      <c r="B12" s="97" t="str">
        <f>[10]Total_dep!C15</f>
        <v>–</v>
      </c>
      <c r="C12" s="97" t="str">
        <f>[10]Total_dep!D15</f>
        <v>–</v>
      </c>
      <c r="D12" s="97" t="str">
        <f>[10]Total_dep!E15</f>
        <v>–</v>
      </c>
      <c r="E12" s="97" t="str">
        <f>[10]Total_dep!F15</f>
        <v>–</v>
      </c>
      <c r="F12" s="97" t="str">
        <f>[10]Total_dep!G15</f>
        <v>–</v>
      </c>
      <c r="G12" s="97" t="str">
        <f>[10]Total_dep!H15</f>
        <v>–</v>
      </c>
      <c r="H12" s="97" t="str">
        <f>[10]Total_dep!I15</f>
        <v>–</v>
      </c>
      <c r="I12" s="97" t="str">
        <f>[10]Total_dep!J15</f>
        <v>–</v>
      </c>
      <c r="J12" s="97" t="str">
        <f>[10]Total_dep!K15</f>
        <v>–</v>
      </c>
      <c r="K12" s="97" t="str">
        <f>[10]Total_dep!L15</f>
        <v>–</v>
      </c>
      <c r="L12" s="97" t="str">
        <f>[10]Total_dep!M15</f>
        <v>–</v>
      </c>
      <c r="M12" s="97" t="str">
        <f>[10]Total_dep!N15</f>
        <v>–</v>
      </c>
      <c r="N12" s="97" t="str">
        <f>[10]Total_dep!O15</f>
        <v>–</v>
      </c>
      <c r="O12" s="97" t="str">
        <f>[10]Total_dep!P15</f>
        <v>–</v>
      </c>
      <c r="P12" s="97" t="str">
        <f>[10]Total_dep!Q15</f>
        <v>–</v>
      </c>
    </row>
    <row r="13" spans="1:8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1:89" s="33" customFormat="1">
      <c r="A14" s="35" t="s">
        <v>24</v>
      </c>
      <c r="B14" s="97">
        <f>[10]Total_dep!C17</f>
        <v>8.7468216161020909</v>
      </c>
      <c r="C14" s="97">
        <f>[10]Total_dep!D17</f>
        <v>4.6409721734727603</v>
      </c>
      <c r="D14" s="97">
        <f>[10]Total_dep!E17</f>
        <v>8.8385976527639603</v>
      </c>
      <c r="E14" s="97">
        <f>[10]Total_dep!F17</f>
        <v>9.8705871886216006</v>
      </c>
      <c r="F14" s="97">
        <f>[10]Total_dep!G17</f>
        <v>11.9218033970118</v>
      </c>
      <c r="G14" s="97">
        <f>[10]Total_dep!H17</f>
        <v>9.5694753842139892</v>
      </c>
      <c r="H14" s="97">
        <f>[10]Total_dep!I17</f>
        <v>4.9887402394135396</v>
      </c>
      <c r="I14" s="97">
        <f>[10]Total_dep!J17</f>
        <v>9.6360590266098498</v>
      </c>
      <c r="J14" s="97">
        <f>[10]Total_dep!K17</f>
        <v>11.9511962371483</v>
      </c>
      <c r="K14" s="97">
        <f>[10]Total_dep!L17</f>
        <v>14.3188286318602</v>
      </c>
      <c r="L14" s="97">
        <f>[10]Total_dep!M17</f>
        <v>1.0216929848221401</v>
      </c>
      <c r="M14" s="97">
        <f>[10]Total_dep!N17</f>
        <v>1.0639252247402101E-2</v>
      </c>
      <c r="N14" s="97">
        <f>[10]Total_dep!O17</f>
        <v>1.0426120495354201</v>
      </c>
      <c r="O14" s="97">
        <f>[10]Total_dep!P17</f>
        <v>1.10210982317415</v>
      </c>
      <c r="P14" s="97">
        <f>[10]Total_dep!Q17</f>
        <v>1.2292136371951801</v>
      </c>
    </row>
    <row r="15" spans="1:89" s="92" customFormat="1">
      <c r="A15" s="35" t="s">
        <v>25</v>
      </c>
      <c r="B15" s="97">
        <f>[10]Total_dep!C18</f>
        <v>10.6084912155896</v>
      </c>
      <c r="C15" s="97">
        <f>[10]Total_dep!D18</f>
        <v>7.7394792850095104</v>
      </c>
      <c r="D15" s="97">
        <f>[10]Total_dep!E18</f>
        <v>10.704943453895901</v>
      </c>
      <c r="E15" s="97">
        <f>[10]Total_dep!F18</f>
        <v>9.9881241378576497</v>
      </c>
      <c r="F15" s="97">
        <f>[10]Total_dep!G18</f>
        <v>12.9033269825338</v>
      </c>
      <c r="G15" s="97">
        <f>[10]Total_dep!H18</f>
        <v>11.1885535109298</v>
      </c>
      <c r="H15" s="97">
        <f>[10]Total_dep!I18</f>
        <v>7.9136674679913899</v>
      </c>
      <c r="I15" s="97">
        <f>[10]Total_dep!J18</f>
        <v>11.268016069900501</v>
      </c>
      <c r="J15" s="97">
        <f>[10]Total_dep!K18</f>
        <v>11.836242804798699</v>
      </c>
      <c r="K15" s="97">
        <f>[10]Total_dep!L18</f>
        <v>14.827410582286401</v>
      </c>
      <c r="L15" s="97">
        <f>[10]Total_dep!M18</f>
        <v>0.93059807170022502</v>
      </c>
      <c r="M15" s="97">
        <f>[10]Total_dep!N18</f>
        <v>1.7916847504519801E-2</v>
      </c>
      <c r="N15" s="97">
        <f>[10]Total_dep!O18</f>
        <v>0.93606777013747799</v>
      </c>
      <c r="O15" s="97">
        <f>[10]Total_dep!P18</f>
        <v>0.94721592427989898</v>
      </c>
      <c r="P15" s="97">
        <f>[10]Total_dep!Q18</f>
        <v>1.3072608433855399</v>
      </c>
      <c r="Q15" s="33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</row>
    <row r="16" spans="1:89" s="27" customFormat="1">
      <c r="A16" s="35" t="s">
        <v>26</v>
      </c>
      <c r="B16" s="97">
        <f>[10]Total_dep!C19</f>
        <v>9.3812963618943304</v>
      </c>
      <c r="C16" s="97">
        <f>[10]Total_dep!D19</f>
        <v>4.7898190616478997</v>
      </c>
      <c r="D16" s="97">
        <f>[10]Total_dep!E19</f>
        <v>9.6082070329051295</v>
      </c>
      <c r="E16" s="97">
        <f>[10]Total_dep!F19</f>
        <v>9.0007043210823294</v>
      </c>
      <c r="F16" s="97">
        <f>[10]Total_dep!G19</f>
        <v>10.624039835079801</v>
      </c>
      <c r="G16" s="97">
        <f>[10]Total_dep!H19</f>
        <v>11.092618749414701</v>
      </c>
      <c r="H16" s="97">
        <f>[10]Total_dep!I19</f>
        <v>5.31613473810018</v>
      </c>
      <c r="I16" s="97">
        <f>[10]Total_dep!J19</f>
        <v>11.3490249180958</v>
      </c>
      <c r="J16" s="97">
        <f>[10]Total_dep!K19</f>
        <v>11.5579329905515</v>
      </c>
      <c r="K16" s="97">
        <f>[10]Total_dep!L19</f>
        <v>13.857402593659399</v>
      </c>
      <c r="L16" s="97">
        <f>[10]Total_dep!M19</f>
        <v>0.64343980667697198</v>
      </c>
      <c r="M16" s="97">
        <f>[10]Total_dep!N19</f>
        <v>1.6318411804554501E-2</v>
      </c>
      <c r="N16" s="97">
        <f>[10]Total_dep!O19</f>
        <v>0.63247490906491399</v>
      </c>
      <c r="O16" s="97">
        <f>[10]Total_dep!P19</f>
        <v>0.86330187542430303</v>
      </c>
      <c r="P16" s="97">
        <f>[10]Total_dep!Q19</f>
        <v>1.33106775416809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97">
        <f>[10]Total_dep!C20</f>
        <v>8.3002408852039693</v>
      </c>
      <c r="C17" s="97">
        <f>[10]Total_dep!D20</f>
        <v>3.2747240750916</v>
      </c>
      <c r="D17" s="97">
        <f>[10]Total_dep!E20</f>
        <v>8.2101937578035393</v>
      </c>
      <c r="E17" s="97">
        <f>[10]Total_dep!F20</f>
        <v>9.5274022958319193</v>
      </c>
      <c r="F17" s="97">
        <f>[10]Total_dep!G20</f>
        <v>12.217669540734899</v>
      </c>
      <c r="G17" s="97">
        <f>[10]Total_dep!H20</f>
        <v>9.6002406247862009</v>
      </c>
      <c r="H17" s="97">
        <f>[10]Total_dep!I20</f>
        <v>4.9983807269879597</v>
      </c>
      <c r="I17" s="97">
        <f>[10]Total_dep!J20</f>
        <v>9.5126958082727402</v>
      </c>
      <c r="J17" s="97">
        <f>[10]Total_dep!K20</f>
        <v>10.125854414396599</v>
      </c>
      <c r="K17" s="97">
        <f>[10]Total_dep!L20</f>
        <v>13.637946303673001</v>
      </c>
      <c r="L17" s="97">
        <f>[10]Total_dep!M20</f>
        <v>0.99577550290795003</v>
      </c>
      <c r="M17" s="97">
        <f>[10]Total_dep!N20</f>
        <v>1.10465514199916E-2</v>
      </c>
      <c r="N17" s="97">
        <f>[10]Total_dep!O20</f>
        <v>1.10608337073601</v>
      </c>
      <c r="O17" s="97">
        <f>[10]Total_dep!P20</f>
        <v>0.77266475655738398</v>
      </c>
      <c r="P17" s="97">
        <f>[10]Total_dep!Q20</f>
        <v>0.630751410480485</v>
      </c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97">
        <f>[10]Total_dep!C21</f>
        <v>10.3652333140138</v>
      </c>
      <c r="C18" s="97">
        <f>[10]Total_dep!D21</f>
        <v>3.7942670114190702</v>
      </c>
      <c r="D18" s="97">
        <f>[10]Total_dep!E21</f>
        <v>10.5101933002853</v>
      </c>
      <c r="E18" s="97">
        <f>[10]Total_dep!F21</f>
        <v>9.6166343484183603</v>
      </c>
      <c r="F18" s="97">
        <f>[10]Total_dep!G21</f>
        <v>12.0566970660552</v>
      </c>
      <c r="G18" s="97">
        <f>[10]Total_dep!H21</f>
        <v>10.866471655168199</v>
      </c>
      <c r="H18" s="97">
        <f>[10]Total_dep!I21</f>
        <v>4.5443684680184804</v>
      </c>
      <c r="I18" s="97">
        <f>[10]Total_dep!J21</f>
        <v>10.946138554729201</v>
      </c>
      <c r="J18" s="97">
        <f>[10]Total_dep!K21</f>
        <v>11.253350807395901</v>
      </c>
      <c r="K18" s="97">
        <f>[10]Total_dep!L21</f>
        <v>13.708653083508</v>
      </c>
      <c r="L18" s="97">
        <f>[10]Total_dep!M21</f>
        <v>1.12280906346006</v>
      </c>
      <c r="M18" s="97">
        <f>[10]Total_dep!N21</f>
        <v>1.30369214779138E-2</v>
      </c>
      <c r="N18" s="97">
        <f>[10]Total_dep!O21</f>
        <v>1.2692783291532601</v>
      </c>
      <c r="O18" s="97">
        <f>[10]Total_dep!P21</f>
        <v>0.60891265730626498</v>
      </c>
      <c r="P18" s="97">
        <f>[10]Total_dep!Q21</f>
        <v>0.92186192700418901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97">
        <f>[10]Total_dep!C22</f>
        <v>8.2079219962189907</v>
      </c>
      <c r="C19" s="97">
        <f>[10]Total_dep!D22</f>
        <v>4.1346534935698198</v>
      </c>
      <c r="D19" s="97">
        <f>[10]Total_dep!E22</f>
        <v>8.0727456620507905</v>
      </c>
      <c r="E19" s="97">
        <f>[10]Total_dep!F22</f>
        <v>10.4388732919197</v>
      </c>
      <c r="F19" s="97">
        <f>[10]Total_dep!G22</f>
        <v>10.245514656415899</v>
      </c>
      <c r="G19" s="97">
        <f>[10]Total_dep!H22</f>
        <v>9.1234073714523696</v>
      </c>
      <c r="H19" s="97">
        <f>[10]Total_dep!I22</f>
        <v>4.8573023876504902</v>
      </c>
      <c r="I19" s="97">
        <f>[10]Total_dep!J22</f>
        <v>8.8703198973813695</v>
      </c>
      <c r="J19" s="97">
        <f>[10]Total_dep!K22</f>
        <v>12.3485543898123</v>
      </c>
      <c r="K19" s="97">
        <f>[10]Total_dep!L22</f>
        <v>13.5131342543107</v>
      </c>
      <c r="L19" s="97">
        <f>[10]Total_dep!M22</f>
        <v>0.79870101059946896</v>
      </c>
      <c r="M19" s="97">
        <f>[10]Total_dep!N22</f>
        <v>4.1764145096822698E-2</v>
      </c>
      <c r="N19" s="97">
        <f>[10]Total_dep!O22</f>
        <v>0.69631010355588396</v>
      </c>
      <c r="O19" s="97">
        <f>[10]Total_dep!P22</f>
        <v>1.4294718689853401</v>
      </c>
      <c r="P19" s="97">
        <f>[10]Total_dep!Q22</f>
        <v>1.23572444514386</v>
      </c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97">
        <f>[10]Total_dep!C23</f>
        <v>9.0683836390919392</v>
      </c>
      <c r="C20" s="97">
        <f>[10]Total_dep!D23</f>
        <v>3.4893903369117099</v>
      </c>
      <c r="D20" s="97">
        <f>[10]Total_dep!E23</f>
        <v>9.4061139535344704</v>
      </c>
      <c r="E20" s="97">
        <f>[10]Total_dep!F23</f>
        <v>10.302817446792901</v>
      </c>
      <c r="F20" s="97">
        <f>[10]Total_dep!G23</f>
        <v>12.0644136428546</v>
      </c>
      <c r="G20" s="97">
        <f>[10]Total_dep!H23</f>
        <v>10.6730958132989</v>
      </c>
      <c r="H20" s="97">
        <f>[10]Total_dep!I23</f>
        <v>4.8505469504434302</v>
      </c>
      <c r="I20" s="97">
        <f>[10]Total_dep!J23</f>
        <v>10.891789628682499</v>
      </c>
      <c r="J20" s="97">
        <f>[10]Total_dep!K23</f>
        <v>12.6358046321998</v>
      </c>
      <c r="K20" s="97">
        <f>[10]Total_dep!L23</f>
        <v>14.092625504705699</v>
      </c>
      <c r="L20" s="97">
        <f>[10]Total_dep!M23</f>
        <v>1.0172947541556201</v>
      </c>
      <c r="M20" s="97">
        <f>[10]Total_dep!N23</f>
        <v>1.19255645253894E-2</v>
      </c>
      <c r="N20" s="97">
        <f>[10]Total_dep!O23</f>
        <v>1.17501082660011</v>
      </c>
      <c r="O20" s="97">
        <f>[10]Total_dep!P23</f>
        <v>1.2156786230527401</v>
      </c>
      <c r="P20" s="97">
        <f>[10]Total_dep!Q23</f>
        <v>0.95430999934044403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97">
        <f>[10]Total_dep!C24</f>
        <v>8.7313118833071499</v>
      </c>
      <c r="C21" s="97">
        <f>[10]Total_dep!D24</f>
        <v>7.4538306962219902</v>
      </c>
      <c r="D21" s="97">
        <f>[10]Total_dep!E24</f>
        <v>8.7170860311985798</v>
      </c>
      <c r="E21" s="97">
        <f>[10]Total_dep!F24</f>
        <v>10.2473319980356</v>
      </c>
      <c r="F21" s="97">
        <f>[10]Total_dep!G24</f>
        <v>11.2208541516565</v>
      </c>
      <c r="G21" s="97">
        <f>[10]Total_dep!H24</f>
        <v>10.485858971336199</v>
      </c>
      <c r="H21" s="97">
        <f>[10]Total_dep!I24</f>
        <v>7.8232433349994501</v>
      </c>
      <c r="I21" s="97">
        <f>[10]Total_dep!J24</f>
        <v>10.696596634373099</v>
      </c>
      <c r="J21" s="97">
        <f>[10]Total_dep!K24</f>
        <v>12.067270707811</v>
      </c>
      <c r="K21" s="97">
        <f>[10]Total_dep!L24</f>
        <v>14.2908354838187</v>
      </c>
      <c r="L21" s="97">
        <f>[10]Total_dep!M24</f>
        <v>0.97278656008376496</v>
      </c>
      <c r="M21" s="97">
        <f>[10]Total_dep!N24</f>
        <v>2.70088761492948E-2</v>
      </c>
      <c r="N21" s="97">
        <f>[10]Total_dep!O24</f>
        <v>0.98978675464485599</v>
      </c>
      <c r="O21" s="97">
        <f>[10]Total_dep!P24</f>
        <v>1.0885912528050801</v>
      </c>
      <c r="P21" s="97">
        <f>[10]Total_dep!Q24</f>
        <v>1.16709174300451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7.6">
      <c r="A22" s="34" t="s">
        <v>1</v>
      </c>
      <c r="B22" s="97">
        <f>[10]Total_dep!C25</f>
        <v>7.8460808751717384</v>
      </c>
      <c r="C22" s="97">
        <f>[10]Total_dep!D25</f>
        <v>3.5633701599967544</v>
      </c>
      <c r="D22" s="97">
        <f>[10]Total_dep!E25</f>
        <v>8.1392085887873442</v>
      </c>
      <c r="E22" s="97">
        <f>[10]Total_dep!F25</f>
        <v>8.8093063722346692</v>
      </c>
      <c r="F22" s="97">
        <f>[10]Total_dep!G25</f>
        <v>3.5324063461846076</v>
      </c>
      <c r="G22" s="97">
        <f>[10]Total_dep!H25</f>
        <v>9.0220426849545667</v>
      </c>
      <c r="H22" s="97">
        <f>[10]Total_dep!I25</f>
        <v>3.8599548173491538</v>
      </c>
      <c r="I22" s="97">
        <f>[10]Total_dep!J25</f>
        <v>9.3652915925047981</v>
      </c>
      <c r="J22" s="97">
        <f>[10]Total_dep!K25</f>
        <v>12.1058975326387</v>
      </c>
      <c r="K22" s="97">
        <f>[10]Total_dep!L25</f>
        <v>13.503942488566111</v>
      </c>
      <c r="L22" s="97">
        <f>[10]Total_dep!M25</f>
        <v>0.78498707459279748</v>
      </c>
      <c r="M22" s="97">
        <f>[10]Total_dep!N25</f>
        <v>0.21149232922931852</v>
      </c>
      <c r="N22" s="97">
        <f>[10]Total_dep!O25</f>
        <v>0.80959713537279199</v>
      </c>
      <c r="O22" s="97">
        <f>[10]Total_dep!P25</f>
        <v>1.3586258869661452</v>
      </c>
      <c r="P22" s="97">
        <f>[10]Total_dep!Q25</f>
        <v>0.24747150706378235</v>
      </c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20" t="s">
        <v>32</v>
      </c>
      <c r="B23" s="97">
        <f>[10]Total_dep!C26</f>
        <v>5.8926827672189903</v>
      </c>
      <c r="C23" s="97">
        <f>[10]Total_dep!D26</f>
        <v>3.4717635250255601</v>
      </c>
      <c r="D23" s="97">
        <f>[10]Total_dep!E26</f>
        <v>5.77751820568648</v>
      </c>
      <c r="E23" s="97">
        <f>[10]Total_dep!F26</f>
        <v>9.7695502426579495</v>
      </c>
      <c r="F23" s="97">
        <f>[10]Total_dep!G26</f>
        <v>12.079162781776599</v>
      </c>
      <c r="G23" s="97">
        <f>[10]Total_dep!H26</f>
        <v>9.3512654412228002</v>
      </c>
      <c r="H23" s="97">
        <f>[10]Total_dep!I26</f>
        <v>3.5723921862367498</v>
      </c>
      <c r="I23" s="97">
        <f>[10]Total_dep!J26</f>
        <v>9.7592630312620798</v>
      </c>
      <c r="J23" s="97">
        <f>[10]Total_dep!K26</f>
        <v>11.407573309249999</v>
      </c>
      <c r="K23" s="97">
        <f>[10]Total_dep!L26</f>
        <v>13.9412160474181</v>
      </c>
      <c r="L23" s="97">
        <f>[10]Total_dep!M26</f>
        <v>0.36807577858359503</v>
      </c>
      <c r="M23" s="97">
        <f>[10]Total_dep!N26</f>
        <v>2.4501788100635202E-2</v>
      </c>
      <c r="N23" s="97">
        <f>[10]Total_dep!O26</f>
        <v>0.35146155011811397</v>
      </c>
      <c r="O23" s="97">
        <f>[10]Total_dep!P26</f>
        <v>1.2261790531052501</v>
      </c>
      <c r="P23" s="97">
        <f>[10]Total_dep!Q26</f>
        <v>0.98649861671082195</v>
      </c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20" t="s">
        <v>33</v>
      </c>
      <c r="B24" s="97">
        <f>[10]Total_dep!C27</f>
        <v>9.1655728873380795</v>
      </c>
      <c r="C24" s="97">
        <f>[10]Total_dep!D27</f>
        <v>3.1347055878256702</v>
      </c>
      <c r="D24" s="97">
        <f>[10]Total_dep!E27</f>
        <v>9.0554962109003991</v>
      </c>
      <c r="E24" s="97">
        <f>[10]Total_dep!F27</f>
        <v>9.1507821519023</v>
      </c>
      <c r="F24" s="97">
        <f>[10]Total_dep!G27</f>
        <v>12.280288875180201</v>
      </c>
      <c r="G24" s="97">
        <f>[10]Total_dep!H27</f>
        <v>10.557656152527001</v>
      </c>
      <c r="H24" s="97">
        <f>[10]Total_dep!I27</f>
        <v>3.1347055878256702</v>
      </c>
      <c r="I24" s="97">
        <f>[10]Total_dep!J27</f>
        <v>10.9157211367827</v>
      </c>
      <c r="J24" s="97">
        <f>[10]Total_dep!K27</f>
        <v>9.6261655361403609</v>
      </c>
      <c r="K24" s="97">
        <f>[10]Total_dep!L27</f>
        <v>13.668123082041699</v>
      </c>
      <c r="L24" s="97">
        <f>[10]Total_dep!M27</f>
        <v>1.1536994277343799</v>
      </c>
      <c r="M24" s="97" t="str">
        <f>[10]Total_dep!N27</f>
        <v>–</v>
      </c>
      <c r="N24" s="97">
        <f>[10]Total_dep!O27</f>
        <v>1.2872395383148401</v>
      </c>
      <c r="O24" s="97">
        <f>[10]Total_dep!P27</f>
        <v>0.19258828412143</v>
      </c>
      <c r="P24" s="97">
        <f>[10]Total_dep!Q27</f>
        <v>3.92983375335101E-2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20" t="s">
        <v>34</v>
      </c>
      <c r="B25" s="97">
        <f>[10]Total_dep!C28</f>
        <v>9.4111348761857805</v>
      </c>
      <c r="C25" s="97">
        <f>[10]Total_dep!D28</f>
        <v>7.2629035790795804</v>
      </c>
      <c r="D25" s="97">
        <f>[10]Total_dep!E28</f>
        <v>9.7504812869010404</v>
      </c>
      <c r="E25" s="97">
        <f>[10]Total_dep!F28</f>
        <v>9.5319882253428592</v>
      </c>
      <c r="F25" s="97">
        <f>[10]Total_dep!G28</f>
        <v>12.3231163755037</v>
      </c>
      <c r="G25" s="97">
        <f>[10]Total_dep!H28</f>
        <v>10.6331466304778</v>
      </c>
      <c r="H25" s="97">
        <f>[10]Total_dep!I28</f>
        <v>7.7021125719113099</v>
      </c>
      <c r="I25" s="97">
        <f>[10]Total_dep!J28</f>
        <v>11.0988233672776</v>
      </c>
      <c r="J25" s="97">
        <f>[10]Total_dep!K28</f>
        <v>11.870611454994499</v>
      </c>
      <c r="K25" s="97">
        <f>[10]Total_dep!L28</f>
        <v>14.256408394585</v>
      </c>
      <c r="L25" s="97">
        <f>[10]Total_dep!M28</f>
        <v>1.06552383516972</v>
      </c>
      <c r="M25" s="97">
        <f>[10]Total_dep!N28</f>
        <v>1.1827038996181601E-2</v>
      </c>
      <c r="N25" s="97">
        <f>[10]Total_dep!O28</f>
        <v>1.1158832622652499</v>
      </c>
      <c r="O25" s="97">
        <f>[10]Total_dep!P28</f>
        <v>1.3936237508237801</v>
      </c>
      <c r="P25" s="97">
        <f>[10]Total_dep!Q28</f>
        <v>1.0515944813588001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20" t="s">
        <v>35</v>
      </c>
      <c r="B26" s="97">
        <f>[10]Total_dep!C29</f>
        <v>8.8507722561160698</v>
      </c>
      <c r="C26" s="97">
        <f>[10]Total_dep!D29</f>
        <v>3.7950987877164701</v>
      </c>
      <c r="D26" s="97">
        <f>[10]Total_dep!E29</f>
        <v>9.19167402298525</v>
      </c>
      <c r="E26" s="97">
        <f>[10]Total_dep!F29</f>
        <v>10.2303120873267</v>
      </c>
      <c r="F26" s="97">
        <f>[10]Total_dep!G29</f>
        <v>13.1453951919082</v>
      </c>
      <c r="G26" s="97">
        <f>[10]Total_dep!H29</f>
        <v>10.062143226024</v>
      </c>
      <c r="H26" s="97">
        <f>[10]Total_dep!I29</f>
        <v>4.49451423424967</v>
      </c>
      <c r="I26" s="97">
        <f>[10]Total_dep!J29</f>
        <v>10.4544954181127</v>
      </c>
      <c r="J26" s="97">
        <f>[10]Total_dep!K29</f>
        <v>11.3184011840985</v>
      </c>
      <c r="K26" s="97">
        <f>[10]Total_dep!L29</f>
        <v>14.2944975291012</v>
      </c>
      <c r="L26" s="97">
        <f>[10]Total_dep!M29</f>
        <v>1.2800689981676201</v>
      </c>
      <c r="M26" s="97">
        <f>[10]Total_dep!N29</f>
        <v>1.06400138229616E-2</v>
      </c>
      <c r="N26" s="97">
        <f>[10]Total_dep!O29</f>
        <v>1.4819831184904599</v>
      </c>
      <c r="O26" s="97">
        <f>[10]Total_dep!P29</f>
        <v>1.0754644315041999</v>
      </c>
      <c r="P26" s="97">
        <f>[10]Total_dep!Q29</f>
        <v>0.75715973801891501</v>
      </c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20" t="s">
        <v>36</v>
      </c>
      <c r="B27" s="97">
        <f>[10]Total_dep!C30</f>
        <v>8.0662526186485106</v>
      </c>
      <c r="C27" s="97">
        <f>[10]Total_dep!D30</f>
        <v>4.2444108314441804</v>
      </c>
      <c r="D27" s="97">
        <f>[10]Total_dep!E30</f>
        <v>8.1890316540309307</v>
      </c>
      <c r="E27" s="97">
        <f>[10]Total_dep!F30</f>
        <v>8.9419423437906005</v>
      </c>
      <c r="F27" s="97">
        <f>[10]Total_dep!G30</f>
        <v>9.9492177037432903</v>
      </c>
      <c r="G27" s="97">
        <f>[10]Total_dep!H30</f>
        <v>9.7291762910121697</v>
      </c>
      <c r="H27" s="97">
        <f>[10]Total_dep!I30</f>
        <v>5.0775444159284202</v>
      </c>
      <c r="I27" s="97">
        <f>[10]Total_dep!J30</f>
        <v>9.8789361062655399</v>
      </c>
      <c r="J27" s="97">
        <f>[10]Total_dep!K30</f>
        <v>10.870196420978001</v>
      </c>
      <c r="K27" s="97">
        <f>[10]Total_dep!L30</f>
        <v>13.321411276776701</v>
      </c>
      <c r="L27" s="97">
        <f>[10]Total_dep!M30</f>
        <v>1.2156344601945801</v>
      </c>
      <c r="M27" s="97">
        <f>[10]Total_dep!N30</f>
        <v>1.70131014161089E-2</v>
      </c>
      <c r="N27" s="97">
        <f>[10]Total_dep!O30</f>
        <v>1.25162447281547</v>
      </c>
      <c r="O27" s="97">
        <f>[10]Total_dep!P30</f>
        <v>1.32431654158256</v>
      </c>
      <c r="P27" s="97">
        <f>[10]Total_dep!Q30</f>
        <v>1.4759568165339301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20" t="s">
        <v>37</v>
      </c>
      <c r="B28" s="97">
        <f>[10]Total_dep!C31</f>
        <v>10.4867791654275</v>
      </c>
      <c r="C28" s="97">
        <f>[10]Total_dep!D31</f>
        <v>3.6911559852978502</v>
      </c>
      <c r="D28" s="97">
        <f>[10]Total_dep!E31</f>
        <v>10.7800352687863</v>
      </c>
      <c r="E28" s="97">
        <f>[10]Total_dep!F31</f>
        <v>8.6276759449123208</v>
      </c>
      <c r="F28" s="97">
        <f>[10]Total_dep!G31</f>
        <v>10.318150906574401</v>
      </c>
      <c r="G28" s="97">
        <f>[10]Total_dep!H31</f>
        <v>11.0641586541691</v>
      </c>
      <c r="H28" s="97">
        <f>[10]Total_dep!I31</f>
        <v>4.0587464138827798</v>
      </c>
      <c r="I28" s="97">
        <f>[10]Total_dep!J31</f>
        <v>11.275360122108999</v>
      </c>
      <c r="J28" s="97">
        <f>[10]Total_dep!K31</f>
        <v>11.586504211422801</v>
      </c>
      <c r="K28" s="97">
        <f>[10]Total_dep!L31</f>
        <v>11.848342968880999</v>
      </c>
      <c r="L28" s="97">
        <f>[10]Total_dep!M31</f>
        <v>1.17400133171169</v>
      </c>
      <c r="M28" s="97">
        <f>[10]Total_dep!N31</f>
        <v>1.20453511628468E-2</v>
      </c>
      <c r="N28" s="97">
        <f>[10]Total_dep!O31</f>
        <v>1.0471160591635</v>
      </c>
      <c r="O28" s="97">
        <f>[10]Total_dep!P31</f>
        <v>2.1672375215834498</v>
      </c>
      <c r="P28" s="97">
        <f>[10]Total_dep!Q31</f>
        <v>1.2937697287769101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20" t="s">
        <v>38</v>
      </c>
      <c r="B29" s="97">
        <f>[10]Total_dep!C32</f>
        <v>8.2825410443474503</v>
      </c>
      <c r="C29" s="97">
        <f>[10]Total_dep!D32</f>
        <v>6.2142432912682901</v>
      </c>
      <c r="D29" s="97">
        <f>[10]Total_dep!E32</f>
        <v>8.2515783939050795</v>
      </c>
      <c r="E29" s="97">
        <f>[10]Total_dep!F32</f>
        <v>9.5518859381096206</v>
      </c>
      <c r="F29" s="97">
        <f>[10]Total_dep!G32</f>
        <v>12.871011342885099</v>
      </c>
      <c r="G29" s="97">
        <f>[10]Total_dep!H32</f>
        <v>9.5415390418862795</v>
      </c>
      <c r="H29" s="97">
        <f>[10]Total_dep!I32</f>
        <v>6.9772365857579697</v>
      </c>
      <c r="I29" s="97">
        <f>[10]Total_dep!J32</f>
        <v>9.5114423644343304</v>
      </c>
      <c r="J29" s="97">
        <f>[10]Total_dep!K32</f>
        <v>11.297874088428699</v>
      </c>
      <c r="K29" s="97">
        <f>[10]Total_dep!L32</f>
        <v>14.682630432780799</v>
      </c>
      <c r="L29" s="97">
        <f>[10]Total_dep!M32</f>
        <v>1.05407626035036</v>
      </c>
      <c r="M29" s="97">
        <f>[10]Total_dep!N32</f>
        <v>3.2561158492312198E-2</v>
      </c>
      <c r="N29" s="97">
        <f>[10]Total_dep!O32</f>
        <v>1.14462768580546</v>
      </c>
      <c r="O29" s="97">
        <f>[10]Total_dep!P32</f>
        <v>0.82810576309440198</v>
      </c>
      <c r="P29" s="97">
        <f>[10]Total_dep!Q32</f>
        <v>1.0710265320755501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20" t="s">
        <v>39</v>
      </c>
      <c r="B30" s="97">
        <f>[10]Total_dep!C33</f>
        <v>7.9334055776073402</v>
      </c>
      <c r="C30" s="97">
        <f>[10]Total_dep!D33</f>
        <v>4.3838120697821701</v>
      </c>
      <c r="D30" s="97">
        <f>[10]Total_dep!E33</f>
        <v>8.0225795949509706</v>
      </c>
      <c r="E30" s="97">
        <f>[10]Total_dep!F33</f>
        <v>9.5169526091017005</v>
      </c>
      <c r="F30" s="97">
        <f>[10]Total_dep!G33</f>
        <v>12.098743624997599</v>
      </c>
      <c r="G30" s="97">
        <f>[10]Total_dep!H33</f>
        <v>9.7133689982574491</v>
      </c>
      <c r="H30" s="97">
        <f>[10]Total_dep!I33</f>
        <v>4.8562515042368704</v>
      </c>
      <c r="I30" s="97">
        <f>[10]Total_dep!J33</f>
        <v>9.9007518641570496</v>
      </c>
      <c r="J30" s="97">
        <f>[10]Total_dep!K33</f>
        <v>12.159508076123799</v>
      </c>
      <c r="K30" s="97">
        <f>[10]Total_dep!L33</f>
        <v>13.9667002262944</v>
      </c>
      <c r="L30" s="97">
        <f>[10]Total_dep!M33</f>
        <v>0.94040839820353594</v>
      </c>
      <c r="M30" s="97">
        <f>[10]Total_dep!N33</f>
        <v>1.2698779056754201E-2</v>
      </c>
      <c r="N30" s="97">
        <f>[10]Total_dep!O33</f>
        <v>0.93548969173781704</v>
      </c>
      <c r="O30" s="97">
        <f>[10]Total_dep!P33</f>
        <v>1.38170787868486</v>
      </c>
      <c r="P30" s="97">
        <f>[10]Total_dep!Q33</f>
        <v>1.22427387049336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20" t="s">
        <v>40</v>
      </c>
      <c r="B31" s="97">
        <f>[10]Total_dep!C34</f>
        <v>9.2647339758635798</v>
      </c>
      <c r="C31" s="97">
        <f>[10]Total_dep!D34</f>
        <v>7.1744386853817996</v>
      </c>
      <c r="D31" s="97">
        <f>[10]Total_dep!E34</f>
        <v>9.4880538336970108</v>
      </c>
      <c r="E31" s="97">
        <f>[10]Total_dep!F34</f>
        <v>9.5221359783707804</v>
      </c>
      <c r="F31" s="97">
        <f>[10]Total_dep!G34</f>
        <v>10.698258261919801</v>
      </c>
      <c r="G31" s="97">
        <f>[10]Total_dep!H34</f>
        <v>10.212527909171399</v>
      </c>
      <c r="H31" s="97">
        <f>[10]Total_dep!I34</f>
        <v>7.37864034642954</v>
      </c>
      <c r="I31" s="97">
        <f>[10]Total_dep!J34</f>
        <v>10.4664424600582</v>
      </c>
      <c r="J31" s="97">
        <f>[10]Total_dep!K34</f>
        <v>11.3641456184889</v>
      </c>
      <c r="K31" s="97">
        <f>[10]Total_dep!L34</f>
        <v>13.385833450160201</v>
      </c>
      <c r="L31" s="97">
        <f>[10]Total_dep!M34</f>
        <v>1.1464120440847201</v>
      </c>
      <c r="M31" s="97">
        <f>[10]Total_dep!N34</f>
        <v>1.37606939806207E-2</v>
      </c>
      <c r="N31" s="97">
        <f>[10]Total_dep!O34</f>
        <v>1.15970958145006</v>
      </c>
      <c r="O31" s="97">
        <f>[10]Total_dep!P34</f>
        <v>1.29919042213012</v>
      </c>
      <c r="P31" s="97">
        <f>[10]Total_dep!Q34</f>
        <v>1.24272877034033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20" t="s">
        <v>41</v>
      </c>
      <c r="B32" s="97">
        <f>[10]Total_dep!C35</f>
        <v>8.7581526259446694</v>
      </c>
      <c r="C32" s="97">
        <f>[10]Total_dep!D35</f>
        <v>4.3730593901800896</v>
      </c>
      <c r="D32" s="97">
        <f>[10]Total_dep!E35</f>
        <v>9.1784982090495504</v>
      </c>
      <c r="E32" s="97">
        <f>[10]Total_dep!F35</f>
        <v>9.3876029746871907</v>
      </c>
      <c r="F32" s="97">
        <f>[10]Total_dep!G35</f>
        <v>11.9643761900121</v>
      </c>
      <c r="G32" s="97">
        <f>[10]Total_dep!H35</f>
        <v>9.8107206397608202</v>
      </c>
      <c r="H32" s="97">
        <f>[10]Total_dep!I35</f>
        <v>4.8802554021462496</v>
      </c>
      <c r="I32" s="97">
        <f>[10]Total_dep!J35</f>
        <v>10.2738471427464</v>
      </c>
      <c r="J32" s="97">
        <f>[10]Total_dep!K35</f>
        <v>10.8949157982934</v>
      </c>
      <c r="K32" s="97">
        <f>[10]Total_dep!L35</f>
        <v>14.395801030691899</v>
      </c>
      <c r="L32" s="97">
        <f>[10]Total_dep!M35</f>
        <v>0.95506832346868398</v>
      </c>
      <c r="M32" s="97">
        <f>[10]Total_dep!N35</f>
        <v>1.25817371138128E-2</v>
      </c>
      <c r="N32" s="97">
        <f>[10]Total_dep!O35</f>
        <v>1.0344657157314101</v>
      </c>
      <c r="O32" s="97">
        <f>[10]Total_dep!P35</f>
        <v>1.0689949528181899</v>
      </c>
      <c r="P32" s="97">
        <f>[10]Total_dep!Q35</f>
        <v>1.2231093994643201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20" t="s">
        <v>42</v>
      </c>
      <c r="B33" s="97">
        <f>[10]Total_dep!C36</f>
        <v>8.4925491611592498</v>
      </c>
      <c r="C33" s="97">
        <f>[10]Total_dep!D36</f>
        <v>6.3538807955218699</v>
      </c>
      <c r="D33" s="97">
        <f>[10]Total_dep!E36</f>
        <v>8.0520145522954092</v>
      </c>
      <c r="E33" s="97">
        <f>[10]Total_dep!F36</f>
        <v>9.4627317002415996</v>
      </c>
      <c r="F33" s="97">
        <f>[10]Total_dep!G36</f>
        <v>11.085593861416999</v>
      </c>
      <c r="G33" s="97">
        <f>[10]Total_dep!H36</f>
        <v>10.188170882973701</v>
      </c>
      <c r="H33" s="97">
        <f>[10]Total_dep!I36</f>
        <v>7.0974162109416499</v>
      </c>
      <c r="I33" s="97">
        <f>[10]Total_dep!J36</f>
        <v>9.7354037923682402</v>
      </c>
      <c r="J33" s="97">
        <f>[10]Total_dep!K36</f>
        <v>11.071918655281999</v>
      </c>
      <c r="K33" s="97">
        <f>[10]Total_dep!L36</f>
        <v>13.865109571194701</v>
      </c>
      <c r="L33" s="97">
        <f>[10]Total_dep!M36</f>
        <v>1.2165442368939701</v>
      </c>
      <c r="M33" s="97">
        <f>[10]Total_dep!N36</f>
        <v>1.01490500923699E-2</v>
      </c>
      <c r="N33" s="97">
        <f>[10]Total_dep!O36</f>
        <v>1.27086395476785</v>
      </c>
      <c r="O33" s="97">
        <f>[10]Total_dep!P36</f>
        <v>1.3834183952135699</v>
      </c>
      <c r="P33" s="97">
        <f>[10]Total_dep!Q36</f>
        <v>1.2026687225256401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20" t="s">
        <v>43</v>
      </c>
      <c r="B34" s="97">
        <f>[10]Total_dep!C37</f>
        <v>9.1407204066682599</v>
      </c>
      <c r="C34" s="97">
        <f>[10]Total_dep!D37</f>
        <v>4.21953037015167</v>
      </c>
      <c r="D34" s="97">
        <f>[10]Total_dep!E37</f>
        <v>9.2095785639870495</v>
      </c>
      <c r="E34" s="97">
        <f>[10]Total_dep!F37</f>
        <v>9.9851342668658294</v>
      </c>
      <c r="F34" s="97">
        <f>[10]Total_dep!G37</f>
        <v>11.566967908304299</v>
      </c>
      <c r="G34" s="97">
        <f>[10]Total_dep!H37</f>
        <v>10.140582322066001</v>
      </c>
      <c r="H34" s="97">
        <f>[10]Total_dep!I37</f>
        <v>4.4784980565714996</v>
      </c>
      <c r="I34" s="97">
        <f>[10]Total_dep!J37</f>
        <v>10.1575441633256</v>
      </c>
      <c r="J34" s="97">
        <f>[10]Total_dep!K37</f>
        <v>12.0828592694251</v>
      </c>
      <c r="K34" s="97">
        <f>[10]Total_dep!L37</f>
        <v>13.6964798958491</v>
      </c>
      <c r="L34" s="97">
        <f>[10]Total_dep!M37</f>
        <v>1.2293485167753999</v>
      </c>
      <c r="M34" s="97">
        <f>[10]Total_dep!N37</f>
        <v>2.4051618374991101E-2</v>
      </c>
      <c r="N34" s="97">
        <f>[10]Total_dep!O37</f>
        <v>1.2235576067751801</v>
      </c>
      <c r="O34" s="97">
        <f>[10]Total_dep!P37</f>
        <v>1.41564631024872</v>
      </c>
      <c r="P34" s="97">
        <f>[10]Total_dep!Q37</f>
        <v>1.37875103270788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20" t="s">
        <v>44</v>
      </c>
      <c r="B35" s="97">
        <f>[10]Total_dep!C38</f>
        <v>9.0902377314177905</v>
      </c>
      <c r="C35" s="97">
        <f>[10]Total_dep!D38</f>
        <v>4.59431732860285</v>
      </c>
      <c r="D35" s="97">
        <f>[10]Total_dep!E38</f>
        <v>9.2117366743831006</v>
      </c>
      <c r="E35" s="97">
        <f>[10]Total_dep!F38</f>
        <v>9.4863593659414303</v>
      </c>
      <c r="F35" s="97">
        <f>[10]Total_dep!G38</f>
        <v>12.220743462320801</v>
      </c>
      <c r="G35" s="97">
        <f>[10]Total_dep!H38</f>
        <v>9.7627252159943296</v>
      </c>
      <c r="H35" s="97">
        <f>[10]Total_dep!I38</f>
        <v>4.82946430364062</v>
      </c>
      <c r="I35" s="97">
        <f>[10]Total_dep!J38</f>
        <v>9.8497950023416205</v>
      </c>
      <c r="J35" s="97">
        <f>[10]Total_dep!K38</f>
        <v>11.6026327727982</v>
      </c>
      <c r="K35" s="97">
        <f>[10]Total_dep!L38</f>
        <v>13.710447696558001</v>
      </c>
      <c r="L35" s="97">
        <f>[10]Total_dep!M38</f>
        <v>0.96875669672759801</v>
      </c>
      <c r="M35" s="97">
        <f>[10]Total_dep!N38</f>
        <v>2.3338066245323901E-2</v>
      </c>
      <c r="N35" s="97">
        <f>[10]Total_dep!O38</f>
        <v>0.98903213646793897</v>
      </c>
      <c r="O35" s="97">
        <f>[10]Total_dep!P38</f>
        <v>1.0079576152056899</v>
      </c>
      <c r="P35" s="97">
        <f>[10]Total_dep!Q38</f>
        <v>0.97742956877118503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20" t="s">
        <v>45</v>
      </c>
      <c r="B36" s="97">
        <f>[10]Total_dep!C39</f>
        <v>8.1834769326564007</v>
      </c>
      <c r="C36" s="97">
        <f>[10]Total_dep!D39</f>
        <v>2.2072033239992899</v>
      </c>
      <c r="D36" s="97">
        <f>[10]Total_dep!E39</f>
        <v>8.1896974376272702</v>
      </c>
      <c r="E36" s="97">
        <f>[10]Total_dep!F39</f>
        <v>9.1723870639512501</v>
      </c>
      <c r="F36" s="97">
        <f>[10]Total_dep!G39</f>
        <v>11.7218934777898</v>
      </c>
      <c r="G36" s="97">
        <f>[10]Total_dep!H39</f>
        <v>10.112411738336901</v>
      </c>
      <c r="H36" s="97">
        <f>[10]Total_dep!I39</f>
        <v>2.4180128947712101</v>
      </c>
      <c r="I36" s="97">
        <f>[10]Total_dep!J39</f>
        <v>10.1955251825089</v>
      </c>
      <c r="J36" s="97">
        <f>[10]Total_dep!K39</f>
        <v>11.360802491965099</v>
      </c>
      <c r="K36" s="97">
        <f>[10]Total_dep!L39</f>
        <v>14.3868940766411</v>
      </c>
      <c r="L36" s="97">
        <f>[10]Total_dep!M39</f>
        <v>1.07043951974956</v>
      </c>
      <c r="M36" s="97">
        <f>[10]Total_dep!N39</f>
        <v>2.3003462142267402E-2</v>
      </c>
      <c r="N36" s="97">
        <f>[10]Total_dep!O39</f>
        <v>1.06552911648059</v>
      </c>
      <c r="O36" s="97">
        <f>[10]Total_dep!P39</f>
        <v>1.0935258349880399</v>
      </c>
      <c r="P36" s="97">
        <f>[10]Total_dep!Q39</f>
        <v>1.5631627326895099</v>
      </c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20" t="s">
        <v>46</v>
      </c>
      <c r="B37" s="97">
        <f>[10]Total_dep!C40</f>
        <v>7.9493514916091197</v>
      </c>
      <c r="C37" s="97">
        <f>[10]Total_dep!D40</f>
        <v>6.1151951039950596</v>
      </c>
      <c r="D37" s="97">
        <f>[10]Total_dep!E40</f>
        <v>8.0125114548088092</v>
      </c>
      <c r="E37" s="97">
        <f>[10]Total_dep!F40</f>
        <v>9.3764944195676794</v>
      </c>
      <c r="F37" s="97">
        <f>[10]Total_dep!G40</f>
        <v>12.550016763452501</v>
      </c>
      <c r="G37" s="97">
        <f>[10]Total_dep!H40</f>
        <v>9.3804241489725193</v>
      </c>
      <c r="H37" s="97">
        <f>[10]Total_dep!I40</f>
        <v>6.3432704183960302</v>
      </c>
      <c r="I37" s="97">
        <f>[10]Total_dep!J40</f>
        <v>9.6508942219104004</v>
      </c>
      <c r="J37" s="97">
        <f>[10]Total_dep!K40</f>
        <v>10.978207915486401</v>
      </c>
      <c r="K37" s="97">
        <f>[10]Total_dep!L40</f>
        <v>13.924090098060301</v>
      </c>
      <c r="L37" s="97">
        <f>[10]Total_dep!M40</f>
        <v>1.21502025725909</v>
      </c>
      <c r="M37" s="97">
        <f>[10]Total_dep!N40</f>
        <v>1.93351939142264E-2</v>
      </c>
      <c r="N37" s="97">
        <f>[10]Total_dep!O40</f>
        <v>1.31065959195882</v>
      </c>
      <c r="O37" s="97">
        <f>[10]Total_dep!P40</f>
        <v>0.36899926655302401</v>
      </c>
      <c r="P37" s="97">
        <f>[10]Total_dep!Q40</f>
        <v>0.57558809312610604</v>
      </c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95" customFormat="1" ht="6" customHeigh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 s="80" customFormat="1" ht="15" customHeight="1">
      <c r="A39" s="262" t="s">
        <v>94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</row>
    <row r="40" spans="1:49" s="80" customFormat="1" ht="39.75" customHeight="1">
      <c r="A40" s="253" t="s">
        <v>15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</row>
  </sheetData>
  <mergeCells count="14">
    <mergeCell ref="L7:L8"/>
    <mergeCell ref="M7:P7"/>
    <mergeCell ref="A39:P39"/>
    <mergeCell ref="A40:P40"/>
    <mergeCell ref="O1:P1"/>
    <mergeCell ref="A2:P2"/>
    <mergeCell ref="A5:A8"/>
    <mergeCell ref="B5:B8"/>
    <mergeCell ref="C5:F7"/>
    <mergeCell ref="G5:P5"/>
    <mergeCell ref="G6:K6"/>
    <mergeCell ref="L6:P6"/>
    <mergeCell ref="G7:G8"/>
    <mergeCell ref="H7:K7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AW41"/>
  <sheetViews>
    <sheetView showGridLines="0" zoomScaleNormal="100" zoomScaleSheetLayoutView="100" workbookViewId="0">
      <selection activeCell="A2" sqref="A2"/>
    </sheetView>
  </sheetViews>
  <sheetFormatPr defaultRowHeight="13.8"/>
  <cols>
    <col min="1" max="1" width="23.88671875" style="82" customWidth="1"/>
    <col min="2" max="16" width="8.88671875" style="26" customWidth="1"/>
    <col min="17" max="240" width="9.109375" style="26"/>
    <col min="241" max="241" width="3" style="26" bestFit="1" customWidth="1"/>
    <col min="242" max="242" width="23.88671875" style="26" customWidth="1"/>
    <col min="243" max="257" width="8.88671875" style="26" customWidth="1"/>
    <col min="258" max="496" width="9.109375" style="26"/>
    <col min="497" max="497" width="3" style="26" bestFit="1" customWidth="1"/>
    <col min="498" max="498" width="23.88671875" style="26" customWidth="1"/>
    <col min="499" max="513" width="8.88671875" style="26" customWidth="1"/>
    <col min="514" max="752" width="9.109375" style="26"/>
    <col min="753" max="753" width="3" style="26" bestFit="1" customWidth="1"/>
    <col min="754" max="754" width="23.88671875" style="26" customWidth="1"/>
    <col min="755" max="769" width="8.88671875" style="26" customWidth="1"/>
    <col min="770" max="1008" width="9.109375" style="26"/>
    <col min="1009" max="1009" width="3" style="26" bestFit="1" customWidth="1"/>
    <col min="1010" max="1010" width="23.88671875" style="26" customWidth="1"/>
    <col min="1011" max="1025" width="8.88671875" style="26" customWidth="1"/>
    <col min="1026" max="1264" width="9.109375" style="26"/>
    <col min="1265" max="1265" width="3" style="26" bestFit="1" customWidth="1"/>
    <col min="1266" max="1266" width="23.88671875" style="26" customWidth="1"/>
    <col min="1267" max="1281" width="8.88671875" style="26" customWidth="1"/>
    <col min="1282" max="1520" width="9.109375" style="26"/>
    <col min="1521" max="1521" width="3" style="26" bestFit="1" customWidth="1"/>
    <col min="1522" max="1522" width="23.88671875" style="26" customWidth="1"/>
    <col min="1523" max="1537" width="8.88671875" style="26" customWidth="1"/>
    <col min="1538" max="1776" width="9.109375" style="26"/>
    <col min="1777" max="1777" width="3" style="26" bestFit="1" customWidth="1"/>
    <col min="1778" max="1778" width="23.88671875" style="26" customWidth="1"/>
    <col min="1779" max="1793" width="8.88671875" style="26" customWidth="1"/>
    <col min="1794" max="2032" width="9.109375" style="26"/>
    <col min="2033" max="2033" width="3" style="26" bestFit="1" customWidth="1"/>
    <col min="2034" max="2034" width="23.88671875" style="26" customWidth="1"/>
    <col min="2035" max="2049" width="8.88671875" style="26" customWidth="1"/>
    <col min="2050" max="2288" width="9.109375" style="26"/>
    <col min="2289" max="2289" width="3" style="26" bestFit="1" customWidth="1"/>
    <col min="2290" max="2290" width="23.88671875" style="26" customWidth="1"/>
    <col min="2291" max="2305" width="8.88671875" style="26" customWidth="1"/>
    <col min="2306" max="2544" width="9.109375" style="26"/>
    <col min="2545" max="2545" width="3" style="26" bestFit="1" customWidth="1"/>
    <col min="2546" max="2546" width="23.88671875" style="26" customWidth="1"/>
    <col min="2547" max="2561" width="8.88671875" style="26" customWidth="1"/>
    <col min="2562" max="2800" width="9.109375" style="26"/>
    <col min="2801" max="2801" width="3" style="26" bestFit="1" customWidth="1"/>
    <col min="2802" max="2802" width="23.88671875" style="26" customWidth="1"/>
    <col min="2803" max="2817" width="8.88671875" style="26" customWidth="1"/>
    <col min="2818" max="3056" width="9.109375" style="26"/>
    <col min="3057" max="3057" width="3" style="26" bestFit="1" customWidth="1"/>
    <col min="3058" max="3058" width="23.88671875" style="26" customWidth="1"/>
    <col min="3059" max="3073" width="8.88671875" style="26" customWidth="1"/>
    <col min="3074" max="3312" width="9.109375" style="26"/>
    <col min="3313" max="3313" width="3" style="26" bestFit="1" customWidth="1"/>
    <col min="3314" max="3314" width="23.88671875" style="26" customWidth="1"/>
    <col min="3315" max="3329" width="8.88671875" style="26" customWidth="1"/>
    <col min="3330" max="3568" width="9.109375" style="26"/>
    <col min="3569" max="3569" width="3" style="26" bestFit="1" customWidth="1"/>
    <col min="3570" max="3570" width="23.88671875" style="26" customWidth="1"/>
    <col min="3571" max="3585" width="8.88671875" style="26" customWidth="1"/>
    <col min="3586" max="3824" width="9.109375" style="26"/>
    <col min="3825" max="3825" width="3" style="26" bestFit="1" customWidth="1"/>
    <col min="3826" max="3826" width="23.88671875" style="26" customWidth="1"/>
    <col min="3827" max="3841" width="8.88671875" style="26" customWidth="1"/>
    <col min="3842" max="4080" width="9.109375" style="26"/>
    <col min="4081" max="4081" width="3" style="26" bestFit="1" customWidth="1"/>
    <col min="4082" max="4082" width="23.88671875" style="26" customWidth="1"/>
    <col min="4083" max="4097" width="8.88671875" style="26" customWidth="1"/>
    <col min="4098" max="4336" width="9.109375" style="26"/>
    <col min="4337" max="4337" width="3" style="26" bestFit="1" customWidth="1"/>
    <col min="4338" max="4338" width="23.88671875" style="26" customWidth="1"/>
    <col min="4339" max="4353" width="8.88671875" style="26" customWidth="1"/>
    <col min="4354" max="4592" width="9.109375" style="26"/>
    <col min="4593" max="4593" width="3" style="26" bestFit="1" customWidth="1"/>
    <col min="4594" max="4594" width="23.88671875" style="26" customWidth="1"/>
    <col min="4595" max="4609" width="8.88671875" style="26" customWidth="1"/>
    <col min="4610" max="4848" width="9.109375" style="26"/>
    <col min="4849" max="4849" width="3" style="26" bestFit="1" customWidth="1"/>
    <col min="4850" max="4850" width="23.88671875" style="26" customWidth="1"/>
    <col min="4851" max="4865" width="8.88671875" style="26" customWidth="1"/>
    <col min="4866" max="5104" width="9.109375" style="26"/>
    <col min="5105" max="5105" width="3" style="26" bestFit="1" customWidth="1"/>
    <col min="5106" max="5106" width="23.88671875" style="26" customWidth="1"/>
    <col min="5107" max="5121" width="8.88671875" style="26" customWidth="1"/>
    <col min="5122" max="5360" width="9.109375" style="26"/>
    <col min="5361" max="5361" width="3" style="26" bestFit="1" customWidth="1"/>
    <col min="5362" max="5362" width="23.88671875" style="26" customWidth="1"/>
    <col min="5363" max="5377" width="8.88671875" style="26" customWidth="1"/>
    <col min="5378" max="5616" width="9.109375" style="26"/>
    <col min="5617" max="5617" width="3" style="26" bestFit="1" customWidth="1"/>
    <col min="5618" max="5618" width="23.88671875" style="26" customWidth="1"/>
    <col min="5619" max="5633" width="8.88671875" style="26" customWidth="1"/>
    <col min="5634" max="5872" width="9.109375" style="26"/>
    <col min="5873" max="5873" width="3" style="26" bestFit="1" customWidth="1"/>
    <col min="5874" max="5874" width="23.88671875" style="26" customWidth="1"/>
    <col min="5875" max="5889" width="8.88671875" style="26" customWidth="1"/>
    <col min="5890" max="6128" width="9.109375" style="26"/>
    <col min="6129" max="6129" width="3" style="26" bestFit="1" customWidth="1"/>
    <col min="6130" max="6130" width="23.88671875" style="26" customWidth="1"/>
    <col min="6131" max="6145" width="8.88671875" style="26" customWidth="1"/>
    <col min="6146" max="6384" width="9.109375" style="26"/>
    <col min="6385" max="6385" width="3" style="26" bestFit="1" customWidth="1"/>
    <col min="6386" max="6386" width="23.88671875" style="26" customWidth="1"/>
    <col min="6387" max="6401" width="8.88671875" style="26" customWidth="1"/>
    <col min="6402" max="6640" width="9.109375" style="26"/>
    <col min="6641" max="6641" width="3" style="26" bestFit="1" customWidth="1"/>
    <col min="6642" max="6642" width="23.88671875" style="26" customWidth="1"/>
    <col min="6643" max="6657" width="8.88671875" style="26" customWidth="1"/>
    <col min="6658" max="6896" width="9.109375" style="26"/>
    <col min="6897" max="6897" width="3" style="26" bestFit="1" customWidth="1"/>
    <col min="6898" max="6898" width="23.88671875" style="26" customWidth="1"/>
    <col min="6899" max="6913" width="8.88671875" style="26" customWidth="1"/>
    <col min="6914" max="7152" width="9.109375" style="26"/>
    <col min="7153" max="7153" width="3" style="26" bestFit="1" customWidth="1"/>
    <col min="7154" max="7154" width="23.88671875" style="26" customWidth="1"/>
    <col min="7155" max="7169" width="8.88671875" style="26" customWidth="1"/>
    <col min="7170" max="7408" width="9.109375" style="26"/>
    <col min="7409" max="7409" width="3" style="26" bestFit="1" customWidth="1"/>
    <col min="7410" max="7410" width="23.88671875" style="26" customWidth="1"/>
    <col min="7411" max="7425" width="8.88671875" style="26" customWidth="1"/>
    <col min="7426" max="7664" width="9.109375" style="26"/>
    <col min="7665" max="7665" width="3" style="26" bestFit="1" customWidth="1"/>
    <col min="7666" max="7666" width="23.88671875" style="26" customWidth="1"/>
    <col min="7667" max="7681" width="8.88671875" style="26" customWidth="1"/>
    <col min="7682" max="7920" width="9.109375" style="26"/>
    <col min="7921" max="7921" width="3" style="26" bestFit="1" customWidth="1"/>
    <col min="7922" max="7922" width="23.88671875" style="26" customWidth="1"/>
    <col min="7923" max="7937" width="8.88671875" style="26" customWidth="1"/>
    <col min="7938" max="8176" width="9.109375" style="26"/>
    <col min="8177" max="8177" width="3" style="26" bestFit="1" customWidth="1"/>
    <col min="8178" max="8178" width="23.88671875" style="26" customWidth="1"/>
    <col min="8179" max="8193" width="8.88671875" style="26" customWidth="1"/>
    <col min="8194" max="8432" width="9.109375" style="26"/>
    <col min="8433" max="8433" width="3" style="26" bestFit="1" customWidth="1"/>
    <col min="8434" max="8434" width="23.88671875" style="26" customWidth="1"/>
    <col min="8435" max="8449" width="8.88671875" style="26" customWidth="1"/>
    <col min="8450" max="8688" width="9.109375" style="26"/>
    <col min="8689" max="8689" width="3" style="26" bestFit="1" customWidth="1"/>
    <col min="8690" max="8690" width="23.88671875" style="26" customWidth="1"/>
    <col min="8691" max="8705" width="8.88671875" style="26" customWidth="1"/>
    <col min="8706" max="8944" width="9.109375" style="26"/>
    <col min="8945" max="8945" width="3" style="26" bestFit="1" customWidth="1"/>
    <col min="8946" max="8946" width="23.88671875" style="26" customWidth="1"/>
    <col min="8947" max="8961" width="8.88671875" style="26" customWidth="1"/>
    <col min="8962" max="9200" width="9.109375" style="26"/>
    <col min="9201" max="9201" width="3" style="26" bestFit="1" customWidth="1"/>
    <col min="9202" max="9202" width="23.88671875" style="26" customWidth="1"/>
    <col min="9203" max="9217" width="8.88671875" style="26" customWidth="1"/>
    <col min="9218" max="9456" width="9.109375" style="26"/>
    <col min="9457" max="9457" width="3" style="26" bestFit="1" customWidth="1"/>
    <col min="9458" max="9458" width="23.88671875" style="26" customWidth="1"/>
    <col min="9459" max="9473" width="8.88671875" style="26" customWidth="1"/>
    <col min="9474" max="9712" width="9.109375" style="26"/>
    <col min="9713" max="9713" width="3" style="26" bestFit="1" customWidth="1"/>
    <col min="9714" max="9714" width="23.88671875" style="26" customWidth="1"/>
    <col min="9715" max="9729" width="8.88671875" style="26" customWidth="1"/>
    <col min="9730" max="9968" width="9.109375" style="26"/>
    <col min="9969" max="9969" width="3" style="26" bestFit="1" customWidth="1"/>
    <col min="9970" max="9970" width="23.88671875" style="26" customWidth="1"/>
    <col min="9971" max="9985" width="8.88671875" style="26" customWidth="1"/>
    <col min="9986" max="10224" width="9.109375" style="26"/>
    <col min="10225" max="10225" width="3" style="26" bestFit="1" customWidth="1"/>
    <col min="10226" max="10226" width="23.88671875" style="26" customWidth="1"/>
    <col min="10227" max="10241" width="8.88671875" style="26" customWidth="1"/>
    <col min="10242" max="10480" width="9.109375" style="26"/>
    <col min="10481" max="10481" width="3" style="26" bestFit="1" customWidth="1"/>
    <col min="10482" max="10482" width="23.88671875" style="26" customWidth="1"/>
    <col min="10483" max="10497" width="8.88671875" style="26" customWidth="1"/>
    <col min="10498" max="10736" width="9.109375" style="26"/>
    <col min="10737" max="10737" width="3" style="26" bestFit="1" customWidth="1"/>
    <col min="10738" max="10738" width="23.88671875" style="26" customWidth="1"/>
    <col min="10739" max="10753" width="8.88671875" style="26" customWidth="1"/>
    <col min="10754" max="10992" width="9.109375" style="26"/>
    <col min="10993" max="10993" width="3" style="26" bestFit="1" customWidth="1"/>
    <col min="10994" max="10994" width="23.88671875" style="26" customWidth="1"/>
    <col min="10995" max="11009" width="8.88671875" style="26" customWidth="1"/>
    <col min="11010" max="11248" width="9.109375" style="26"/>
    <col min="11249" max="11249" width="3" style="26" bestFit="1" customWidth="1"/>
    <col min="11250" max="11250" width="23.88671875" style="26" customWidth="1"/>
    <col min="11251" max="11265" width="8.88671875" style="26" customWidth="1"/>
    <col min="11266" max="11504" width="9.109375" style="26"/>
    <col min="11505" max="11505" width="3" style="26" bestFit="1" customWidth="1"/>
    <col min="11506" max="11506" width="23.88671875" style="26" customWidth="1"/>
    <col min="11507" max="11521" width="8.88671875" style="26" customWidth="1"/>
    <col min="11522" max="11760" width="9.109375" style="26"/>
    <col min="11761" max="11761" width="3" style="26" bestFit="1" customWidth="1"/>
    <col min="11762" max="11762" width="23.88671875" style="26" customWidth="1"/>
    <col min="11763" max="11777" width="8.88671875" style="26" customWidth="1"/>
    <col min="11778" max="12016" width="9.109375" style="26"/>
    <col min="12017" max="12017" width="3" style="26" bestFit="1" customWidth="1"/>
    <col min="12018" max="12018" width="23.88671875" style="26" customWidth="1"/>
    <col min="12019" max="12033" width="8.88671875" style="26" customWidth="1"/>
    <col min="12034" max="12272" width="9.109375" style="26"/>
    <col min="12273" max="12273" width="3" style="26" bestFit="1" customWidth="1"/>
    <col min="12274" max="12274" width="23.88671875" style="26" customWidth="1"/>
    <col min="12275" max="12289" width="8.88671875" style="26" customWidth="1"/>
    <col min="12290" max="12528" width="9.109375" style="26"/>
    <col min="12529" max="12529" width="3" style="26" bestFit="1" customWidth="1"/>
    <col min="12530" max="12530" width="23.88671875" style="26" customWidth="1"/>
    <col min="12531" max="12545" width="8.88671875" style="26" customWidth="1"/>
    <col min="12546" max="12784" width="9.109375" style="26"/>
    <col min="12785" max="12785" width="3" style="26" bestFit="1" customWidth="1"/>
    <col min="12786" max="12786" width="23.88671875" style="26" customWidth="1"/>
    <col min="12787" max="12801" width="8.88671875" style="26" customWidth="1"/>
    <col min="12802" max="13040" width="9.109375" style="26"/>
    <col min="13041" max="13041" width="3" style="26" bestFit="1" customWidth="1"/>
    <col min="13042" max="13042" width="23.88671875" style="26" customWidth="1"/>
    <col min="13043" max="13057" width="8.88671875" style="26" customWidth="1"/>
    <col min="13058" max="13296" width="9.109375" style="26"/>
    <col min="13297" max="13297" width="3" style="26" bestFit="1" customWidth="1"/>
    <col min="13298" max="13298" width="23.88671875" style="26" customWidth="1"/>
    <col min="13299" max="13313" width="8.88671875" style="26" customWidth="1"/>
    <col min="13314" max="13552" width="9.109375" style="26"/>
    <col min="13553" max="13553" width="3" style="26" bestFit="1" customWidth="1"/>
    <col min="13554" max="13554" width="23.88671875" style="26" customWidth="1"/>
    <col min="13555" max="13569" width="8.88671875" style="26" customWidth="1"/>
    <col min="13570" max="13808" width="9.109375" style="26"/>
    <col min="13809" max="13809" width="3" style="26" bestFit="1" customWidth="1"/>
    <col min="13810" max="13810" width="23.88671875" style="26" customWidth="1"/>
    <col min="13811" max="13825" width="8.88671875" style="26" customWidth="1"/>
    <col min="13826" max="14064" width="9.109375" style="26"/>
    <col min="14065" max="14065" width="3" style="26" bestFit="1" customWidth="1"/>
    <col min="14066" max="14066" width="23.88671875" style="26" customWidth="1"/>
    <col min="14067" max="14081" width="8.88671875" style="26" customWidth="1"/>
    <col min="14082" max="14320" width="9.109375" style="26"/>
    <col min="14321" max="14321" width="3" style="26" bestFit="1" customWidth="1"/>
    <col min="14322" max="14322" width="23.88671875" style="26" customWidth="1"/>
    <col min="14323" max="14337" width="8.88671875" style="26" customWidth="1"/>
    <col min="14338" max="14576" width="9.109375" style="26"/>
    <col min="14577" max="14577" width="3" style="26" bestFit="1" customWidth="1"/>
    <col min="14578" max="14578" width="23.88671875" style="26" customWidth="1"/>
    <col min="14579" max="14593" width="8.88671875" style="26" customWidth="1"/>
    <col min="14594" max="14832" width="9.109375" style="26"/>
    <col min="14833" max="14833" width="3" style="26" bestFit="1" customWidth="1"/>
    <col min="14834" max="14834" width="23.88671875" style="26" customWidth="1"/>
    <col min="14835" max="14849" width="8.88671875" style="26" customWidth="1"/>
    <col min="14850" max="15088" width="9.109375" style="26"/>
    <col min="15089" max="15089" width="3" style="26" bestFit="1" customWidth="1"/>
    <col min="15090" max="15090" width="23.88671875" style="26" customWidth="1"/>
    <col min="15091" max="15105" width="8.88671875" style="26" customWidth="1"/>
    <col min="15106" max="15344" width="9.109375" style="26"/>
    <col min="15345" max="15345" width="3" style="26" bestFit="1" customWidth="1"/>
    <col min="15346" max="15346" width="23.88671875" style="26" customWidth="1"/>
    <col min="15347" max="15361" width="8.88671875" style="26" customWidth="1"/>
    <col min="15362" max="15600" width="9.109375" style="26"/>
    <col min="15601" max="15601" width="3" style="26" bestFit="1" customWidth="1"/>
    <col min="15602" max="15602" width="23.88671875" style="26" customWidth="1"/>
    <col min="15603" max="15617" width="8.88671875" style="26" customWidth="1"/>
    <col min="15618" max="15856" width="9.109375" style="26"/>
    <col min="15857" max="15857" width="3" style="26" bestFit="1" customWidth="1"/>
    <col min="15858" max="15858" width="23.88671875" style="26" customWidth="1"/>
    <col min="15859" max="15873" width="8.88671875" style="26" customWidth="1"/>
    <col min="15874" max="16112" width="9.109375" style="26"/>
    <col min="16113" max="16113" width="3" style="26" bestFit="1" customWidth="1"/>
    <col min="16114" max="16114" width="23.88671875" style="26" customWidth="1"/>
    <col min="16115" max="16129" width="8.88671875" style="26" customWidth="1"/>
    <col min="16130" max="16384" width="9.109375" style="26"/>
  </cols>
  <sheetData>
    <row r="1" spans="1:49">
      <c r="O1" s="223" t="s">
        <v>85</v>
      </c>
      <c r="P1" s="223"/>
    </row>
    <row r="2" spans="1:49" ht="15" customHeight="1">
      <c r="A2" s="276" t="s">
        <v>80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</row>
    <row r="3" spans="1:49">
      <c r="A3" s="82" t="s">
        <v>97</v>
      </c>
    </row>
    <row r="4" spans="1:49">
      <c r="A4" s="88"/>
    </row>
    <row r="5" spans="1:49" s="72" customFormat="1" ht="12.75" customHeight="1">
      <c r="A5" s="266" t="s">
        <v>18</v>
      </c>
      <c r="B5" s="269" t="s">
        <v>19</v>
      </c>
      <c r="C5" s="270" t="s">
        <v>52</v>
      </c>
      <c r="D5" s="271"/>
      <c r="E5" s="271"/>
      <c r="F5" s="272"/>
      <c r="G5" s="277" t="s">
        <v>20</v>
      </c>
      <c r="H5" s="277"/>
      <c r="I5" s="277"/>
      <c r="J5" s="277"/>
      <c r="K5" s="277"/>
      <c r="L5" s="277"/>
      <c r="M5" s="277"/>
      <c r="N5" s="277"/>
      <c r="O5" s="277"/>
      <c r="P5" s="278"/>
    </row>
    <row r="6" spans="1:49" s="73" customFormat="1" ht="12.75" customHeight="1">
      <c r="A6" s="267"/>
      <c r="B6" s="255"/>
      <c r="C6" s="233"/>
      <c r="D6" s="234"/>
      <c r="E6" s="234"/>
      <c r="F6" s="235"/>
      <c r="G6" s="259" t="s">
        <v>6</v>
      </c>
      <c r="H6" s="259"/>
      <c r="I6" s="259"/>
      <c r="J6" s="259"/>
      <c r="K6" s="259"/>
      <c r="L6" s="273" t="s">
        <v>7</v>
      </c>
      <c r="M6" s="273"/>
      <c r="N6" s="273"/>
      <c r="O6" s="273"/>
      <c r="P6" s="236"/>
    </row>
    <row r="7" spans="1:49" s="73" customFormat="1" ht="12.75" customHeight="1">
      <c r="A7" s="267"/>
      <c r="B7" s="255"/>
      <c r="C7" s="238"/>
      <c r="D7" s="257"/>
      <c r="E7" s="257"/>
      <c r="F7" s="258"/>
      <c r="G7" s="259" t="s">
        <v>49</v>
      </c>
      <c r="H7" s="260" t="s">
        <v>52</v>
      </c>
      <c r="I7" s="261"/>
      <c r="J7" s="261"/>
      <c r="K7" s="274"/>
      <c r="L7" s="259" t="s">
        <v>49</v>
      </c>
      <c r="M7" s="260" t="s">
        <v>52</v>
      </c>
      <c r="N7" s="261"/>
      <c r="O7" s="261"/>
      <c r="P7" s="261"/>
    </row>
    <row r="8" spans="1:49" s="73" customFormat="1" ht="55.2">
      <c r="A8" s="268"/>
      <c r="B8" s="256"/>
      <c r="C8" s="165" t="s">
        <v>57</v>
      </c>
      <c r="D8" s="163" t="s">
        <v>53</v>
      </c>
      <c r="E8" s="163" t="s">
        <v>58</v>
      </c>
      <c r="F8" s="163" t="s">
        <v>59</v>
      </c>
      <c r="G8" s="259"/>
      <c r="H8" s="165" t="s">
        <v>57</v>
      </c>
      <c r="I8" s="163" t="s">
        <v>53</v>
      </c>
      <c r="J8" s="163" t="s">
        <v>58</v>
      </c>
      <c r="K8" s="163" t="s">
        <v>59</v>
      </c>
      <c r="L8" s="259"/>
      <c r="M8" s="177" t="s">
        <v>57</v>
      </c>
      <c r="N8" s="163" t="s">
        <v>53</v>
      </c>
      <c r="O8" s="163" t="s">
        <v>58</v>
      </c>
      <c r="P8" s="164" t="s">
        <v>59</v>
      </c>
    </row>
    <row r="9" spans="1:49" s="77" customFormat="1" ht="12">
      <c r="A9" s="74">
        <v>1</v>
      </c>
      <c r="B9" s="121">
        <v>2</v>
      </c>
      <c r="C9" s="124">
        <v>3</v>
      </c>
      <c r="D9" s="121">
        <v>4</v>
      </c>
      <c r="E9" s="124">
        <v>5</v>
      </c>
      <c r="F9" s="121">
        <v>6</v>
      </c>
      <c r="G9" s="124">
        <v>7</v>
      </c>
      <c r="H9" s="121">
        <v>8</v>
      </c>
      <c r="I9" s="124">
        <v>9</v>
      </c>
      <c r="J9" s="121">
        <v>10</v>
      </c>
      <c r="K9" s="124">
        <v>11</v>
      </c>
      <c r="L9" s="121">
        <v>12</v>
      </c>
      <c r="M9" s="124">
        <v>13</v>
      </c>
      <c r="N9" s="121">
        <v>14</v>
      </c>
      <c r="O9" s="124">
        <v>15</v>
      </c>
      <c r="P9" s="122">
        <v>16</v>
      </c>
    </row>
    <row r="10" spans="1:49" s="91" customFormat="1" ht="21.9" customHeight="1">
      <c r="A10" s="89"/>
      <c r="B10" s="123" t="s">
        <v>56</v>
      </c>
      <c r="C10" s="125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49" s="33" customFormat="1">
      <c r="A11" s="15" t="s">
        <v>19</v>
      </c>
      <c r="B11" s="185">
        <f>[13]КС_dep!C14</f>
        <v>8.3270993500224098</v>
      </c>
      <c r="C11" s="185">
        <f>[13]КС_dep!D14</f>
        <v>4.8913708969447001</v>
      </c>
      <c r="D11" s="185">
        <f>[13]КС_dep!E14</f>
        <v>8.49929959862604</v>
      </c>
      <c r="E11" s="185">
        <f>[13]КС_dep!F14</f>
        <v>7.0726961551638601</v>
      </c>
      <c r="F11" s="185">
        <f>[13]КС_dep!G14</f>
        <v>1.2714117429663401</v>
      </c>
      <c r="G11" s="185">
        <f>[13]КС_dep!H14</f>
        <v>9.3601177624658103</v>
      </c>
      <c r="H11" s="185">
        <f>[13]КС_dep!I14</f>
        <v>4.9691496438350997</v>
      </c>
      <c r="I11" s="185">
        <f>[13]КС_dep!J14</f>
        <v>9.5800994273926303</v>
      </c>
      <c r="J11" s="185">
        <f>[13]КС_dep!K14</f>
        <v>9.0223731520533903</v>
      </c>
      <c r="K11" s="185">
        <f>[13]КС_dep!L14</f>
        <v>10.803081391190799</v>
      </c>
      <c r="L11" s="185">
        <f>[13]КС_dep!M14</f>
        <v>0.75438933221754001</v>
      </c>
      <c r="M11" s="185">
        <f>[13]КС_dep!N14</f>
        <v>0.94796620340417403</v>
      </c>
      <c r="N11" s="185">
        <f>[13]КС_dep!O14</f>
        <v>0.75942193708137395</v>
      </c>
      <c r="O11" s="185">
        <f>[13]КС_dep!P14</f>
        <v>2.7116059869027702</v>
      </c>
      <c r="P11" s="185">
        <f>[13]КС_dep!Q14</f>
        <v>0.19503488910564101</v>
      </c>
      <c r="Q11" s="185"/>
      <c r="R11" s="187"/>
      <c r="S11" s="187"/>
    </row>
    <row r="12" spans="1:49" s="33" customFormat="1" ht="41.4">
      <c r="A12" s="34" t="s">
        <v>22</v>
      </c>
      <c r="B12" s="97" t="str">
        <f>[13]КС_dep!C15</f>
        <v>—</v>
      </c>
      <c r="C12" s="97" t="str">
        <f>[13]КС_dep!D15</f>
        <v>—</v>
      </c>
      <c r="D12" s="97" t="str">
        <f>[13]КС_dep!E15</f>
        <v>—</v>
      </c>
      <c r="E12" s="97" t="str">
        <f>[13]КС_dep!F15</f>
        <v>—</v>
      </c>
      <c r="F12" s="97" t="str">
        <f>[13]КС_dep!G15</f>
        <v>—</v>
      </c>
      <c r="G12" s="97" t="str">
        <f>[13]КС_dep!H15</f>
        <v>—</v>
      </c>
      <c r="H12" s="97" t="str">
        <f>[13]КС_dep!I15</f>
        <v>—</v>
      </c>
      <c r="I12" s="97" t="str">
        <f>[13]КС_dep!J15</f>
        <v>—</v>
      </c>
      <c r="J12" s="97" t="str">
        <f>[13]КС_dep!K15</f>
        <v>—</v>
      </c>
      <c r="K12" s="97" t="str">
        <f>[13]КС_dep!L15</f>
        <v>—</v>
      </c>
      <c r="L12" s="97" t="str">
        <f>[13]КС_dep!M15</f>
        <v>—</v>
      </c>
      <c r="M12" s="97" t="str">
        <f>[13]КС_dep!N15</f>
        <v>—</v>
      </c>
      <c r="N12" s="97" t="str">
        <f>[13]КС_dep!O15</f>
        <v>—</v>
      </c>
      <c r="O12" s="97" t="str">
        <f>[13]КС_dep!P15</f>
        <v>—</v>
      </c>
      <c r="P12" s="97" t="str">
        <f>[13]КС_dep!Q15</f>
        <v>—</v>
      </c>
      <c r="Q12" s="97"/>
    </row>
    <row r="13" spans="1:4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49" s="33" customFormat="1">
      <c r="A14" s="35" t="s">
        <v>24</v>
      </c>
      <c r="B14" s="97">
        <f>[13]КС_dep!C17</f>
        <v>8.6801221547533398</v>
      </c>
      <c r="C14" s="97">
        <f>[13]КС_dep!D17</f>
        <v>5.1029536576779799</v>
      </c>
      <c r="D14" s="97">
        <f>[13]КС_dep!E17</f>
        <v>8.7953303915562309</v>
      </c>
      <c r="E14" s="97">
        <f>[13]КС_dep!F17</f>
        <v>8</v>
      </c>
      <c r="F14" s="97">
        <f>[13]КС_dep!G17</f>
        <v>0</v>
      </c>
      <c r="G14" s="97">
        <f>[13]КС_dep!H17</f>
        <v>9.1267338011548507</v>
      </c>
      <c r="H14" s="97">
        <f>[13]КС_dep!I17</f>
        <v>5.1029536576779799</v>
      </c>
      <c r="I14" s="97">
        <f>[13]КС_dep!J17</f>
        <v>9.2641606438877009</v>
      </c>
      <c r="J14" s="97">
        <f>[13]КС_dep!K17</f>
        <v>8</v>
      </c>
      <c r="K14" s="97">
        <f>[13]КС_dep!L17</f>
        <v>0</v>
      </c>
      <c r="L14" s="97">
        <f>[13]КС_dep!M17</f>
        <v>1.00074983223516</v>
      </c>
      <c r="M14" s="97">
        <f>[13]КС_dep!N17</f>
        <v>0</v>
      </c>
      <c r="N14" s="97">
        <f>[13]КС_dep!O17</f>
        <v>1.00074983223516</v>
      </c>
      <c r="O14" s="97">
        <f>[13]КС_dep!P17</f>
        <v>0</v>
      </c>
      <c r="P14" s="97">
        <f>[13]КС_dep!Q17</f>
        <v>0</v>
      </c>
      <c r="Q14" s="97"/>
    </row>
    <row r="15" spans="1:49" s="33" customFormat="1">
      <c r="A15" s="35" t="s">
        <v>25</v>
      </c>
      <c r="B15" s="97">
        <f>[13]КС_dep!C18</f>
        <v>10.694911796534299</v>
      </c>
      <c r="C15" s="97">
        <f>[13]КС_dep!D18</f>
        <v>8.5847020644603607</v>
      </c>
      <c r="D15" s="97">
        <f>[13]КС_dep!E18</f>
        <v>10.754156515659799</v>
      </c>
      <c r="E15" s="97">
        <f>[13]КС_dep!F18</f>
        <v>8</v>
      </c>
      <c r="F15" s="97">
        <f>[13]КС_dep!G18</f>
        <v>0</v>
      </c>
      <c r="G15" s="97">
        <f>[13]КС_dep!H18</f>
        <v>11.1085136737862</v>
      </c>
      <c r="H15" s="97">
        <f>[13]КС_dep!I18</f>
        <v>8.5847020644603607</v>
      </c>
      <c r="I15" s="97">
        <f>[13]КС_dep!J18</f>
        <v>11.1824156695686</v>
      </c>
      <c r="J15" s="97">
        <f>[13]КС_dep!K18</f>
        <v>8</v>
      </c>
      <c r="K15" s="97">
        <f>[13]КС_dep!L18</f>
        <v>0</v>
      </c>
      <c r="L15" s="97">
        <f>[13]КС_dep!M18</f>
        <v>0.80124716804016405</v>
      </c>
      <c r="M15" s="97">
        <f>[13]КС_dep!N18</f>
        <v>0</v>
      </c>
      <c r="N15" s="97">
        <f>[13]КС_dep!O18</f>
        <v>0.80124716804016405</v>
      </c>
      <c r="O15" s="97">
        <f>[13]КС_dep!P18</f>
        <v>0</v>
      </c>
      <c r="P15" s="97">
        <f>[13]КС_dep!Q18</f>
        <v>0</v>
      </c>
      <c r="Q15" s="97"/>
    </row>
    <row r="16" spans="1:49" s="27" customFormat="1">
      <c r="A16" s="35" t="s">
        <v>26</v>
      </c>
      <c r="B16" s="97">
        <f>[13]КС_dep!C19</f>
        <v>9.5287133296272994</v>
      </c>
      <c r="C16" s="97">
        <f>[13]КС_dep!D19</f>
        <v>5.6480706955070099</v>
      </c>
      <c r="D16" s="97">
        <f>[13]КС_dep!E19</f>
        <v>9.6332077580446605</v>
      </c>
      <c r="E16" s="97">
        <f>[13]КС_dep!F19</f>
        <v>7.9499949839412798</v>
      </c>
      <c r="F16" s="97">
        <f>[13]КС_dep!G19</f>
        <v>0</v>
      </c>
      <c r="G16" s="97">
        <f>[13]КС_dep!H19</f>
        <v>11.0259466957067</v>
      </c>
      <c r="H16" s="97">
        <f>[13]КС_dep!I19</f>
        <v>5.6777675913445398</v>
      </c>
      <c r="I16" s="97">
        <f>[13]КС_dep!J19</f>
        <v>11.193836587014999</v>
      </c>
      <c r="J16" s="97">
        <f>[13]КС_dep!K19</f>
        <v>7.9499949839412798</v>
      </c>
      <c r="K16" s="97">
        <f>[13]КС_dep!L19</f>
        <v>0</v>
      </c>
      <c r="L16" s="97">
        <f>[13]КС_dep!M19</f>
        <v>0.55517331534889403</v>
      </c>
      <c r="M16" s="97">
        <f>[13]КС_dep!N19</f>
        <v>1.0003871429516101E-2</v>
      </c>
      <c r="N16" s="97">
        <f>[13]КС_dep!O19</f>
        <v>0.55569758957927395</v>
      </c>
      <c r="O16" s="97">
        <f>[13]КС_dep!P19</f>
        <v>0</v>
      </c>
      <c r="P16" s="97">
        <f>[13]КС_dep!Q19</f>
        <v>0</v>
      </c>
      <c r="Q16" s="97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97">
        <f>[13]КС_dep!C20</f>
        <v>7.4707485620330099</v>
      </c>
      <c r="C17" s="97">
        <f>[13]КС_dep!D20</f>
        <v>0</v>
      </c>
      <c r="D17" s="97">
        <f>[13]КС_dep!E20</f>
        <v>7.4605719157289601</v>
      </c>
      <c r="E17" s="97">
        <f>[13]КС_dep!F20</f>
        <v>8.11306859401253</v>
      </c>
      <c r="F17" s="97">
        <f>[13]КС_dep!G20</f>
        <v>7.99181637765557</v>
      </c>
      <c r="G17" s="97">
        <f>[13]КС_dep!H20</f>
        <v>8.5521138803993892</v>
      </c>
      <c r="H17" s="97">
        <f>[13]КС_dep!I20</f>
        <v>0</v>
      </c>
      <c r="I17" s="97">
        <f>[13]КС_dep!J20</f>
        <v>8.5607668666171293</v>
      </c>
      <c r="J17" s="97">
        <f>[13]КС_dep!K20</f>
        <v>8.11306859401253</v>
      </c>
      <c r="K17" s="97">
        <f>[13]КС_dep!L20</f>
        <v>7.9927764397427801</v>
      </c>
      <c r="L17" s="97">
        <f>[13]КС_dep!M20</f>
        <v>1.0728701915671</v>
      </c>
      <c r="M17" s="97">
        <f>[13]КС_dep!N20</f>
        <v>0</v>
      </c>
      <c r="N17" s="97">
        <f>[13]КС_dep!O20</f>
        <v>1.0728718791093901</v>
      </c>
      <c r="O17" s="97">
        <f>[13]КС_dep!P20</f>
        <v>0</v>
      </c>
      <c r="P17" s="97">
        <f>[13]КС_dep!Q20</f>
        <v>0.1</v>
      </c>
      <c r="Q17" s="97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97">
        <f>[13]КС_dep!C21</f>
        <v>10.568710760534101</v>
      </c>
      <c r="C18" s="97">
        <f>[13]КС_dep!D21</f>
        <v>4.3947832369405901</v>
      </c>
      <c r="D18" s="97">
        <f>[13]КС_dep!E21</f>
        <v>10.6366548988525</v>
      </c>
      <c r="E18" s="97">
        <f>[13]КС_dep!F21</f>
        <v>8</v>
      </c>
      <c r="F18" s="97">
        <f>[13]КС_dep!G21</f>
        <v>0</v>
      </c>
      <c r="G18" s="97">
        <f>[13]КС_dep!H21</f>
        <v>10.7464130101422</v>
      </c>
      <c r="H18" s="97">
        <f>[13]КС_dep!I21</f>
        <v>4.3947832369405901</v>
      </c>
      <c r="I18" s="97">
        <f>[13]КС_dep!J21</f>
        <v>10.8176673088168</v>
      </c>
      <c r="J18" s="97">
        <f>[13]КС_dep!K21</f>
        <v>8</v>
      </c>
      <c r="K18" s="97">
        <f>[13]КС_dep!L21</f>
        <v>0</v>
      </c>
      <c r="L18" s="97">
        <f>[13]КС_dep!M21</f>
        <v>1.2947706273272701</v>
      </c>
      <c r="M18" s="97">
        <f>[13]КС_dep!N21</f>
        <v>0</v>
      </c>
      <c r="N18" s="97">
        <f>[13]КС_dep!O21</f>
        <v>1.2947706273272701</v>
      </c>
      <c r="O18" s="97">
        <f>[13]КС_dep!P21</f>
        <v>0</v>
      </c>
      <c r="P18" s="97">
        <f>[13]КС_dep!Q21</f>
        <v>0</v>
      </c>
      <c r="Q18" s="97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97">
        <f>[13]КС_dep!C22</f>
        <v>7.2949227380742903</v>
      </c>
      <c r="C19" s="97">
        <f>[13]КС_dep!D22</f>
        <v>5.5176348477591697</v>
      </c>
      <c r="D19" s="97">
        <f>[13]КС_dep!E22</f>
        <v>7.3244827158276902</v>
      </c>
      <c r="E19" s="97">
        <f>[13]КС_dep!F22</f>
        <v>0</v>
      </c>
      <c r="F19" s="97">
        <f>[13]КС_dep!G22</f>
        <v>0</v>
      </c>
      <c r="G19" s="97">
        <f>[13]КС_dep!H22</f>
        <v>7.7070907102167503</v>
      </c>
      <c r="H19" s="97">
        <f>[13]КС_dep!I22</f>
        <v>5.6233103037834997</v>
      </c>
      <c r="I19" s="97">
        <f>[13]КС_dep!J22</f>
        <v>7.7430476613580099</v>
      </c>
      <c r="J19" s="97">
        <f>[13]КС_dep!K22</f>
        <v>0</v>
      </c>
      <c r="K19" s="97">
        <f>[13]КС_dep!L22</f>
        <v>0</v>
      </c>
      <c r="L19" s="97">
        <f>[13]КС_dep!M22</f>
        <v>5.0613067486314903E-2</v>
      </c>
      <c r="M19" s="97">
        <f>[13]КС_dep!N22</f>
        <v>0.05</v>
      </c>
      <c r="N19" s="97">
        <f>[13]КС_dep!O22</f>
        <v>5.0616620658633302E-2</v>
      </c>
      <c r="O19" s="97">
        <f>[13]КС_dep!P22</f>
        <v>0</v>
      </c>
      <c r="P19" s="97">
        <f>[13]КС_dep!Q22</f>
        <v>0</v>
      </c>
      <c r="Q19" s="97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97">
        <f>[13]КС_dep!C23</f>
        <v>9.3295424021698192</v>
      </c>
      <c r="C20" s="97">
        <f>[13]КС_dep!D23</f>
        <v>4.7536760566292298</v>
      </c>
      <c r="D20" s="97">
        <f>[13]КС_dep!E23</f>
        <v>9.4476367043207503</v>
      </c>
      <c r="E20" s="97">
        <f>[13]КС_dep!F23</f>
        <v>7.2778836538461498</v>
      </c>
      <c r="F20" s="97">
        <f>[13]КС_dep!G23</f>
        <v>11.002000000000001</v>
      </c>
      <c r="G20" s="97">
        <f>[13]КС_dep!H23</f>
        <v>10.242498238358101</v>
      </c>
      <c r="H20" s="97">
        <f>[13]КС_dep!I23</f>
        <v>4.7536760566292298</v>
      </c>
      <c r="I20" s="97">
        <f>[13]КС_dep!J23</f>
        <v>10.401413742112601</v>
      </c>
      <c r="J20" s="97">
        <f>[13]КС_dep!K23</f>
        <v>7.2778836538461498</v>
      </c>
      <c r="K20" s="97">
        <f>[13]КС_dep!L23</f>
        <v>11.002000000000001</v>
      </c>
      <c r="L20" s="97">
        <f>[13]КС_dep!M23</f>
        <v>1.1457242940850101</v>
      </c>
      <c r="M20" s="97">
        <f>[13]КС_dep!N23</f>
        <v>0</v>
      </c>
      <c r="N20" s="97">
        <f>[13]КС_dep!O23</f>
        <v>1.1457242940850101</v>
      </c>
      <c r="O20" s="97">
        <f>[13]КС_dep!P23</f>
        <v>0</v>
      </c>
      <c r="P20" s="97">
        <f>[13]КС_dep!Q23</f>
        <v>0</v>
      </c>
      <c r="Q20" s="97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97">
        <f>[13]КС_dep!C24</f>
        <v>8.89547329082232</v>
      </c>
      <c r="C21" s="97">
        <f>[13]КС_dep!D24</f>
        <v>8.4689962653503894</v>
      </c>
      <c r="D21" s="97">
        <f>[13]КС_dep!E24</f>
        <v>8.9519301926870494</v>
      </c>
      <c r="E21" s="97">
        <f>[13]КС_dep!F24</f>
        <v>14.3258323057953</v>
      </c>
      <c r="F21" s="97">
        <f>[13]КС_dep!G24</f>
        <v>0</v>
      </c>
      <c r="G21" s="97">
        <f>[13]КС_dep!H24</f>
        <v>9.9324404647743503</v>
      </c>
      <c r="H21" s="97">
        <f>[13]КС_dep!I24</f>
        <v>8.4752039242714599</v>
      </c>
      <c r="I21" s="97">
        <f>[13]КС_dep!J24</f>
        <v>10.1775743634244</v>
      </c>
      <c r="J21" s="97">
        <f>[13]КС_dep!K24</f>
        <v>14.3258323057953</v>
      </c>
      <c r="K21" s="97">
        <f>[13]КС_dep!L24</f>
        <v>0</v>
      </c>
      <c r="L21" s="97">
        <f>[13]КС_dep!M24</f>
        <v>0.663579216660517</v>
      </c>
      <c r="M21" s="97">
        <f>[13]КС_dep!N24</f>
        <v>0.1</v>
      </c>
      <c r="N21" s="97">
        <f>[13]КС_dep!O24</f>
        <v>0.66406910132639696</v>
      </c>
      <c r="O21" s="97">
        <f>[13]КС_dep!P24</f>
        <v>0</v>
      </c>
      <c r="P21" s="97">
        <f>[13]КС_dep!Q24</f>
        <v>0</v>
      </c>
      <c r="Q21" s="97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7.6">
      <c r="A22" s="34" t="s">
        <v>1</v>
      </c>
      <c r="B22" s="97">
        <f>[13]КС_dep!C25</f>
        <v>7.9804095534286601</v>
      </c>
      <c r="C22" s="97">
        <f>[13]КС_dep!D25</f>
        <v>4.3392978419140098</v>
      </c>
      <c r="D22" s="97">
        <f>[13]КС_dep!E25</f>
        <v>8.1599460713275391</v>
      </c>
      <c r="E22" s="97">
        <f>[13]КС_dep!F25</f>
        <v>10.818624769433701</v>
      </c>
      <c r="F22" s="97">
        <f>[13]КС_dep!G25</f>
        <v>1.24220138295706</v>
      </c>
      <c r="G22" s="97">
        <f>[13]КС_dep!H25</f>
        <v>9.0358993844003699</v>
      </c>
      <c r="H22" s="97">
        <f>[13]КС_dep!I25</f>
        <v>4.4316680518248202</v>
      </c>
      <c r="I22" s="97">
        <f>[13]КС_dep!J25</f>
        <v>9.2576360854429893</v>
      </c>
      <c r="J22" s="97">
        <f>[13]КС_dep!K25</f>
        <v>11.169561045881601</v>
      </c>
      <c r="K22" s="97">
        <f>[13]КС_dep!L25</f>
        <v>11.0201440548772</v>
      </c>
      <c r="L22" s="97">
        <f>[13]КС_dep!M25</f>
        <v>0.74768371291626801</v>
      </c>
      <c r="M22" s="97">
        <f>[13]КС_dep!N25</f>
        <v>0.97693031598494096</v>
      </c>
      <c r="N22" s="97">
        <f>[13]КС_dep!O25</f>
        <v>0.75838193583557001</v>
      </c>
      <c r="O22" s="97">
        <f>[13]КС_dep!P25</f>
        <v>2.07026918155568</v>
      </c>
      <c r="P22" s="97">
        <f>[13]КС_dep!Q25</f>
        <v>0.19503491520975799</v>
      </c>
      <c r="Q22" s="97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20" t="s">
        <v>32</v>
      </c>
      <c r="B23" s="97">
        <f>[13]КС_dep!C26</f>
        <v>4.9390882740384798</v>
      </c>
      <c r="C23" s="97">
        <f>[13]КС_dep!D26</f>
        <v>3.4708349994027401</v>
      </c>
      <c r="D23" s="97">
        <f>[13]КС_dep!E26</f>
        <v>5.04118194997654</v>
      </c>
      <c r="E23" s="97">
        <f>[13]КС_dep!F26</f>
        <v>0</v>
      </c>
      <c r="F23" s="97">
        <f>[13]КС_dep!G26</f>
        <v>0</v>
      </c>
      <c r="G23" s="97">
        <f>[13]КС_dep!H26</f>
        <v>8.4953563861055095</v>
      </c>
      <c r="H23" s="97">
        <f>[13]КС_dep!I26</f>
        <v>3.4708349994027401</v>
      </c>
      <c r="I23" s="97">
        <f>[13]КС_dep!J26</f>
        <v>9.1451285164293594</v>
      </c>
      <c r="J23" s="97">
        <f>[13]КС_dep!K26</f>
        <v>0</v>
      </c>
      <c r="K23" s="97">
        <f>[13]КС_dep!L26</f>
        <v>0</v>
      </c>
      <c r="L23" s="97">
        <f>[13]КС_dep!M26</f>
        <v>0.26809509537613702</v>
      </c>
      <c r="M23" s="97">
        <f>[13]КС_dep!N26</f>
        <v>0</v>
      </c>
      <c r="N23" s="97">
        <f>[13]КС_dep!O26</f>
        <v>0.26809509537613702</v>
      </c>
      <c r="O23" s="97">
        <f>[13]КС_dep!P26</f>
        <v>0</v>
      </c>
      <c r="P23" s="97">
        <f>[13]КС_dep!Q26</f>
        <v>0</v>
      </c>
      <c r="Q23" s="97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20" t="s">
        <v>33</v>
      </c>
      <c r="B24" s="97">
        <f>[13]КС_dep!C27</f>
        <v>0.48754514069170402</v>
      </c>
      <c r="C24" s="97">
        <f>[13]КС_dep!D27</f>
        <v>0</v>
      </c>
      <c r="D24" s="97">
        <f>[13]КС_dep!E27</f>
        <v>0.33996946262119798</v>
      </c>
      <c r="E24" s="97">
        <f>[13]КС_dep!F27</f>
        <v>8</v>
      </c>
      <c r="F24" s="97">
        <f>[13]КС_dep!G27</f>
        <v>0</v>
      </c>
      <c r="G24" s="97">
        <f>[13]КС_dep!H27</f>
        <v>0.48754514069170402</v>
      </c>
      <c r="H24" s="97">
        <f>[13]КС_dep!I27</f>
        <v>0</v>
      </c>
      <c r="I24" s="97">
        <f>[13]КС_dep!J27</f>
        <v>0.33996946262119798</v>
      </c>
      <c r="J24" s="97">
        <f>[13]КС_dep!K27</f>
        <v>8</v>
      </c>
      <c r="K24" s="97">
        <f>[13]КС_dep!L27</f>
        <v>0</v>
      </c>
      <c r="L24" s="97">
        <f>[13]КС_dep!M27</f>
        <v>0</v>
      </c>
      <c r="M24" s="97">
        <f>[13]КС_dep!N27</f>
        <v>0</v>
      </c>
      <c r="N24" s="97">
        <f>[13]КС_dep!O27</f>
        <v>0</v>
      </c>
      <c r="O24" s="97">
        <f>[13]КС_dep!P27</f>
        <v>0</v>
      </c>
      <c r="P24" s="97">
        <f>[13]КС_dep!Q27</f>
        <v>0</v>
      </c>
      <c r="Q24" s="97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20" t="s">
        <v>34</v>
      </c>
      <c r="B25" s="97">
        <f>[13]КС_dep!C28</f>
        <v>9.7412258218295502</v>
      </c>
      <c r="C25" s="97">
        <f>[13]КС_dep!D28</f>
        <v>8.26554297900962</v>
      </c>
      <c r="D25" s="97">
        <f>[13]КС_dep!E28</f>
        <v>9.99476345039389</v>
      </c>
      <c r="E25" s="97">
        <f>[13]КС_dep!F28</f>
        <v>4.2530120481927698</v>
      </c>
      <c r="F25" s="97">
        <f>[13]КС_dep!G28</f>
        <v>0</v>
      </c>
      <c r="G25" s="97">
        <f>[13]КС_dep!H28</f>
        <v>10.3727141181215</v>
      </c>
      <c r="H25" s="97">
        <f>[13]КС_dep!I28</f>
        <v>8.26554297900962</v>
      </c>
      <c r="I25" s="97">
        <f>[13]КС_dep!J28</f>
        <v>10.765891892157599</v>
      </c>
      <c r="J25" s="97">
        <f>[13]КС_dep!K28</f>
        <v>4.2530120481927698</v>
      </c>
      <c r="K25" s="97">
        <f>[13]КС_dep!L28</f>
        <v>0</v>
      </c>
      <c r="L25" s="97">
        <f>[13]КС_dep!M28</f>
        <v>1.0657266642318499</v>
      </c>
      <c r="M25" s="97">
        <f>[13]КС_dep!N28</f>
        <v>0</v>
      </c>
      <c r="N25" s="97">
        <f>[13]КС_dep!O28</f>
        <v>1.0657266642318499</v>
      </c>
      <c r="O25" s="97">
        <f>[13]КС_dep!P28</f>
        <v>0</v>
      </c>
      <c r="P25" s="97">
        <f>[13]КС_dep!Q28</f>
        <v>0</v>
      </c>
      <c r="Q25" s="97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20" t="s">
        <v>35</v>
      </c>
      <c r="B26" s="97">
        <f>[13]КС_dep!C29</f>
        <v>8.3079748292593596</v>
      </c>
      <c r="C26" s="97">
        <f>[13]КС_dep!D29</f>
        <v>4.3769601619077099</v>
      </c>
      <c r="D26" s="97">
        <f>[13]КС_dep!E29</f>
        <v>8.7640045332116099</v>
      </c>
      <c r="E26" s="97">
        <f>[13]КС_dep!F29</f>
        <v>8.8612588652482298</v>
      </c>
      <c r="F26" s="97">
        <f>[13]КС_dep!G29</f>
        <v>0</v>
      </c>
      <c r="G26" s="97">
        <f>[13]КС_dep!H29</f>
        <v>8.8352616506597599</v>
      </c>
      <c r="H26" s="97">
        <f>[13]КС_dep!I29</f>
        <v>4.37703645388628</v>
      </c>
      <c r="I26" s="97">
        <f>[13]КС_dep!J29</f>
        <v>9.4000369113539008</v>
      </c>
      <c r="J26" s="97">
        <f>[13]КС_dep!K29</f>
        <v>8.8612588652482298</v>
      </c>
      <c r="K26" s="97">
        <f>[13]КС_dep!L29</f>
        <v>0</v>
      </c>
      <c r="L26" s="97">
        <f>[13]КС_dep!M29</f>
        <v>1.82350994289207</v>
      </c>
      <c r="M26" s="97">
        <f>[13]КС_dep!N29</f>
        <v>0.4</v>
      </c>
      <c r="N26" s="97">
        <f>[13]КС_dep!O29</f>
        <v>1.8235476929198</v>
      </c>
      <c r="O26" s="97">
        <f>[13]КС_dep!P29</f>
        <v>0</v>
      </c>
      <c r="P26" s="97">
        <f>[13]КС_dep!Q29</f>
        <v>0</v>
      </c>
      <c r="Q26" s="97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20" t="s">
        <v>36</v>
      </c>
      <c r="B27" s="97">
        <f>[13]КС_dep!C30</f>
        <v>8.2871322353266095</v>
      </c>
      <c r="C27" s="97">
        <f>[13]КС_dep!D30</f>
        <v>5.1767937502813899</v>
      </c>
      <c r="D27" s="97">
        <f>[13]КС_dep!E30</f>
        <v>8.3727192463818998</v>
      </c>
      <c r="E27" s="97">
        <f>[13]КС_dep!F30</f>
        <v>1.2917425331416701</v>
      </c>
      <c r="F27" s="97">
        <f>[13]КС_dep!G30</f>
        <v>4</v>
      </c>
      <c r="G27" s="97">
        <f>[13]КС_dep!H30</f>
        <v>9.3720819708755307</v>
      </c>
      <c r="H27" s="97">
        <f>[13]КС_dep!I30</f>
        <v>5.1767937502813899</v>
      </c>
      <c r="I27" s="97">
        <f>[13]КС_dep!J30</f>
        <v>9.50270457394722</v>
      </c>
      <c r="J27" s="97">
        <f>[13]КС_dep!K30</f>
        <v>1.2917425331416701</v>
      </c>
      <c r="K27" s="97">
        <f>[13]КС_dep!L30</f>
        <v>4</v>
      </c>
      <c r="L27" s="97">
        <f>[13]КС_dep!M30</f>
        <v>1.2177928657019601</v>
      </c>
      <c r="M27" s="97">
        <f>[13]КС_dep!N30</f>
        <v>0</v>
      </c>
      <c r="N27" s="97">
        <f>[13]КС_dep!O30</f>
        <v>1.2177928657019601</v>
      </c>
      <c r="O27" s="97">
        <f>[13]КС_dep!P30</f>
        <v>0</v>
      </c>
      <c r="P27" s="97">
        <f>[13]КС_dep!Q30</f>
        <v>0</v>
      </c>
      <c r="Q27" s="97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20" t="s">
        <v>37</v>
      </c>
      <c r="B28" s="97">
        <f>[13]КС_dep!C31</f>
        <v>10.699832949477299</v>
      </c>
      <c r="C28" s="97">
        <f>[13]КС_dep!D31</f>
        <v>3.7457955741354598</v>
      </c>
      <c r="D28" s="97">
        <f>[13]КС_dep!E31</f>
        <v>10.9152216602553</v>
      </c>
      <c r="E28" s="97">
        <f>[13]КС_dep!F31</f>
        <v>3.1410999999999998</v>
      </c>
      <c r="F28" s="97">
        <f>[13]КС_dep!G31</f>
        <v>0</v>
      </c>
      <c r="G28" s="97">
        <f>[13]КС_dep!H31</f>
        <v>11.034047592139901</v>
      </c>
      <c r="H28" s="97">
        <f>[13]КС_dep!I31</f>
        <v>3.7457955741354598</v>
      </c>
      <c r="I28" s="97">
        <f>[13]КС_dep!J31</f>
        <v>11.214367708137701</v>
      </c>
      <c r="J28" s="97">
        <f>[13]КС_dep!K31</f>
        <v>0</v>
      </c>
      <c r="K28" s="97">
        <f>[13]КС_dep!L31</f>
        <v>0</v>
      </c>
      <c r="L28" s="97">
        <f>[13]КС_dep!M31</f>
        <v>1.4623408471653301</v>
      </c>
      <c r="M28" s="97">
        <f>[13]КС_dep!N31</f>
        <v>0</v>
      </c>
      <c r="N28" s="97">
        <f>[13]КС_dep!O31</f>
        <v>1.09865520715298</v>
      </c>
      <c r="O28" s="97">
        <f>[13]КС_dep!P31</f>
        <v>3.1410999999999998</v>
      </c>
      <c r="P28" s="97">
        <f>[13]КС_dep!Q31</f>
        <v>0</v>
      </c>
      <c r="Q28" s="97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20" t="s">
        <v>38</v>
      </c>
      <c r="B29" s="97">
        <f>[13]КС_dep!C32</f>
        <v>7.6956718814859197</v>
      </c>
      <c r="C29" s="97">
        <f>[13]КС_dep!D32</f>
        <v>7.4318575205892801</v>
      </c>
      <c r="D29" s="97">
        <f>[13]КС_dep!E32</f>
        <v>7.7227002938732801</v>
      </c>
      <c r="E29" s="97">
        <f>[13]КС_dep!F32</f>
        <v>2</v>
      </c>
      <c r="F29" s="97">
        <f>[13]КС_dep!G32</f>
        <v>0</v>
      </c>
      <c r="G29" s="97">
        <f>[13]КС_dep!H32</f>
        <v>8.2942151955550401</v>
      </c>
      <c r="H29" s="97">
        <f>[13]КС_dep!I32</f>
        <v>7.48447758175916</v>
      </c>
      <c r="I29" s="97">
        <f>[13]КС_dep!J32</f>
        <v>8.3843053271263805</v>
      </c>
      <c r="J29" s="97">
        <f>[13]КС_dep!K32</f>
        <v>0</v>
      </c>
      <c r="K29" s="97">
        <f>[13]КС_dep!L32</f>
        <v>0</v>
      </c>
      <c r="L29" s="97">
        <f>[13]КС_dep!M32</f>
        <v>1.0633838816955801</v>
      </c>
      <c r="M29" s="97">
        <f>[13]КС_dep!N32</f>
        <v>0.01</v>
      </c>
      <c r="N29" s="97">
        <f>[13]КС_dep!O32</f>
        <v>1.07147720811682</v>
      </c>
      <c r="O29" s="97">
        <f>[13]КС_dep!P32</f>
        <v>2</v>
      </c>
      <c r="P29" s="97">
        <f>[13]КС_dep!Q32</f>
        <v>0</v>
      </c>
      <c r="Q29" s="97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20" t="s">
        <v>39</v>
      </c>
      <c r="B30" s="97">
        <f>[13]КС_dep!C33</f>
        <v>7.4100878910888701</v>
      </c>
      <c r="C30" s="97">
        <f>[13]КС_dep!D33</f>
        <v>4.8351911445093299</v>
      </c>
      <c r="D30" s="97">
        <f>[13]КС_dep!E33</f>
        <v>7.6107177010074496</v>
      </c>
      <c r="E30" s="97">
        <f>[13]КС_dep!F33</f>
        <v>5.2237787855020699</v>
      </c>
      <c r="F30" s="97">
        <f>[13]КС_dep!G33</f>
        <v>0.1</v>
      </c>
      <c r="G30" s="97">
        <f>[13]КС_dep!H33</f>
        <v>8.8513416001615504</v>
      </c>
      <c r="H30" s="97">
        <f>[13]КС_dep!I33</f>
        <v>4.8351911445093299</v>
      </c>
      <c r="I30" s="97">
        <f>[13]КС_dep!J33</f>
        <v>9.2227913711234208</v>
      </c>
      <c r="J30" s="97">
        <f>[13]КС_dep!K33</f>
        <v>8.1871582685317801</v>
      </c>
      <c r="K30" s="97">
        <f>[13]КС_dep!L33</f>
        <v>0.1</v>
      </c>
      <c r="L30" s="97">
        <f>[13]КС_dep!M33</f>
        <v>0.85984977612528701</v>
      </c>
      <c r="M30" s="97">
        <f>[13]КС_dep!N33</f>
        <v>0</v>
      </c>
      <c r="N30" s="97">
        <f>[13]КС_dep!O33</f>
        <v>0.82939464458753998</v>
      </c>
      <c r="O30" s="97">
        <f>[13]КС_dep!P33</f>
        <v>3.25</v>
      </c>
      <c r="P30" s="97">
        <f>[13]КС_dep!Q33</f>
        <v>0</v>
      </c>
      <c r="Q30" s="97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20" t="s">
        <v>40</v>
      </c>
      <c r="B31" s="97">
        <f>[13]КС_dep!C34</f>
        <v>9.6485200879178503</v>
      </c>
      <c r="C31" s="97">
        <f>[13]КС_dep!D34</f>
        <v>8.0881390444345396</v>
      </c>
      <c r="D31" s="97">
        <f>[13]КС_dep!E34</f>
        <v>9.8802304446622706</v>
      </c>
      <c r="E31" s="97">
        <f>[13]КС_dep!F34</f>
        <v>9.0048999999999992</v>
      </c>
      <c r="F31" s="97">
        <f>[13]КС_dep!G34</f>
        <v>0</v>
      </c>
      <c r="G31" s="97">
        <f>[13]КС_dep!H34</f>
        <v>9.7986528932616093</v>
      </c>
      <c r="H31" s="97">
        <f>[13]КС_dep!I34</f>
        <v>8.0881390444345396</v>
      </c>
      <c r="I31" s="97">
        <f>[13]КС_dep!J34</f>
        <v>10.0584272079277</v>
      </c>
      <c r="J31" s="97">
        <f>[13]КС_dep!K34</f>
        <v>9.0048999999999992</v>
      </c>
      <c r="K31" s="97">
        <f>[13]КС_dep!L34</f>
        <v>0</v>
      </c>
      <c r="L31" s="97">
        <f>[13]КС_dep!M34</f>
        <v>0.71035649590866901</v>
      </c>
      <c r="M31" s="97">
        <f>[13]КС_dep!N34</f>
        <v>0</v>
      </c>
      <c r="N31" s="97">
        <f>[13]КС_dep!O34</f>
        <v>0.71035649590866901</v>
      </c>
      <c r="O31" s="97">
        <f>[13]КС_dep!P34</f>
        <v>0</v>
      </c>
      <c r="P31" s="97">
        <f>[13]КС_dep!Q34</f>
        <v>0</v>
      </c>
      <c r="Q31" s="97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20" t="s">
        <v>41</v>
      </c>
      <c r="B32" s="97">
        <f>[13]КС_dep!C35</f>
        <v>9.0046528816608493</v>
      </c>
      <c r="C32" s="97">
        <f>[13]КС_dep!D35</f>
        <v>4.8658056231453699</v>
      </c>
      <c r="D32" s="97">
        <f>[13]КС_dep!E35</f>
        <v>9.3834338974993905</v>
      </c>
      <c r="E32" s="97">
        <f>[13]КС_dep!F35</f>
        <v>7.6272643992447904</v>
      </c>
      <c r="F32" s="97">
        <f>[13]КС_dep!G35</f>
        <v>0.1</v>
      </c>
      <c r="G32" s="97">
        <f>[13]КС_dep!H35</f>
        <v>9.6187522089532909</v>
      </c>
      <c r="H32" s="97">
        <f>[13]КС_dep!I35</f>
        <v>4.8959526047019102</v>
      </c>
      <c r="I32" s="97">
        <f>[13]КС_dep!J35</f>
        <v>10.072924248921201</v>
      </c>
      <c r="J32" s="97">
        <f>[13]КС_dep!K35</f>
        <v>8.9720904465320803</v>
      </c>
      <c r="K32" s="97">
        <f>[13]КС_dep!L35</f>
        <v>0.1</v>
      </c>
      <c r="L32" s="97">
        <f>[13]КС_dep!M35</f>
        <v>0.915088572344396</v>
      </c>
      <c r="M32" s="97">
        <f>[13]КС_dep!N35</f>
        <v>1.0016179106527801E-2</v>
      </c>
      <c r="N32" s="97">
        <f>[13]КС_dep!O35</f>
        <v>0.92356995573037803</v>
      </c>
      <c r="O32" s="97">
        <f>[13]КС_dep!P35</f>
        <v>0.82127463929686595</v>
      </c>
      <c r="P32" s="97">
        <f>[13]КС_dep!Q35</f>
        <v>0</v>
      </c>
      <c r="Q32" s="97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20" t="s">
        <v>42</v>
      </c>
      <c r="B33" s="97">
        <f>[13]КС_dep!C36</f>
        <v>6.7078115693197802</v>
      </c>
      <c r="C33" s="97">
        <f>[13]КС_dep!D36</f>
        <v>7.7165293956028496</v>
      </c>
      <c r="D33" s="97">
        <f>[13]КС_dep!E36</f>
        <v>6.5589644434261798</v>
      </c>
      <c r="E33" s="97">
        <f>[13]КС_dep!F36</f>
        <v>8</v>
      </c>
      <c r="F33" s="97">
        <f>[13]КС_dep!G36</f>
        <v>0</v>
      </c>
      <c r="G33" s="97">
        <f>[13]КС_dep!H36</f>
        <v>7.0701602273052604</v>
      </c>
      <c r="H33" s="97">
        <f>[13]КС_dep!I36</f>
        <v>7.7165293956028496</v>
      </c>
      <c r="I33" s="97">
        <f>[13]КС_dep!J36</f>
        <v>6.9679931245735203</v>
      </c>
      <c r="J33" s="97">
        <f>[13]КС_dep!K36</f>
        <v>8</v>
      </c>
      <c r="K33" s="97">
        <f>[13]КС_dep!L36</f>
        <v>0</v>
      </c>
      <c r="L33" s="97">
        <f>[13]КС_dep!M36</f>
        <v>0.80100237345155301</v>
      </c>
      <c r="M33" s="97">
        <f>[13]КС_dep!N36</f>
        <v>0</v>
      </c>
      <c r="N33" s="97">
        <f>[13]КС_dep!O36</f>
        <v>0.80100237345155301</v>
      </c>
      <c r="O33" s="97">
        <f>[13]КС_dep!P36</f>
        <v>0</v>
      </c>
      <c r="P33" s="97">
        <f>[13]КС_dep!Q36</f>
        <v>0</v>
      </c>
      <c r="Q33" s="97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20" t="s">
        <v>43</v>
      </c>
      <c r="B34" s="97">
        <f>[13]КС_dep!C37</f>
        <v>8.9970961812244905</v>
      </c>
      <c r="C34" s="97">
        <f>[13]КС_dep!D37</f>
        <v>4.2474636797398402</v>
      </c>
      <c r="D34" s="97">
        <f>[13]КС_dep!E37</f>
        <v>9.1500838344857591</v>
      </c>
      <c r="E34" s="97">
        <f>[13]КС_dep!F37</f>
        <v>9.2683486238532105</v>
      </c>
      <c r="F34" s="97">
        <f>[13]КС_dep!G37</f>
        <v>0</v>
      </c>
      <c r="G34" s="97">
        <f>[13]КС_dep!H37</f>
        <v>9.2955301373693899</v>
      </c>
      <c r="H34" s="97">
        <f>[13]КС_dep!I37</f>
        <v>4.2474636797398402</v>
      </c>
      <c r="I34" s="97">
        <f>[13]КС_dep!J37</f>
        <v>9.4646608885082202</v>
      </c>
      <c r="J34" s="97">
        <f>[13]КС_dep!K37</f>
        <v>9.2683486238532105</v>
      </c>
      <c r="K34" s="97">
        <f>[13]КС_dep!L37</f>
        <v>0</v>
      </c>
      <c r="L34" s="97">
        <f>[13]КС_dep!M37</f>
        <v>1.26851377861498</v>
      </c>
      <c r="M34" s="97">
        <f>[13]КС_dep!N37</f>
        <v>0</v>
      </c>
      <c r="N34" s="97">
        <f>[13]КС_dep!O37</f>
        <v>1.26851377861498</v>
      </c>
      <c r="O34" s="97">
        <f>[13]КС_dep!P37</f>
        <v>0</v>
      </c>
      <c r="P34" s="97">
        <f>[13]КС_dep!Q37</f>
        <v>0</v>
      </c>
      <c r="Q34" s="97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20" t="s">
        <v>44</v>
      </c>
      <c r="B35" s="97">
        <f>[13]КС_dep!C38</f>
        <v>9.0129448295547903</v>
      </c>
      <c r="C35" s="97">
        <f>[13]КС_dep!D38</f>
        <v>4.7656356281646399</v>
      </c>
      <c r="D35" s="97">
        <f>[13]КС_dep!E38</f>
        <v>9.1486154772910009</v>
      </c>
      <c r="E35" s="97">
        <f>[13]КС_dep!F38</f>
        <v>8.34572876357886</v>
      </c>
      <c r="F35" s="97">
        <f>[13]КС_dep!G38</f>
        <v>0</v>
      </c>
      <c r="G35" s="97">
        <f>[13]КС_dep!H38</f>
        <v>9.4059393778521994</v>
      </c>
      <c r="H35" s="97">
        <f>[13]КС_dep!I38</f>
        <v>4.7656356281646399</v>
      </c>
      <c r="I35" s="97">
        <f>[13]КС_dep!J38</f>
        <v>9.5589967678714096</v>
      </c>
      <c r="J35" s="97">
        <f>[13]КС_dep!K38</f>
        <v>11.4334759087064</v>
      </c>
      <c r="K35" s="97">
        <f>[13]КС_dep!L38</f>
        <v>0</v>
      </c>
      <c r="L35" s="97">
        <f>[13]КС_dep!M38</f>
        <v>0.84963141003779497</v>
      </c>
      <c r="M35" s="97">
        <f>[13]КС_dep!N38</f>
        <v>0</v>
      </c>
      <c r="N35" s="97">
        <f>[13]КС_dep!O38</f>
        <v>0.85431398599417996</v>
      </c>
      <c r="O35" s="97">
        <f>[13]КС_dep!P38</f>
        <v>0.1</v>
      </c>
      <c r="P35" s="97">
        <f>[13]КС_dep!Q38</f>
        <v>0</v>
      </c>
      <c r="Q35" s="97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20" t="s">
        <v>45</v>
      </c>
      <c r="B36" s="97">
        <f>[13]КС_dep!C39</f>
        <v>7.3408274455763296</v>
      </c>
      <c r="C36" s="97">
        <f>[13]КС_dep!D39</f>
        <v>1.3294116538137299</v>
      </c>
      <c r="D36" s="97">
        <f>[13]КС_dep!E39</f>
        <v>7.6622011173771698</v>
      </c>
      <c r="E36" s="97">
        <f>[13]КС_dep!F39</f>
        <v>7.25</v>
      </c>
      <c r="F36" s="97">
        <f>[13]КС_dep!G39</f>
        <v>0</v>
      </c>
      <c r="G36" s="97">
        <f>[13]КС_dep!H39</f>
        <v>8.2950356863405794</v>
      </c>
      <c r="H36" s="97">
        <f>[13]КС_dep!I39</f>
        <v>1.3294116538137299</v>
      </c>
      <c r="I36" s="97">
        <f>[13]КС_dep!J39</f>
        <v>8.7241504035491193</v>
      </c>
      <c r="J36" s="97">
        <f>[13]КС_dep!K39</f>
        <v>7.25</v>
      </c>
      <c r="K36" s="97">
        <f>[13]КС_dep!L39</f>
        <v>0</v>
      </c>
      <c r="L36" s="97">
        <f>[13]КС_dep!M39</f>
        <v>0.64748415812036597</v>
      </c>
      <c r="M36" s="97">
        <f>[13]КС_dep!N39</f>
        <v>0</v>
      </c>
      <c r="N36" s="97">
        <f>[13]КС_dep!O39</f>
        <v>0.64748415812036597</v>
      </c>
      <c r="O36" s="97">
        <f>[13]КС_dep!P39</f>
        <v>0</v>
      </c>
      <c r="P36" s="97">
        <f>[13]КС_dep!Q39</f>
        <v>0</v>
      </c>
      <c r="Q36" s="97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20" t="s">
        <v>46</v>
      </c>
      <c r="B37" s="97">
        <f>[13]КС_dep!C40</f>
        <v>7.17905681466502</v>
      </c>
      <c r="C37" s="97">
        <f>[13]КС_dep!D40</f>
        <v>6.98181538340154</v>
      </c>
      <c r="D37" s="97">
        <f>[13]КС_dep!E40</f>
        <v>7.2054106788852499</v>
      </c>
      <c r="E37" s="97">
        <f>[13]КС_dep!F40</f>
        <v>0</v>
      </c>
      <c r="F37" s="97">
        <f>[13]КС_dep!G40</f>
        <v>0</v>
      </c>
      <c r="G37" s="97">
        <f>[13]КС_dep!H40</f>
        <v>8.1454283460514993</v>
      </c>
      <c r="H37" s="97">
        <f>[13]КС_dep!I40</f>
        <v>6.98181538340154</v>
      </c>
      <c r="I37" s="97">
        <f>[13]КС_dep!J40</f>
        <v>8.3306273295817501</v>
      </c>
      <c r="J37" s="97">
        <f>[13]КС_dep!K40</f>
        <v>0</v>
      </c>
      <c r="K37" s="97">
        <f>[13]КС_dep!L40</f>
        <v>0</v>
      </c>
      <c r="L37" s="97">
        <f>[13]КС_dep!M40</f>
        <v>1.3203192018560601</v>
      </c>
      <c r="M37" s="97">
        <f>[13]КС_dep!N40</f>
        <v>0</v>
      </c>
      <c r="N37" s="97">
        <f>[13]КС_dep!O40</f>
        <v>1.3203192018560601</v>
      </c>
      <c r="O37" s="97">
        <f>[13]КС_dep!P40</f>
        <v>0</v>
      </c>
      <c r="P37" s="97">
        <f>[13]КС_dep!Q40</f>
        <v>0</v>
      </c>
      <c r="Q37" s="97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95" customFormat="1" ht="6" customHeigh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1:49" s="80" customFormat="1" ht="15" customHeight="1">
      <c r="A39" s="262" t="s">
        <v>94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49" s="80" customFormat="1" ht="3.75" customHeight="1">
      <c r="A40" s="81"/>
    </row>
    <row r="41" spans="1:49" ht="27.75" customHeight="1">
      <c r="A41" s="275" t="s">
        <v>74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180"/>
    </row>
  </sheetData>
  <mergeCells count="14">
    <mergeCell ref="A41:O41"/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AW43"/>
  <sheetViews>
    <sheetView showGridLines="0" zoomScaleNormal="100" zoomScaleSheetLayoutView="100" workbookViewId="0">
      <selection activeCell="A2" sqref="A2"/>
    </sheetView>
  </sheetViews>
  <sheetFormatPr defaultRowHeight="13.8"/>
  <cols>
    <col min="1" max="1" width="18.33203125" style="82" customWidth="1"/>
    <col min="2" max="4" width="9.109375" style="26"/>
    <col min="5" max="5" width="10" style="26" customWidth="1"/>
    <col min="6" max="9" width="9.109375" style="26"/>
    <col min="10" max="10" width="10" style="26" customWidth="1"/>
    <col min="11" max="14" width="9.109375" style="26"/>
    <col min="15" max="15" width="10" style="26" customWidth="1"/>
    <col min="16" max="239" width="9.109375" style="26"/>
    <col min="240" max="240" width="3" style="26" bestFit="1" customWidth="1"/>
    <col min="241" max="241" width="18.33203125" style="26" customWidth="1"/>
    <col min="242" max="244" width="9.109375" style="26"/>
    <col min="245" max="245" width="10" style="26" customWidth="1"/>
    <col min="246" max="249" width="9.109375" style="26"/>
    <col min="250" max="250" width="10" style="26" customWidth="1"/>
    <col min="251" max="254" width="9.109375" style="26"/>
    <col min="255" max="255" width="10" style="26" customWidth="1"/>
    <col min="256" max="495" width="9.109375" style="26"/>
    <col min="496" max="496" width="3" style="26" bestFit="1" customWidth="1"/>
    <col min="497" max="497" width="18.33203125" style="26" customWidth="1"/>
    <col min="498" max="500" width="9.109375" style="26"/>
    <col min="501" max="501" width="10" style="26" customWidth="1"/>
    <col min="502" max="505" width="9.109375" style="26"/>
    <col min="506" max="506" width="10" style="26" customWidth="1"/>
    <col min="507" max="510" width="9.109375" style="26"/>
    <col min="511" max="511" width="10" style="26" customWidth="1"/>
    <col min="512" max="751" width="9.109375" style="26"/>
    <col min="752" max="752" width="3" style="26" bestFit="1" customWidth="1"/>
    <col min="753" max="753" width="18.33203125" style="26" customWidth="1"/>
    <col min="754" max="756" width="9.109375" style="26"/>
    <col min="757" max="757" width="10" style="26" customWidth="1"/>
    <col min="758" max="761" width="9.109375" style="26"/>
    <col min="762" max="762" width="10" style="26" customWidth="1"/>
    <col min="763" max="766" width="9.109375" style="26"/>
    <col min="767" max="767" width="10" style="26" customWidth="1"/>
    <col min="768" max="1007" width="9.109375" style="26"/>
    <col min="1008" max="1008" width="3" style="26" bestFit="1" customWidth="1"/>
    <col min="1009" max="1009" width="18.33203125" style="26" customWidth="1"/>
    <col min="1010" max="1012" width="9.109375" style="26"/>
    <col min="1013" max="1013" width="10" style="26" customWidth="1"/>
    <col min="1014" max="1017" width="9.109375" style="26"/>
    <col min="1018" max="1018" width="10" style="26" customWidth="1"/>
    <col min="1019" max="1022" width="9.109375" style="26"/>
    <col min="1023" max="1023" width="10" style="26" customWidth="1"/>
    <col min="1024" max="1263" width="9.109375" style="26"/>
    <col min="1264" max="1264" width="3" style="26" bestFit="1" customWidth="1"/>
    <col min="1265" max="1265" width="18.33203125" style="26" customWidth="1"/>
    <col min="1266" max="1268" width="9.109375" style="26"/>
    <col min="1269" max="1269" width="10" style="26" customWidth="1"/>
    <col min="1270" max="1273" width="9.109375" style="26"/>
    <col min="1274" max="1274" width="10" style="26" customWidth="1"/>
    <col min="1275" max="1278" width="9.109375" style="26"/>
    <col min="1279" max="1279" width="10" style="26" customWidth="1"/>
    <col min="1280" max="1519" width="9.109375" style="26"/>
    <col min="1520" max="1520" width="3" style="26" bestFit="1" customWidth="1"/>
    <col min="1521" max="1521" width="18.33203125" style="26" customWidth="1"/>
    <col min="1522" max="1524" width="9.109375" style="26"/>
    <col min="1525" max="1525" width="10" style="26" customWidth="1"/>
    <col min="1526" max="1529" width="9.109375" style="26"/>
    <col min="1530" max="1530" width="10" style="26" customWidth="1"/>
    <col min="1531" max="1534" width="9.109375" style="26"/>
    <col min="1535" max="1535" width="10" style="26" customWidth="1"/>
    <col min="1536" max="1775" width="9.109375" style="26"/>
    <col min="1776" max="1776" width="3" style="26" bestFit="1" customWidth="1"/>
    <col min="1777" max="1777" width="18.33203125" style="26" customWidth="1"/>
    <col min="1778" max="1780" width="9.109375" style="26"/>
    <col min="1781" max="1781" width="10" style="26" customWidth="1"/>
    <col min="1782" max="1785" width="9.109375" style="26"/>
    <col min="1786" max="1786" width="10" style="26" customWidth="1"/>
    <col min="1787" max="1790" width="9.109375" style="26"/>
    <col min="1791" max="1791" width="10" style="26" customWidth="1"/>
    <col min="1792" max="2031" width="9.109375" style="26"/>
    <col min="2032" max="2032" width="3" style="26" bestFit="1" customWidth="1"/>
    <col min="2033" max="2033" width="18.33203125" style="26" customWidth="1"/>
    <col min="2034" max="2036" width="9.109375" style="26"/>
    <col min="2037" max="2037" width="10" style="26" customWidth="1"/>
    <col min="2038" max="2041" width="9.109375" style="26"/>
    <col min="2042" max="2042" width="10" style="26" customWidth="1"/>
    <col min="2043" max="2046" width="9.109375" style="26"/>
    <col min="2047" max="2047" width="10" style="26" customWidth="1"/>
    <col min="2048" max="2287" width="9.109375" style="26"/>
    <col min="2288" max="2288" width="3" style="26" bestFit="1" customWidth="1"/>
    <col min="2289" max="2289" width="18.33203125" style="26" customWidth="1"/>
    <col min="2290" max="2292" width="9.109375" style="26"/>
    <col min="2293" max="2293" width="10" style="26" customWidth="1"/>
    <col min="2294" max="2297" width="9.109375" style="26"/>
    <col min="2298" max="2298" width="10" style="26" customWidth="1"/>
    <col min="2299" max="2302" width="9.109375" style="26"/>
    <col min="2303" max="2303" width="10" style="26" customWidth="1"/>
    <col min="2304" max="2543" width="9.109375" style="26"/>
    <col min="2544" max="2544" width="3" style="26" bestFit="1" customWidth="1"/>
    <col min="2545" max="2545" width="18.33203125" style="26" customWidth="1"/>
    <col min="2546" max="2548" width="9.109375" style="26"/>
    <col min="2549" max="2549" width="10" style="26" customWidth="1"/>
    <col min="2550" max="2553" width="9.109375" style="26"/>
    <col min="2554" max="2554" width="10" style="26" customWidth="1"/>
    <col min="2555" max="2558" width="9.109375" style="26"/>
    <col min="2559" max="2559" width="10" style="26" customWidth="1"/>
    <col min="2560" max="2799" width="9.109375" style="26"/>
    <col min="2800" max="2800" width="3" style="26" bestFit="1" customWidth="1"/>
    <col min="2801" max="2801" width="18.33203125" style="26" customWidth="1"/>
    <col min="2802" max="2804" width="9.109375" style="26"/>
    <col min="2805" max="2805" width="10" style="26" customWidth="1"/>
    <col min="2806" max="2809" width="9.109375" style="26"/>
    <col min="2810" max="2810" width="10" style="26" customWidth="1"/>
    <col min="2811" max="2814" width="9.109375" style="26"/>
    <col min="2815" max="2815" width="10" style="26" customWidth="1"/>
    <col min="2816" max="3055" width="9.109375" style="26"/>
    <col min="3056" max="3056" width="3" style="26" bestFit="1" customWidth="1"/>
    <col min="3057" max="3057" width="18.33203125" style="26" customWidth="1"/>
    <col min="3058" max="3060" width="9.109375" style="26"/>
    <col min="3061" max="3061" width="10" style="26" customWidth="1"/>
    <col min="3062" max="3065" width="9.109375" style="26"/>
    <col min="3066" max="3066" width="10" style="26" customWidth="1"/>
    <col min="3067" max="3070" width="9.109375" style="26"/>
    <col min="3071" max="3071" width="10" style="26" customWidth="1"/>
    <col min="3072" max="3311" width="9.109375" style="26"/>
    <col min="3312" max="3312" width="3" style="26" bestFit="1" customWidth="1"/>
    <col min="3313" max="3313" width="18.33203125" style="26" customWidth="1"/>
    <col min="3314" max="3316" width="9.109375" style="26"/>
    <col min="3317" max="3317" width="10" style="26" customWidth="1"/>
    <col min="3318" max="3321" width="9.109375" style="26"/>
    <col min="3322" max="3322" width="10" style="26" customWidth="1"/>
    <col min="3323" max="3326" width="9.109375" style="26"/>
    <col min="3327" max="3327" width="10" style="26" customWidth="1"/>
    <col min="3328" max="3567" width="9.109375" style="26"/>
    <col min="3568" max="3568" width="3" style="26" bestFit="1" customWidth="1"/>
    <col min="3569" max="3569" width="18.33203125" style="26" customWidth="1"/>
    <col min="3570" max="3572" width="9.109375" style="26"/>
    <col min="3573" max="3573" width="10" style="26" customWidth="1"/>
    <col min="3574" max="3577" width="9.109375" style="26"/>
    <col min="3578" max="3578" width="10" style="26" customWidth="1"/>
    <col min="3579" max="3582" width="9.109375" style="26"/>
    <col min="3583" max="3583" width="10" style="26" customWidth="1"/>
    <col min="3584" max="3823" width="9.109375" style="26"/>
    <col min="3824" max="3824" width="3" style="26" bestFit="1" customWidth="1"/>
    <col min="3825" max="3825" width="18.33203125" style="26" customWidth="1"/>
    <col min="3826" max="3828" width="9.109375" style="26"/>
    <col min="3829" max="3829" width="10" style="26" customWidth="1"/>
    <col min="3830" max="3833" width="9.109375" style="26"/>
    <col min="3834" max="3834" width="10" style="26" customWidth="1"/>
    <col min="3835" max="3838" width="9.109375" style="26"/>
    <col min="3839" max="3839" width="10" style="26" customWidth="1"/>
    <col min="3840" max="4079" width="9.109375" style="26"/>
    <col min="4080" max="4080" width="3" style="26" bestFit="1" customWidth="1"/>
    <col min="4081" max="4081" width="18.33203125" style="26" customWidth="1"/>
    <col min="4082" max="4084" width="9.109375" style="26"/>
    <col min="4085" max="4085" width="10" style="26" customWidth="1"/>
    <col min="4086" max="4089" width="9.109375" style="26"/>
    <col min="4090" max="4090" width="10" style="26" customWidth="1"/>
    <col min="4091" max="4094" width="9.109375" style="26"/>
    <col min="4095" max="4095" width="10" style="26" customWidth="1"/>
    <col min="4096" max="4335" width="9.109375" style="26"/>
    <col min="4336" max="4336" width="3" style="26" bestFit="1" customWidth="1"/>
    <col min="4337" max="4337" width="18.33203125" style="26" customWidth="1"/>
    <col min="4338" max="4340" width="9.109375" style="26"/>
    <col min="4341" max="4341" width="10" style="26" customWidth="1"/>
    <col min="4342" max="4345" width="9.109375" style="26"/>
    <col min="4346" max="4346" width="10" style="26" customWidth="1"/>
    <col min="4347" max="4350" width="9.109375" style="26"/>
    <col min="4351" max="4351" width="10" style="26" customWidth="1"/>
    <col min="4352" max="4591" width="9.109375" style="26"/>
    <col min="4592" max="4592" width="3" style="26" bestFit="1" customWidth="1"/>
    <col min="4593" max="4593" width="18.33203125" style="26" customWidth="1"/>
    <col min="4594" max="4596" width="9.109375" style="26"/>
    <col min="4597" max="4597" width="10" style="26" customWidth="1"/>
    <col min="4598" max="4601" width="9.109375" style="26"/>
    <col min="4602" max="4602" width="10" style="26" customWidth="1"/>
    <col min="4603" max="4606" width="9.109375" style="26"/>
    <col min="4607" max="4607" width="10" style="26" customWidth="1"/>
    <col min="4608" max="4847" width="9.109375" style="26"/>
    <col min="4848" max="4848" width="3" style="26" bestFit="1" customWidth="1"/>
    <col min="4849" max="4849" width="18.33203125" style="26" customWidth="1"/>
    <col min="4850" max="4852" width="9.109375" style="26"/>
    <col min="4853" max="4853" width="10" style="26" customWidth="1"/>
    <col min="4854" max="4857" width="9.109375" style="26"/>
    <col min="4858" max="4858" width="10" style="26" customWidth="1"/>
    <col min="4859" max="4862" width="9.109375" style="26"/>
    <col min="4863" max="4863" width="10" style="26" customWidth="1"/>
    <col min="4864" max="5103" width="9.109375" style="26"/>
    <col min="5104" max="5104" width="3" style="26" bestFit="1" customWidth="1"/>
    <col min="5105" max="5105" width="18.33203125" style="26" customWidth="1"/>
    <col min="5106" max="5108" width="9.109375" style="26"/>
    <col min="5109" max="5109" width="10" style="26" customWidth="1"/>
    <col min="5110" max="5113" width="9.109375" style="26"/>
    <col min="5114" max="5114" width="10" style="26" customWidth="1"/>
    <col min="5115" max="5118" width="9.109375" style="26"/>
    <col min="5119" max="5119" width="10" style="26" customWidth="1"/>
    <col min="5120" max="5359" width="9.109375" style="26"/>
    <col min="5360" max="5360" width="3" style="26" bestFit="1" customWidth="1"/>
    <col min="5361" max="5361" width="18.33203125" style="26" customWidth="1"/>
    <col min="5362" max="5364" width="9.109375" style="26"/>
    <col min="5365" max="5365" width="10" style="26" customWidth="1"/>
    <col min="5366" max="5369" width="9.109375" style="26"/>
    <col min="5370" max="5370" width="10" style="26" customWidth="1"/>
    <col min="5371" max="5374" width="9.109375" style="26"/>
    <col min="5375" max="5375" width="10" style="26" customWidth="1"/>
    <col min="5376" max="5615" width="9.109375" style="26"/>
    <col min="5616" max="5616" width="3" style="26" bestFit="1" customWidth="1"/>
    <col min="5617" max="5617" width="18.33203125" style="26" customWidth="1"/>
    <col min="5618" max="5620" width="9.109375" style="26"/>
    <col min="5621" max="5621" width="10" style="26" customWidth="1"/>
    <col min="5622" max="5625" width="9.109375" style="26"/>
    <col min="5626" max="5626" width="10" style="26" customWidth="1"/>
    <col min="5627" max="5630" width="9.109375" style="26"/>
    <col min="5631" max="5631" width="10" style="26" customWidth="1"/>
    <col min="5632" max="5871" width="9.109375" style="26"/>
    <col min="5872" max="5872" width="3" style="26" bestFit="1" customWidth="1"/>
    <col min="5873" max="5873" width="18.33203125" style="26" customWidth="1"/>
    <col min="5874" max="5876" width="9.109375" style="26"/>
    <col min="5877" max="5877" width="10" style="26" customWidth="1"/>
    <col min="5878" max="5881" width="9.109375" style="26"/>
    <col min="5882" max="5882" width="10" style="26" customWidth="1"/>
    <col min="5883" max="5886" width="9.109375" style="26"/>
    <col min="5887" max="5887" width="10" style="26" customWidth="1"/>
    <col min="5888" max="6127" width="9.109375" style="26"/>
    <col min="6128" max="6128" width="3" style="26" bestFit="1" customWidth="1"/>
    <col min="6129" max="6129" width="18.33203125" style="26" customWidth="1"/>
    <col min="6130" max="6132" width="9.109375" style="26"/>
    <col min="6133" max="6133" width="10" style="26" customWidth="1"/>
    <col min="6134" max="6137" width="9.109375" style="26"/>
    <col min="6138" max="6138" width="10" style="26" customWidth="1"/>
    <col min="6139" max="6142" width="9.109375" style="26"/>
    <col min="6143" max="6143" width="10" style="26" customWidth="1"/>
    <col min="6144" max="6383" width="9.109375" style="26"/>
    <col min="6384" max="6384" width="3" style="26" bestFit="1" customWidth="1"/>
    <col min="6385" max="6385" width="18.33203125" style="26" customWidth="1"/>
    <col min="6386" max="6388" width="9.109375" style="26"/>
    <col min="6389" max="6389" width="10" style="26" customWidth="1"/>
    <col min="6390" max="6393" width="9.109375" style="26"/>
    <col min="6394" max="6394" width="10" style="26" customWidth="1"/>
    <col min="6395" max="6398" width="9.109375" style="26"/>
    <col min="6399" max="6399" width="10" style="26" customWidth="1"/>
    <col min="6400" max="6639" width="9.109375" style="26"/>
    <col min="6640" max="6640" width="3" style="26" bestFit="1" customWidth="1"/>
    <col min="6641" max="6641" width="18.33203125" style="26" customWidth="1"/>
    <col min="6642" max="6644" width="9.109375" style="26"/>
    <col min="6645" max="6645" width="10" style="26" customWidth="1"/>
    <col min="6646" max="6649" width="9.109375" style="26"/>
    <col min="6650" max="6650" width="10" style="26" customWidth="1"/>
    <col min="6651" max="6654" width="9.109375" style="26"/>
    <col min="6655" max="6655" width="10" style="26" customWidth="1"/>
    <col min="6656" max="6895" width="9.109375" style="26"/>
    <col min="6896" max="6896" width="3" style="26" bestFit="1" customWidth="1"/>
    <col min="6897" max="6897" width="18.33203125" style="26" customWidth="1"/>
    <col min="6898" max="6900" width="9.109375" style="26"/>
    <col min="6901" max="6901" width="10" style="26" customWidth="1"/>
    <col min="6902" max="6905" width="9.109375" style="26"/>
    <col min="6906" max="6906" width="10" style="26" customWidth="1"/>
    <col min="6907" max="6910" width="9.109375" style="26"/>
    <col min="6911" max="6911" width="10" style="26" customWidth="1"/>
    <col min="6912" max="7151" width="9.109375" style="26"/>
    <col min="7152" max="7152" width="3" style="26" bestFit="1" customWidth="1"/>
    <col min="7153" max="7153" width="18.33203125" style="26" customWidth="1"/>
    <col min="7154" max="7156" width="9.109375" style="26"/>
    <col min="7157" max="7157" width="10" style="26" customWidth="1"/>
    <col min="7158" max="7161" width="9.109375" style="26"/>
    <col min="7162" max="7162" width="10" style="26" customWidth="1"/>
    <col min="7163" max="7166" width="9.109375" style="26"/>
    <col min="7167" max="7167" width="10" style="26" customWidth="1"/>
    <col min="7168" max="7407" width="9.109375" style="26"/>
    <col min="7408" max="7408" width="3" style="26" bestFit="1" customWidth="1"/>
    <col min="7409" max="7409" width="18.33203125" style="26" customWidth="1"/>
    <col min="7410" max="7412" width="9.109375" style="26"/>
    <col min="7413" max="7413" width="10" style="26" customWidth="1"/>
    <col min="7414" max="7417" width="9.109375" style="26"/>
    <col min="7418" max="7418" width="10" style="26" customWidth="1"/>
    <col min="7419" max="7422" width="9.109375" style="26"/>
    <col min="7423" max="7423" width="10" style="26" customWidth="1"/>
    <col min="7424" max="7663" width="9.109375" style="26"/>
    <col min="7664" max="7664" width="3" style="26" bestFit="1" customWidth="1"/>
    <col min="7665" max="7665" width="18.33203125" style="26" customWidth="1"/>
    <col min="7666" max="7668" width="9.109375" style="26"/>
    <col min="7669" max="7669" width="10" style="26" customWidth="1"/>
    <col min="7670" max="7673" width="9.109375" style="26"/>
    <col min="7674" max="7674" width="10" style="26" customWidth="1"/>
    <col min="7675" max="7678" width="9.109375" style="26"/>
    <col min="7679" max="7679" width="10" style="26" customWidth="1"/>
    <col min="7680" max="7919" width="9.109375" style="26"/>
    <col min="7920" max="7920" width="3" style="26" bestFit="1" customWidth="1"/>
    <col min="7921" max="7921" width="18.33203125" style="26" customWidth="1"/>
    <col min="7922" max="7924" width="9.109375" style="26"/>
    <col min="7925" max="7925" width="10" style="26" customWidth="1"/>
    <col min="7926" max="7929" width="9.109375" style="26"/>
    <col min="7930" max="7930" width="10" style="26" customWidth="1"/>
    <col min="7931" max="7934" width="9.109375" style="26"/>
    <col min="7935" max="7935" width="10" style="26" customWidth="1"/>
    <col min="7936" max="8175" width="9.109375" style="26"/>
    <col min="8176" max="8176" width="3" style="26" bestFit="1" customWidth="1"/>
    <col min="8177" max="8177" width="18.33203125" style="26" customWidth="1"/>
    <col min="8178" max="8180" width="9.109375" style="26"/>
    <col min="8181" max="8181" width="10" style="26" customWidth="1"/>
    <col min="8182" max="8185" width="9.109375" style="26"/>
    <col min="8186" max="8186" width="10" style="26" customWidth="1"/>
    <col min="8187" max="8190" width="9.109375" style="26"/>
    <col min="8191" max="8191" width="10" style="26" customWidth="1"/>
    <col min="8192" max="8431" width="9.109375" style="26"/>
    <col min="8432" max="8432" width="3" style="26" bestFit="1" customWidth="1"/>
    <col min="8433" max="8433" width="18.33203125" style="26" customWidth="1"/>
    <col min="8434" max="8436" width="9.109375" style="26"/>
    <col min="8437" max="8437" width="10" style="26" customWidth="1"/>
    <col min="8438" max="8441" width="9.109375" style="26"/>
    <col min="8442" max="8442" width="10" style="26" customWidth="1"/>
    <col min="8443" max="8446" width="9.109375" style="26"/>
    <col min="8447" max="8447" width="10" style="26" customWidth="1"/>
    <col min="8448" max="8687" width="9.109375" style="26"/>
    <col min="8688" max="8688" width="3" style="26" bestFit="1" customWidth="1"/>
    <col min="8689" max="8689" width="18.33203125" style="26" customWidth="1"/>
    <col min="8690" max="8692" width="9.109375" style="26"/>
    <col min="8693" max="8693" width="10" style="26" customWidth="1"/>
    <col min="8694" max="8697" width="9.109375" style="26"/>
    <col min="8698" max="8698" width="10" style="26" customWidth="1"/>
    <col min="8699" max="8702" width="9.109375" style="26"/>
    <col min="8703" max="8703" width="10" style="26" customWidth="1"/>
    <col min="8704" max="8943" width="9.109375" style="26"/>
    <col min="8944" max="8944" width="3" style="26" bestFit="1" customWidth="1"/>
    <col min="8945" max="8945" width="18.33203125" style="26" customWidth="1"/>
    <col min="8946" max="8948" width="9.109375" style="26"/>
    <col min="8949" max="8949" width="10" style="26" customWidth="1"/>
    <col min="8950" max="8953" width="9.109375" style="26"/>
    <col min="8954" max="8954" width="10" style="26" customWidth="1"/>
    <col min="8955" max="8958" width="9.109375" style="26"/>
    <col min="8959" max="8959" width="10" style="26" customWidth="1"/>
    <col min="8960" max="9199" width="9.109375" style="26"/>
    <col min="9200" max="9200" width="3" style="26" bestFit="1" customWidth="1"/>
    <col min="9201" max="9201" width="18.33203125" style="26" customWidth="1"/>
    <col min="9202" max="9204" width="9.109375" style="26"/>
    <col min="9205" max="9205" width="10" style="26" customWidth="1"/>
    <col min="9206" max="9209" width="9.109375" style="26"/>
    <col min="9210" max="9210" width="10" style="26" customWidth="1"/>
    <col min="9211" max="9214" width="9.109375" style="26"/>
    <col min="9215" max="9215" width="10" style="26" customWidth="1"/>
    <col min="9216" max="9455" width="9.109375" style="26"/>
    <col min="9456" max="9456" width="3" style="26" bestFit="1" customWidth="1"/>
    <col min="9457" max="9457" width="18.33203125" style="26" customWidth="1"/>
    <col min="9458" max="9460" width="9.109375" style="26"/>
    <col min="9461" max="9461" width="10" style="26" customWidth="1"/>
    <col min="9462" max="9465" width="9.109375" style="26"/>
    <col min="9466" max="9466" width="10" style="26" customWidth="1"/>
    <col min="9467" max="9470" width="9.109375" style="26"/>
    <col min="9471" max="9471" width="10" style="26" customWidth="1"/>
    <col min="9472" max="9711" width="9.109375" style="26"/>
    <col min="9712" max="9712" width="3" style="26" bestFit="1" customWidth="1"/>
    <col min="9713" max="9713" width="18.33203125" style="26" customWidth="1"/>
    <col min="9714" max="9716" width="9.109375" style="26"/>
    <col min="9717" max="9717" width="10" style="26" customWidth="1"/>
    <col min="9718" max="9721" width="9.109375" style="26"/>
    <col min="9722" max="9722" width="10" style="26" customWidth="1"/>
    <col min="9723" max="9726" width="9.109375" style="26"/>
    <col min="9727" max="9727" width="10" style="26" customWidth="1"/>
    <col min="9728" max="9967" width="9.109375" style="26"/>
    <col min="9968" max="9968" width="3" style="26" bestFit="1" customWidth="1"/>
    <col min="9969" max="9969" width="18.33203125" style="26" customWidth="1"/>
    <col min="9970" max="9972" width="9.109375" style="26"/>
    <col min="9973" max="9973" width="10" style="26" customWidth="1"/>
    <col min="9974" max="9977" width="9.109375" style="26"/>
    <col min="9978" max="9978" width="10" style="26" customWidth="1"/>
    <col min="9979" max="9982" width="9.109375" style="26"/>
    <col min="9983" max="9983" width="10" style="26" customWidth="1"/>
    <col min="9984" max="10223" width="9.109375" style="26"/>
    <col min="10224" max="10224" width="3" style="26" bestFit="1" customWidth="1"/>
    <col min="10225" max="10225" width="18.33203125" style="26" customWidth="1"/>
    <col min="10226" max="10228" width="9.109375" style="26"/>
    <col min="10229" max="10229" width="10" style="26" customWidth="1"/>
    <col min="10230" max="10233" width="9.109375" style="26"/>
    <col min="10234" max="10234" width="10" style="26" customWidth="1"/>
    <col min="10235" max="10238" width="9.109375" style="26"/>
    <col min="10239" max="10239" width="10" style="26" customWidth="1"/>
    <col min="10240" max="10479" width="9.109375" style="26"/>
    <col min="10480" max="10480" width="3" style="26" bestFit="1" customWidth="1"/>
    <col min="10481" max="10481" width="18.33203125" style="26" customWidth="1"/>
    <col min="10482" max="10484" width="9.109375" style="26"/>
    <col min="10485" max="10485" width="10" style="26" customWidth="1"/>
    <col min="10486" max="10489" width="9.109375" style="26"/>
    <col min="10490" max="10490" width="10" style="26" customWidth="1"/>
    <col min="10491" max="10494" width="9.109375" style="26"/>
    <col min="10495" max="10495" width="10" style="26" customWidth="1"/>
    <col min="10496" max="10735" width="9.109375" style="26"/>
    <col min="10736" max="10736" width="3" style="26" bestFit="1" customWidth="1"/>
    <col min="10737" max="10737" width="18.33203125" style="26" customWidth="1"/>
    <col min="10738" max="10740" width="9.109375" style="26"/>
    <col min="10741" max="10741" width="10" style="26" customWidth="1"/>
    <col min="10742" max="10745" width="9.109375" style="26"/>
    <col min="10746" max="10746" width="10" style="26" customWidth="1"/>
    <col min="10747" max="10750" width="9.109375" style="26"/>
    <col min="10751" max="10751" width="10" style="26" customWidth="1"/>
    <col min="10752" max="10991" width="9.109375" style="26"/>
    <col min="10992" max="10992" width="3" style="26" bestFit="1" customWidth="1"/>
    <col min="10993" max="10993" width="18.33203125" style="26" customWidth="1"/>
    <col min="10994" max="10996" width="9.109375" style="26"/>
    <col min="10997" max="10997" width="10" style="26" customWidth="1"/>
    <col min="10998" max="11001" width="9.109375" style="26"/>
    <col min="11002" max="11002" width="10" style="26" customWidth="1"/>
    <col min="11003" max="11006" width="9.109375" style="26"/>
    <col min="11007" max="11007" width="10" style="26" customWidth="1"/>
    <col min="11008" max="11247" width="9.109375" style="26"/>
    <col min="11248" max="11248" width="3" style="26" bestFit="1" customWidth="1"/>
    <col min="11249" max="11249" width="18.33203125" style="26" customWidth="1"/>
    <col min="11250" max="11252" width="9.109375" style="26"/>
    <col min="11253" max="11253" width="10" style="26" customWidth="1"/>
    <col min="11254" max="11257" width="9.109375" style="26"/>
    <col min="11258" max="11258" width="10" style="26" customWidth="1"/>
    <col min="11259" max="11262" width="9.109375" style="26"/>
    <col min="11263" max="11263" width="10" style="26" customWidth="1"/>
    <col min="11264" max="11503" width="9.109375" style="26"/>
    <col min="11504" max="11504" width="3" style="26" bestFit="1" customWidth="1"/>
    <col min="11505" max="11505" width="18.33203125" style="26" customWidth="1"/>
    <col min="11506" max="11508" width="9.109375" style="26"/>
    <col min="11509" max="11509" width="10" style="26" customWidth="1"/>
    <col min="11510" max="11513" width="9.109375" style="26"/>
    <col min="11514" max="11514" width="10" style="26" customWidth="1"/>
    <col min="11515" max="11518" width="9.109375" style="26"/>
    <col min="11519" max="11519" width="10" style="26" customWidth="1"/>
    <col min="11520" max="11759" width="9.109375" style="26"/>
    <col min="11760" max="11760" width="3" style="26" bestFit="1" customWidth="1"/>
    <col min="11761" max="11761" width="18.33203125" style="26" customWidth="1"/>
    <col min="11762" max="11764" width="9.109375" style="26"/>
    <col min="11765" max="11765" width="10" style="26" customWidth="1"/>
    <col min="11766" max="11769" width="9.109375" style="26"/>
    <col min="11770" max="11770" width="10" style="26" customWidth="1"/>
    <col min="11771" max="11774" width="9.109375" style="26"/>
    <col min="11775" max="11775" width="10" style="26" customWidth="1"/>
    <col min="11776" max="12015" width="9.109375" style="26"/>
    <col min="12016" max="12016" width="3" style="26" bestFit="1" customWidth="1"/>
    <col min="12017" max="12017" width="18.33203125" style="26" customWidth="1"/>
    <col min="12018" max="12020" width="9.109375" style="26"/>
    <col min="12021" max="12021" width="10" style="26" customWidth="1"/>
    <col min="12022" max="12025" width="9.109375" style="26"/>
    <col min="12026" max="12026" width="10" style="26" customWidth="1"/>
    <col min="12027" max="12030" width="9.109375" style="26"/>
    <col min="12031" max="12031" width="10" style="26" customWidth="1"/>
    <col min="12032" max="12271" width="9.109375" style="26"/>
    <col min="12272" max="12272" width="3" style="26" bestFit="1" customWidth="1"/>
    <col min="12273" max="12273" width="18.33203125" style="26" customWidth="1"/>
    <col min="12274" max="12276" width="9.109375" style="26"/>
    <col min="12277" max="12277" width="10" style="26" customWidth="1"/>
    <col min="12278" max="12281" width="9.109375" style="26"/>
    <col min="12282" max="12282" width="10" style="26" customWidth="1"/>
    <col min="12283" max="12286" width="9.109375" style="26"/>
    <col min="12287" max="12287" width="10" style="26" customWidth="1"/>
    <col min="12288" max="12527" width="9.109375" style="26"/>
    <col min="12528" max="12528" width="3" style="26" bestFit="1" customWidth="1"/>
    <col min="12529" max="12529" width="18.33203125" style="26" customWidth="1"/>
    <col min="12530" max="12532" width="9.109375" style="26"/>
    <col min="12533" max="12533" width="10" style="26" customWidth="1"/>
    <col min="12534" max="12537" width="9.109375" style="26"/>
    <col min="12538" max="12538" width="10" style="26" customWidth="1"/>
    <col min="12539" max="12542" width="9.109375" style="26"/>
    <col min="12543" max="12543" width="10" style="26" customWidth="1"/>
    <col min="12544" max="12783" width="9.109375" style="26"/>
    <col min="12784" max="12784" width="3" style="26" bestFit="1" customWidth="1"/>
    <col min="12785" max="12785" width="18.33203125" style="26" customWidth="1"/>
    <col min="12786" max="12788" width="9.109375" style="26"/>
    <col min="12789" max="12789" width="10" style="26" customWidth="1"/>
    <col min="12790" max="12793" width="9.109375" style="26"/>
    <col min="12794" max="12794" width="10" style="26" customWidth="1"/>
    <col min="12795" max="12798" width="9.109375" style="26"/>
    <col min="12799" max="12799" width="10" style="26" customWidth="1"/>
    <col min="12800" max="13039" width="9.109375" style="26"/>
    <col min="13040" max="13040" width="3" style="26" bestFit="1" customWidth="1"/>
    <col min="13041" max="13041" width="18.33203125" style="26" customWidth="1"/>
    <col min="13042" max="13044" width="9.109375" style="26"/>
    <col min="13045" max="13045" width="10" style="26" customWidth="1"/>
    <col min="13046" max="13049" width="9.109375" style="26"/>
    <col min="13050" max="13050" width="10" style="26" customWidth="1"/>
    <col min="13051" max="13054" width="9.109375" style="26"/>
    <col min="13055" max="13055" width="10" style="26" customWidth="1"/>
    <col min="13056" max="13295" width="9.109375" style="26"/>
    <col min="13296" max="13296" width="3" style="26" bestFit="1" customWidth="1"/>
    <col min="13297" max="13297" width="18.33203125" style="26" customWidth="1"/>
    <col min="13298" max="13300" width="9.109375" style="26"/>
    <col min="13301" max="13301" width="10" style="26" customWidth="1"/>
    <col min="13302" max="13305" width="9.109375" style="26"/>
    <col min="13306" max="13306" width="10" style="26" customWidth="1"/>
    <col min="13307" max="13310" width="9.109375" style="26"/>
    <col min="13311" max="13311" width="10" style="26" customWidth="1"/>
    <col min="13312" max="13551" width="9.109375" style="26"/>
    <col min="13552" max="13552" width="3" style="26" bestFit="1" customWidth="1"/>
    <col min="13553" max="13553" width="18.33203125" style="26" customWidth="1"/>
    <col min="13554" max="13556" width="9.109375" style="26"/>
    <col min="13557" max="13557" width="10" style="26" customWidth="1"/>
    <col min="13558" max="13561" width="9.109375" style="26"/>
    <col min="13562" max="13562" width="10" style="26" customWidth="1"/>
    <col min="13563" max="13566" width="9.109375" style="26"/>
    <col min="13567" max="13567" width="10" style="26" customWidth="1"/>
    <col min="13568" max="13807" width="9.109375" style="26"/>
    <col min="13808" max="13808" width="3" style="26" bestFit="1" customWidth="1"/>
    <col min="13809" max="13809" width="18.33203125" style="26" customWidth="1"/>
    <col min="13810" max="13812" width="9.109375" style="26"/>
    <col min="13813" max="13813" width="10" style="26" customWidth="1"/>
    <col min="13814" max="13817" width="9.109375" style="26"/>
    <col min="13818" max="13818" width="10" style="26" customWidth="1"/>
    <col min="13819" max="13822" width="9.109375" style="26"/>
    <col min="13823" max="13823" width="10" style="26" customWidth="1"/>
    <col min="13824" max="14063" width="9.109375" style="26"/>
    <col min="14064" max="14064" width="3" style="26" bestFit="1" customWidth="1"/>
    <col min="14065" max="14065" width="18.33203125" style="26" customWidth="1"/>
    <col min="14066" max="14068" width="9.109375" style="26"/>
    <col min="14069" max="14069" width="10" style="26" customWidth="1"/>
    <col min="14070" max="14073" width="9.109375" style="26"/>
    <col min="14074" max="14074" width="10" style="26" customWidth="1"/>
    <col min="14075" max="14078" width="9.109375" style="26"/>
    <col min="14079" max="14079" width="10" style="26" customWidth="1"/>
    <col min="14080" max="14319" width="9.109375" style="26"/>
    <col min="14320" max="14320" width="3" style="26" bestFit="1" customWidth="1"/>
    <col min="14321" max="14321" width="18.33203125" style="26" customWidth="1"/>
    <col min="14322" max="14324" width="9.109375" style="26"/>
    <col min="14325" max="14325" width="10" style="26" customWidth="1"/>
    <col min="14326" max="14329" width="9.109375" style="26"/>
    <col min="14330" max="14330" width="10" style="26" customWidth="1"/>
    <col min="14331" max="14334" width="9.109375" style="26"/>
    <col min="14335" max="14335" width="10" style="26" customWidth="1"/>
    <col min="14336" max="14575" width="9.109375" style="26"/>
    <col min="14576" max="14576" width="3" style="26" bestFit="1" customWidth="1"/>
    <col min="14577" max="14577" width="18.33203125" style="26" customWidth="1"/>
    <col min="14578" max="14580" width="9.109375" style="26"/>
    <col min="14581" max="14581" width="10" style="26" customWidth="1"/>
    <col min="14582" max="14585" width="9.109375" style="26"/>
    <col min="14586" max="14586" width="10" style="26" customWidth="1"/>
    <col min="14587" max="14590" width="9.109375" style="26"/>
    <col min="14591" max="14591" width="10" style="26" customWidth="1"/>
    <col min="14592" max="14831" width="9.109375" style="26"/>
    <col min="14832" max="14832" width="3" style="26" bestFit="1" customWidth="1"/>
    <col min="14833" max="14833" width="18.33203125" style="26" customWidth="1"/>
    <col min="14834" max="14836" width="9.109375" style="26"/>
    <col min="14837" max="14837" width="10" style="26" customWidth="1"/>
    <col min="14838" max="14841" width="9.109375" style="26"/>
    <col min="14842" max="14842" width="10" style="26" customWidth="1"/>
    <col min="14843" max="14846" width="9.109375" style="26"/>
    <col min="14847" max="14847" width="10" style="26" customWidth="1"/>
    <col min="14848" max="15087" width="9.109375" style="26"/>
    <col min="15088" max="15088" width="3" style="26" bestFit="1" customWidth="1"/>
    <col min="15089" max="15089" width="18.33203125" style="26" customWidth="1"/>
    <col min="15090" max="15092" width="9.109375" style="26"/>
    <col min="15093" max="15093" width="10" style="26" customWidth="1"/>
    <col min="15094" max="15097" width="9.109375" style="26"/>
    <col min="15098" max="15098" width="10" style="26" customWidth="1"/>
    <col min="15099" max="15102" width="9.109375" style="26"/>
    <col min="15103" max="15103" width="10" style="26" customWidth="1"/>
    <col min="15104" max="15343" width="9.109375" style="26"/>
    <col min="15344" max="15344" width="3" style="26" bestFit="1" customWidth="1"/>
    <col min="15345" max="15345" width="18.33203125" style="26" customWidth="1"/>
    <col min="15346" max="15348" width="9.109375" style="26"/>
    <col min="15349" max="15349" width="10" style="26" customWidth="1"/>
    <col min="15350" max="15353" width="9.109375" style="26"/>
    <col min="15354" max="15354" width="10" style="26" customWidth="1"/>
    <col min="15355" max="15358" width="9.109375" style="26"/>
    <col min="15359" max="15359" width="10" style="26" customWidth="1"/>
    <col min="15360" max="15599" width="9.109375" style="26"/>
    <col min="15600" max="15600" width="3" style="26" bestFit="1" customWidth="1"/>
    <col min="15601" max="15601" width="18.33203125" style="26" customWidth="1"/>
    <col min="15602" max="15604" width="9.109375" style="26"/>
    <col min="15605" max="15605" width="10" style="26" customWidth="1"/>
    <col min="15606" max="15609" width="9.109375" style="26"/>
    <col min="15610" max="15610" width="10" style="26" customWidth="1"/>
    <col min="15611" max="15614" width="9.109375" style="26"/>
    <col min="15615" max="15615" width="10" style="26" customWidth="1"/>
    <col min="15616" max="15855" width="9.109375" style="26"/>
    <col min="15856" max="15856" width="3" style="26" bestFit="1" customWidth="1"/>
    <col min="15857" max="15857" width="18.33203125" style="26" customWidth="1"/>
    <col min="15858" max="15860" width="9.109375" style="26"/>
    <col min="15861" max="15861" width="10" style="26" customWidth="1"/>
    <col min="15862" max="15865" width="9.109375" style="26"/>
    <col min="15866" max="15866" width="10" style="26" customWidth="1"/>
    <col min="15867" max="15870" width="9.109375" style="26"/>
    <col min="15871" max="15871" width="10" style="26" customWidth="1"/>
    <col min="15872" max="16111" width="9.109375" style="26"/>
    <col min="16112" max="16112" width="3" style="26" bestFit="1" customWidth="1"/>
    <col min="16113" max="16113" width="18.33203125" style="26" customWidth="1"/>
    <col min="16114" max="16116" width="9.109375" style="26"/>
    <col min="16117" max="16117" width="10" style="26" customWidth="1"/>
    <col min="16118" max="16121" width="9.109375" style="26"/>
    <col min="16122" max="16122" width="10" style="26" customWidth="1"/>
    <col min="16123" max="16126" width="9.109375" style="26"/>
    <col min="16127" max="16127" width="10" style="26" customWidth="1"/>
    <col min="16128" max="16384" width="9.109375" style="26"/>
  </cols>
  <sheetData>
    <row r="1" spans="1:49">
      <c r="O1" s="223" t="s">
        <v>85</v>
      </c>
      <c r="P1" s="223"/>
    </row>
    <row r="2" spans="1:49" s="166" customFormat="1" ht="16.5" customHeight="1">
      <c r="A2" s="265" t="s">
        <v>82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49">
      <c r="A3" s="82" t="s">
        <v>97</v>
      </c>
      <c r="Q3" s="27"/>
    </row>
    <row r="4" spans="1:49">
      <c r="A4" s="70"/>
      <c r="Q4" s="27"/>
    </row>
    <row r="5" spans="1:49" s="72" customFormat="1" ht="12.75" customHeight="1">
      <c r="A5" s="266" t="s">
        <v>18</v>
      </c>
      <c r="B5" s="269" t="s">
        <v>19</v>
      </c>
      <c r="C5" s="270" t="s">
        <v>52</v>
      </c>
      <c r="D5" s="271"/>
      <c r="E5" s="271"/>
      <c r="F5" s="272"/>
      <c r="G5" s="277" t="s">
        <v>20</v>
      </c>
      <c r="H5" s="277"/>
      <c r="I5" s="277"/>
      <c r="J5" s="277"/>
      <c r="K5" s="277"/>
      <c r="L5" s="277"/>
      <c r="M5" s="277"/>
      <c r="N5" s="277"/>
      <c r="O5" s="277"/>
      <c r="P5" s="278"/>
      <c r="Q5" s="157"/>
    </row>
    <row r="6" spans="1:49" s="73" customFormat="1" ht="12.75" customHeight="1">
      <c r="A6" s="267"/>
      <c r="B6" s="255"/>
      <c r="C6" s="233"/>
      <c r="D6" s="234"/>
      <c r="E6" s="234"/>
      <c r="F6" s="235"/>
      <c r="G6" s="259" t="s">
        <v>6</v>
      </c>
      <c r="H6" s="259"/>
      <c r="I6" s="259"/>
      <c r="J6" s="259"/>
      <c r="K6" s="259"/>
      <c r="L6" s="273" t="s">
        <v>7</v>
      </c>
      <c r="M6" s="273"/>
      <c r="N6" s="273"/>
      <c r="O6" s="273"/>
      <c r="P6" s="236"/>
      <c r="Q6" s="156"/>
    </row>
    <row r="7" spans="1:49" s="73" customFormat="1" ht="12.75" customHeight="1">
      <c r="A7" s="267"/>
      <c r="B7" s="255"/>
      <c r="C7" s="238"/>
      <c r="D7" s="257"/>
      <c r="E7" s="257"/>
      <c r="F7" s="258"/>
      <c r="G7" s="259" t="s">
        <v>49</v>
      </c>
      <c r="H7" s="260" t="s">
        <v>52</v>
      </c>
      <c r="I7" s="261"/>
      <c r="J7" s="261"/>
      <c r="K7" s="274"/>
      <c r="L7" s="259" t="s">
        <v>49</v>
      </c>
      <c r="M7" s="260" t="s">
        <v>52</v>
      </c>
      <c r="N7" s="261"/>
      <c r="O7" s="261"/>
      <c r="P7" s="261"/>
      <c r="Q7" s="156"/>
    </row>
    <row r="8" spans="1:49" s="73" customFormat="1" ht="41.4">
      <c r="A8" s="268"/>
      <c r="B8" s="256"/>
      <c r="C8" s="165" t="s">
        <v>57</v>
      </c>
      <c r="D8" s="163" t="s">
        <v>53</v>
      </c>
      <c r="E8" s="163" t="s">
        <v>58</v>
      </c>
      <c r="F8" s="163" t="s">
        <v>59</v>
      </c>
      <c r="G8" s="259"/>
      <c r="H8" s="165" t="s">
        <v>57</v>
      </c>
      <c r="I8" s="163" t="s">
        <v>53</v>
      </c>
      <c r="J8" s="163" t="s">
        <v>58</v>
      </c>
      <c r="K8" s="163" t="s">
        <v>59</v>
      </c>
      <c r="L8" s="259"/>
      <c r="M8" s="165" t="s">
        <v>57</v>
      </c>
      <c r="N8" s="163" t="s">
        <v>53</v>
      </c>
      <c r="O8" s="163" t="s">
        <v>58</v>
      </c>
      <c r="P8" s="164" t="s">
        <v>59</v>
      </c>
      <c r="Q8" s="156"/>
    </row>
    <row r="9" spans="1:49" s="77" customFormat="1" ht="12">
      <c r="A9" s="74">
        <v>1</v>
      </c>
      <c r="B9" s="75">
        <v>2</v>
      </c>
      <c r="C9" s="75">
        <v>3</v>
      </c>
      <c r="D9" s="75">
        <v>4</v>
      </c>
      <c r="E9" s="75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5">
        <v>11</v>
      </c>
      <c r="L9" s="75">
        <v>12</v>
      </c>
      <c r="M9" s="75">
        <v>13</v>
      </c>
      <c r="N9" s="75">
        <v>14</v>
      </c>
      <c r="O9" s="75">
        <v>15</v>
      </c>
      <c r="P9" s="76">
        <v>16</v>
      </c>
      <c r="Q9" s="78"/>
    </row>
    <row r="10" spans="1:49" ht="21.9" customHeight="1">
      <c r="A10" s="126"/>
      <c r="B10" s="123" t="s">
        <v>56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27"/>
      <c r="O10" s="27"/>
      <c r="P10" s="27"/>
      <c r="Q10" s="27"/>
    </row>
    <row r="11" spans="1:49" s="33" customFormat="1">
      <c r="A11" s="112" t="s">
        <v>19</v>
      </c>
      <c r="B11" s="185">
        <f>[14]ДГ_dep!C14</f>
        <v>7.6348305869437301</v>
      </c>
      <c r="C11" s="185">
        <f>[14]ДГ_dep!D14</f>
        <v>2.55641816113955</v>
      </c>
      <c r="D11" s="185">
        <f>[14]ДГ_dep!E14</f>
        <v>8.5092457080593693</v>
      </c>
      <c r="E11" s="185">
        <f>[14]ДГ_dep!F14</f>
        <v>9.3891912299085796</v>
      </c>
      <c r="F11" s="185">
        <f>[14]ДГ_dep!G14</f>
        <v>11.507052138997</v>
      </c>
      <c r="G11" s="185">
        <f>[14]ДГ_dep!H14</f>
        <v>10.4680392748361</v>
      </c>
      <c r="H11" s="185">
        <f>[14]ДГ_dep!I14</f>
        <v>3.1912172378923902</v>
      </c>
      <c r="I11" s="185">
        <f>[14]ДГ_dep!J14</f>
        <v>12.4942666627352</v>
      </c>
      <c r="J11" s="185">
        <f>[14]ДГ_dep!K14</f>
        <v>11.7750694640657</v>
      </c>
      <c r="K11" s="185">
        <f>[14]ДГ_dep!L14</f>
        <v>13.939951374240099</v>
      </c>
      <c r="L11" s="185">
        <f>[14]ДГ_dep!M14</f>
        <v>1.00186272834132</v>
      </c>
      <c r="M11" s="185">
        <f>[14]ДГ_dep!N14</f>
        <v>1.14401825808864E-2</v>
      </c>
      <c r="N11" s="185">
        <f>[14]ДГ_dep!O14</f>
        <v>1.13737785777387</v>
      </c>
      <c r="O11" s="185">
        <f>[14]ДГ_dep!P14</f>
        <v>1.1567156927514599</v>
      </c>
      <c r="P11" s="185">
        <f>[14]ДГ_dep!Q14</f>
        <v>1.24070539271165</v>
      </c>
      <c r="Q11" s="187"/>
      <c r="R11" s="187"/>
      <c r="S11" s="187"/>
    </row>
    <row r="12" spans="1:49" s="33" customFormat="1" ht="55.2">
      <c r="A12" s="34" t="s">
        <v>22</v>
      </c>
      <c r="B12" s="97">
        <f>[14]ДГ_dep!C15</f>
        <v>0</v>
      </c>
      <c r="C12" s="97">
        <f>[14]ДГ_dep!D15</f>
        <v>0</v>
      </c>
      <c r="D12" s="97">
        <f>[14]ДГ_dep!E15</f>
        <v>0</v>
      </c>
      <c r="E12" s="97">
        <f>[14]ДГ_dep!F15</f>
        <v>0</v>
      </c>
      <c r="F12" s="97">
        <f>[14]ДГ_dep!G15</f>
        <v>0</v>
      </c>
      <c r="G12" s="97">
        <f>[14]ДГ_dep!H15</f>
        <v>0</v>
      </c>
      <c r="H12" s="97">
        <f>[14]ДГ_dep!I15</f>
        <v>0</v>
      </c>
      <c r="I12" s="97">
        <f>[14]ДГ_dep!J15</f>
        <v>0</v>
      </c>
      <c r="J12" s="97">
        <f>[14]ДГ_dep!K15</f>
        <v>0</v>
      </c>
      <c r="K12" s="97">
        <f>[14]ДГ_dep!L15</f>
        <v>0</v>
      </c>
      <c r="L12" s="97">
        <f>[14]ДГ_dep!M15</f>
        <v>0</v>
      </c>
      <c r="M12" s="97">
        <f>[14]ДГ_dep!N15</f>
        <v>0</v>
      </c>
      <c r="N12" s="97">
        <f>[14]ДГ_dep!O15</f>
        <v>0</v>
      </c>
      <c r="O12" s="97">
        <f>[14]ДГ_dep!P15</f>
        <v>0</v>
      </c>
      <c r="P12" s="97">
        <f>[14]ДГ_dep!Q15</f>
        <v>0</v>
      </c>
    </row>
    <row r="13" spans="1:4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1:49" s="33" customFormat="1">
      <c r="A14" s="35" t="s">
        <v>24</v>
      </c>
      <c r="B14" s="97">
        <f>[14]ДГ_dep!C17</f>
        <v>9.0146224888180697</v>
      </c>
      <c r="C14" s="97">
        <f>[14]ДГ_dep!D17</f>
        <v>3.8139138189291</v>
      </c>
      <c r="D14" s="97">
        <f>[14]ДГ_dep!E17</f>
        <v>9.0786016293169691</v>
      </c>
      <c r="E14" s="97">
        <f>[14]ДГ_dep!F17</f>
        <v>9.8752551100470392</v>
      </c>
      <c r="F14" s="97">
        <f>[14]ДГ_dep!G17</f>
        <v>11.9218033970118</v>
      </c>
      <c r="G14" s="97">
        <f>[14]ДГ_dep!H17</f>
        <v>11.917215996119401</v>
      </c>
      <c r="H14" s="97">
        <f>[14]ДГ_dep!I17</f>
        <v>4.7347643870349803</v>
      </c>
      <c r="I14" s="97">
        <f>[14]ДГ_dep!J17</f>
        <v>12.4931656555798</v>
      </c>
      <c r="J14" s="97">
        <f>[14]ДГ_dep!K17</f>
        <v>11.9634029968707</v>
      </c>
      <c r="K14" s="97">
        <f>[14]ДГ_dep!L17</f>
        <v>14.3188286318602</v>
      </c>
      <c r="L14" s="97">
        <f>[14]ДГ_dep!M17</f>
        <v>1.0393457938924799</v>
      </c>
      <c r="M14" s="97">
        <f>[14]ДГ_dep!N17</f>
        <v>1.0639252247402101E-2</v>
      </c>
      <c r="N14" s="97">
        <f>[14]ДГ_dep!O17</f>
        <v>1.08755265950832</v>
      </c>
      <c r="O14" s="97">
        <f>[14]ДГ_dep!P17</f>
        <v>1.10210982317415</v>
      </c>
      <c r="P14" s="97">
        <f>[14]ДГ_dep!Q17</f>
        <v>1.2292136371951801</v>
      </c>
    </row>
    <row r="15" spans="1:49" s="33" customFormat="1">
      <c r="A15" s="35" t="s">
        <v>25</v>
      </c>
      <c r="B15" s="97">
        <f>[14]ДГ_dep!C18</f>
        <v>9.8071819987695008</v>
      </c>
      <c r="C15" s="97">
        <f>[14]ДГ_dep!D18</f>
        <v>4.4450031238326897</v>
      </c>
      <c r="D15" s="97">
        <f>[14]ДГ_dep!E18</f>
        <v>10.0226802873553</v>
      </c>
      <c r="E15" s="97">
        <f>[14]ДГ_dep!F18</f>
        <v>9.9904409771600893</v>
      </c>
      <c r="F15" s="97">
        <f>[14]ДГ_dep!G18</f>
        <v>12.9033269825338</v>
      </c>
      <c r="G15" s="97">
        <f>[14]ДГ_dep!H18</f>
        <v>12.0891325941197</v>
      </c>
      <c r="H15" s="97">
        <f>[14]ДГ_dep!I18</f>
        <v>4.9812935841969601</v>
      </c>
      <c r="I15" s="97">
        <f>[14]ДГ_dep!J18</f>
        <v>12.7618871222796</v>
      </c>
      <c r="J15" s="97">
        <f>[14]ДГ_dep!K18</f>
        <v>11.841628465366201</v>
      </c>
      <c r="K15" s="97">
        <f>[14]ДГ_dep!L18</f>
        <v>14.827410582286401</v>
      </c>
      <c r="L15" s="97">
        <f>[14]ДГ_dep!M18</f>
        <v>1.1610982720759799</v>
      </c>
      <c r="M15" s="97">
        <f>[14]ДГ_dep!N18</f>
        <v>1.7916847504519801E-2</v>
      </c>
      <c r="N15" s="97">
        <f>[14]ДГ_dep!O18</f>
        <v>1.2598974672550201</v>
      </c>
      <c r="O15" s="97">
        <f>[14]ДГ_dep!P18</f>
        <v>0.94721592427989898</v>
      </c>
      <c r="P15" s="97">
        <f>[14]ДГ_dep!Q18</f>
        <v>1.3072608433855399</v>
      </c>
    </row>
    <row r="16" spans="1:49" s="27" customFormat="1">
      <c r="A16" s="35" t="s">
        <v>26</v>
      </c>
      <c r="B16" s="97">
        <f>[14]ДГ_dep!C19</f>
        <v>8.6953588162578193</v>
      </c>
      <c r="C16" s="97">
        <f>[14]ДГ_dep!D19</f>
        <v>4.0182820506733199</v>
      </c>
      <c r="D16" s="97">
        <f>[14]ДГ_dep!E19</f>
        <v>9.39079323480426</v>
      </c>
      <c r="E16" s="97">
        <f>[14]ДГ_dep!F19</f>
        <v>9.0007993617072106</v>
      </c>
      <c r="F16" s="97">
        <f>[14]ДГ_dep!G19</f>
        <v>10.624039835079801</v>
      </c>
      <c r="G16" s="97">
        <f>[14]ДГ_dep!H19</f>
        <v>11.4329367654439</v>
      </c>
      <c r="H16" s="97">
        <f>[14]ДГ_dep!I19</f>
        <v>4.9198835955728502</v>
      </c>
      <c r="I16" s="97">
        <f>[14]ДГ_dep!J19</f>
        <v>12.7320984681631</v>
      </c>
      <c r="J16" s="97">
        <f>[14]ДГ_dep!K19</f>
        <v>11.5583619123492</v>
      </c>
      <c r="K16" s="97">
        <f>[14]ДГ_dep!L19</f>
        <v>13.857402593659399</v>
      </c>
      <c r="L16" s="97">
        <f>[14]ДГ_dep!M19</f>
        <v>0.86411936348205498</v>
      </c>
      <c r="M16" s="97">
        <f>[14]ДГ_dep!N19</f>
        <v>1.6480169953126501E-2</v>
      </c>
      <c r="N16" s="97">
        <f>[14]ДГ_dep!O19</f>
        <v>0.93275935445965796</v>
      </c>
      <c r="O16" s="97">
        <f>[14]ДГ_dep!P19</f>
        <v>0.86330187542430303</v>
      </c>
      <c r="P16" s="97">
        <f>[14]ДГ_dep!Q19</f>
        <v>1.33106775416809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97">
        <f>[14]ДГ_dep!C20</f>
        <v>9.5841353644381897</v>
      </c>
      <c r="C17" s="97">
        <f>[14]ДГ_dep!D20</f>
        <v>3.2747240750916</v>
      </c>
      <c r="D17" s="97">
        <f>[14]ДГ_dep!E20</f>
        <v>10.098553698971299</v>
      </c>
      <c r="E17" s="97">
        <f>[14]ДГ_dep!F20</f>
        <v>9.6618665316936507</v>
      </c>
      <c r="F17" s="97">
        <f>[14]ДГ_dep!G20</f>
        <v>12.3879059398067</v>
      </c>
      <c r="G17" s="97">
        <f>[14]ДГ_dep!H20</f>
        <v>11.266528795917701</v>
      </c>
      <c r="H17" s="97">
        <f>[14]ДГ_dep!I20</f>
        <v>4.9983807269879597</v>
      </c>
      <c r="I17" s="97">
        <f>[14]ДГ_dep!J20</f>
        <v>12.014847559813401</v>
      </c>
      <c r="J17" s="97">
        <f>[14]ДГ_dep!K20</f>
        <v>10.331633260970699</v>
      </c>
      <c r="K17" s="97">
        <f>[14]ДГ_dep!L20</f>
        <v>13.894468726683099</v>
      </c>
      <c r="L17" s="97">
        <f>[14]ДГ_dep!M20</f>
        <v>0.88829969536781395</v>
      </c>
      <c r="M17" s="97">
        <f>[14]ДГ_dep!N20</f>
        <v>1.10465514199916E-2</v>
      </c>
      <c r="N17" s="97">
        <f>[14]ДГ_dep!O20</f>
        <v>1.17641209699977</v>
      </c>
      <c r="O17" s="97">
        <f>[14]ДГ_dep!P20</f>
        <v>0.77266475655738398</v>
      </c>
      <c r="P17" s="97">
        <f>[14]ДГ_dep!Q20</f>
        <v>0.63077430734259299</v>
      </c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97">
        <f>[14]ДГ_dep!C21</f>
        <v>9.2836293107377603</v>
      </c>
      <c r="C18" s="97">
        <f>[14]ДГ_dep!D21</f>
        <v>3.22146478280983</v>
      </c>
      <c r="D18" s="97">
        <f>[14]ДГ_dep!E21</f>
        <v>9.5462406485447495</v>
      </c>
      <c r="E18" s="97">
        <f>[14]ДГ_dep!F21</f>
        <v>9.6166875612813296</v>
      </c>
      <c r="F18" s="97">
        <f>[14]ДГ_dep!G21</f>
        <v>12.0566970660552</v>
      </c>
      <c r="G18" s="97">
        <f>[14]ДГ_dep!H21</f>
        <v>11.674400255984599</v>
      </c>
      <c r="H18" s="97">
        <f>[14]ДГ_dep!I21</f>
        <v>4.7552596079330298</v>
      </c>
      <c r="I18" s="97">
        <f>[14]ДГ_dep!J21</f>
        <v>12.216103808150701</v>
      </c>
      <c r="J18" s="97">
        <f>[14]ДГ_dep!K21</f>
        <v>11.2534773527192</v>
      </c>
      <c r="K18" s="97">
        <f>[14]ДГ_dep!L21</f>
        <v>13.708653083508</v>
      </c>
      <c r="L18" s="97">
        <f>[14]ДГ_dep!M21</f>
        <v>1.0464110309988099</v>
      </c>
      <c r="M18" s="97">
        <f>[14]ДГ_dep!N21</f>
        <v>1.30369214779138E-2</v>
      </c>
      <c r="N18" s="97">
        <f>[14]ДГ_dep!O21</f>
        <v>1.2541132135558799</v>
      </c>
      <c r="O18" s="97">
        <f>[14]ДГ_dep!P21</f>
        <v>0.60891265730626498</v>
      </c>
      <c r="P18" s="97">
        <f>[14]ДГ_dep!Q21</f>
        <v>0.92186192700418901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97">
        <f>[14]ДГ_dep!C22</f>
        <v>10.0499086888466</v>
      </c>
      <c r="C19" s="97">
        <f>[14]ДГ_dep!D22</f>
        <v>3.2070949221462102</v>
      </c>
      <c r="D19" s="97">
        <f>[14]ДГ_dep!E22</f>
        <v>10.4101966638228</v>
      </c>
      <c r="E19" s="97">
        <f>[14]ДГ_dep!F22</f>
        <v>10.4388732919197</v>
      </c>
      <c r="F19" s="97">
        <f>[14]ДГ_dep!G22</f>
        <v>10.245514656415899</v>
      </c>
      <c r="G19" s="97">
        <f>[14]ДГ_dep!H22</f>
        <v>12.597653666694899</v>
      </c>
      <c r="H19" s="97">
        <f>[14]ДГ_dep!I22</f>
        <v>4.1958658130467503</v>
      </c>
      <c r="I19" s="97">
        <f>[14]ДГ_dep!J22</f>
        <v>13.198601061198</v>
      </c>
      <c r="J19" s="97">
        <f>[14]ДГ_dep!K22</f>
        <v>12.3485543898123</v>
      </c>
      <c r="K19" s="97">
        <f>[14]ДГ_dep!L22</f>
        <v>13.5131342543107</v>
      </c>
      <c r="L19" s="97">
        <f>[14]ДГ_dep!M22</f>
        <v>1.1599229586667501</v>
      </c>
      <c r="M19" s="97">
        <f>[14]ДГ_dep!N22</f>
        <v>4.1324074790392802E-2</v>
      </c>
      <c r="N19" s="97">
        <f>[14]ДГ_dep!O22</f>
        <v>1.1645371500297701</v>
      </c>
      <c r="O19" s="97">
        <f>[14]ДГ_dep!P22</f>
        <v>1.4294718689853401</v>
      </c>
      <c r="P19" s="97">
        <f>[14]ДГ_dep!Q22</f>
        <v>1.23572444514386</v>
      </c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97">
        <f>[14]ДГ_dep!C23</f>
        <v>8.6730586391379703</v>
      </c>
      <c r="C20" s="97">
        <f>[14]ДГ_dep!D23</f>
        <v>3.1949371939428199</v>
      </c>
      <c r="D20" s="97">
        <f>[14]ДГ_dep!E23</f>
        <v>9.3071222899809705</v>
      </c>
      <c r="E20" s="97">
        <f>[14]ДГ_dep!F23</f>
        <v>10.337023486792001</v>
      </c>
      <c r="F20" s="97">
        <f>[14]ДГ_dep!G23</f>
        <v>12.0698112458523</v>
      </c>
      <c r="G20" s="97">
        <f>[14]ДГ_dep!H23</f>
        <v>11.4718267103259</v>
      </c>
      <c r="H20" s="97">
        <f>[14]ДГ_dep!I23</f>
        <v>4.8850881122491101</v>
      </c>
      <c r="I20" s="97">
        <f>[14]ДГ_dep!J23</f>
        <v>12.3316693297343</v>
      </c>
      <c r="J20" s="97">
        <f>[14]ДГ_dep!K23</f>
        <v>12.712168800524401</v>
      </c>
      <c r="K20" s="97">
        <f>[14]ДГ_dep!L23</f>
        <v>14.111211175679699</v>
      </c>
      <c r="L20" s="97">
        <f>[14]ДГ_dep!M23</f>
        <v>0.94390206054012205</v>
      </c>
      <c r="M20" s="97">
        <f>[14]ДГ_dep!N23</f>
        <v>1.19255645253894E-2</v>
      </c>
      <c r="N20" s="97">
        <f>[14]ДГ_dep!O23</f>
        <v>1.2014873203658001</v>
      </c>
      <c r="O20" s="97">
        <f>[14]ДГ_dep!P23</f>
        <v>1.2156786230527401</v>
      </c>
      <c r="P20" s="97">
        <f>[14]ДГ_dep!Q23</f>
        <v>0.95430999934044403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97">
        <f>[14]ДГ_dep!C24</f>
        <v>8.4175820207250407</v>
      </c>
      <c r="C21" s="97">
        <f>[14]ДГ_dep!D24</f>
        <v>3.95143921427508</v>
      </c>
      <c r="D21" s="97">
        <f>[14]ДГ_dep!E24</f>
        <v>8.1365248512490194</v>
      </c>
      <c r="E21" s="97">
        <f>[14]ДГ_dep!F24</f>
        <v>10.1981511132365</v>
      </c>
      <c r="F21" s="97">
        <f>[14]ДГ_dep!G24</f>
        <v>11.2208541516565</v>
      </c>
      <c r="G21" s="97">
        <f>[14]ДГ_dep!H24</f>
        <v>11.873539212963999</v>
      </c>
      <c r="H21" s="97">
        <f>[14]ДГ_dep!I24</f>
        <v>4.9842270259994104</v>
      </c>
      <c r="I21" s="97">
        <f>[14]ДГ_dep!J24</f>
        <v>12.527763984908001</v>
      </c>
      <c r="J21" s="97">
        <f>[14]ДГ_dep!K24</f>
        <v>12.0345453798429</v>
      </c>
      <c r="K21" s="97">
        <f>[14]ДГ_dep!L24</f>
        <v>14.2908354838187</v>
      </c>
      <c r="L21" s="97">
        <f>[14]ДГ_dep!M24</f>
        <v>1.17739896217864</v>
      </c>
      <c r="M21" s="97">
        <f>[14]ДГ_dep!N24</f>
        <v>2.6112818941585601E-2</v>
      </c>
      <c r="N21" s="97">
        <f>[14]ДГ_dep!O24</f>
        <v>1.2560649828097701</v>
      </c>
      <c r="O21" s="97">
        <f>[14]ДГ_dep!P24</f>
        <v>1.0885912528050801</v>
      </c>
      <c r="P21" s="97">
        <f>[14]ДГ_dep!Q24</f>
        <v>1.16709174300451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7.6">
      <c r="A22" s="34" t="s">
        <v>1</v>
      </c>
      <c r="B22" s="97">
        <f>[14]ДГ_dep!C25</f>
        <v>6.1664612366679403</v>
      </c>
      <c r="C22" s="97">
        <f>[14]ДГ_dep!D25</f>
        <v>2.0741634717200101</v>
      </c>
      <c r="D22" s="97">
        <f>[14]ДГ_dep!E25</f>
        <v>7.7375348298362896</v>
      </c>
      <c r="E22" s="97">
        <f>[14]ДГ_dep!F25</f>
        <v>8.7345341086146604</v>
      </c>
      <c r="F22" s="97">
        <f>[14]ДГ_dep!G25</f>
        <v>12.2822422863872</v>
      </c>
      <c r="G22" s="97">
        <f>[14]ДГ_dep!H25</f>
        <v>8.7715526632647904</v>
      </c>
      <c r="H22" s="97">
        <f>[14]ДГ_dep!I25</f>
        <v>2.5129953114043602</v>
      </c>
      <c r="I22" s="97">
        <f>[14]ДГ_dep!J25</f>
        <v>12.449677867278499</v>
      </c>
      <c r="J22" s="97">
        <f>[14]ДГ_dep!K25</f>
        <v>12.1573577542748</v>
      </c>
      <c r="K22" s="97">
        <f>[14]ДГ_dep!L25</f>
        <v>14.6167004553247</v>
      </c>
      <c r="L22" s="97">
        <f>[14]ДГ_dep!M25</f>
        <v>0.96032503422864302</v>
      </c>
      <c r="M22" s="97">
        <f>[14]ДГ_dep!N25</f>
        <v>9.3078545837161492E-3</v>
      </c>
      <c r="N22" s="97">
        <f>[14]ДГ_dep!O25</f>
        <v>1.1156629092124299</v>
      </c>
      <c r="O22" s="97">
        <f>[14]ДГ_dep!P25</f>
        <v>1.35538262286963</v>
      </c>
      <c r="P22" s="97">
        <f>[14]ДГ_dep!Q25</f>
        <v>1.2811822255446801</v>
      </c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35" t="s">
        <v>32</v>
      </c>
      <c r="B23" s="97">
        <f>[14]ДГ_dep!C26</f>
        <v>9.5663285484315992</v>
      </c>
      <c r="C23" s="97">
        <f>[14]ДГ_dep!D26</f>
        <v>3.47759674365274</v>
      </c>
      <c r="D23" s="97">
        <f>[14]ДГ_dep!E26</f>
        <v>9.5950701110670202</v>
      </c>
      <c r="E23" s="97">
        <f>[14]ДГ_dep!F26</f>
        <v>9.7695502426579495</v>
      </c>
      <c r="F23" s="97">
        <f>[14]ДГ_dep!G26</f>
        <v>12.079162781776599</v>
      </c>
      <c r="G23" s="97">
        <f>[14]ДГ_dep!H26</f>
        <v>11.700084069254</v>
      </c>
      <c r="H23" s="97">
        <f>[14]ДГ_dep!I26</f>
        <v>4.3764793973679597</v>
      </c>
      <c r="I23" s="97">
        <f>[14]ДГ_dep!J26</f>
        <v>11.956019066707499</v>
      </c>
      <c r="J23" s="97">
        <f>[14]ДГ_dep!K26</f>
        <v>11.407573309249999</v>
      </c>
      <c r="K23" s="97">
        <f>[14]ДГ_dep!L26</f>
        <v>13.9412160474181</v>
      </c>
      <c r="L23" s="97">
        <f>[14]ДГ_dep!M26</f>
        <v>1.1882790347380601</v>
      </c>
      <c r="M23" s="97">
        <f>[14]ДГ_dep!N26</f>
        <v>2.4501788100635202E-2</v>
      </c>
      <c r="N23" s="97">
        <f>[14]ДГ_dep!O26</f>
        <v>1.2569700303584901</v>
      </c>
      <c r="O23" s="97">
        <f>[14]ДГ_dep!P26</f>
        <v>1.2261790531052501</v>
      </c>
      <c r="P23" s="97">
        <f>[14]ДГ_dep!Q26</f>
        <v>0.98649861671082195</v>
      </c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35" t="s">
        <v>33</v>
      </c>
      <c r="B24" s="97">
        <f>[14]ДГ_dep!C27</f>
        <v>9.3417555785005604</v>
      </c>
      <c r="C24" s="97">
        <f>[14]ДГ_dep!D27</f>
        <v>3.1347055878256702</v>
      </c>
      <c r="D24" s="97">
        <f>[14]ДГ_dep!E27</f>
        <v>9.3151282755461899</v>
      </c>
      <c r="E24" s="97">
        <f>[14]ДГ_dep!F27</f>
        <v>9.1522541581580494</v>
      </c>
      <c r="F24" s="97">
        <f>[14]ДГ_dep!G27</f>
        <v>12.280288875180201</v>
      </c>
      <c r="G24" s="97">
        <f>[14]ДГ_dep!H27</f>
        <v>10.798473466666399</v>
      </c>
      <c r="H24" s="97">
        <f>[14]ДГ_dep!I27</f>
        <v>3.1347055878256702</v>
      </c>
      <c r="I24" s="97">
        <f>[14]ДГ_dep!J27</f>
        <v>11.3090169653441</v>
      </c>
      <c r="J24" s="97">
        <f>[14]ДГ_dep!K27</f>
        <v>9.6283561545086194</v>
      </c>
      <c r="K24" s="97">
        <f>[14]ДГ_dep!L27</f>
        <v>13.668123082041699</v>
      </c>
      <c r="L24" s="97">
        <f>[14]ДГ_dep!M27</f>
        <v>1.1536994277343799</v>
      </c>
      <c r="M24" s="97">
        <f>[14]ДГ_dep!N27</f>
        <v>0</v>
      </c>
      <c r="N24" s="97">
        <f>[14]ДГ_dep!O27</f>
        <v>1.2872395383148401</v>
      </c>
      <c r="O24" s="97">
        <f>[14]ДГ_dep!P27</f>
        <v>0.19258828412143</v>
      </c>
      <c r="P24" s="97">
        <f>[14]ДГ_dep!Q27</f>
        <v>3.92983375335101E-2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35" t="s">
        <v>34</v>
      </c>
      <c r="B25" s="97">
        <f>[14]ДГ_dep!C28</f>
        <v>8.3905657112352703</v>
      </c>
      <c r="C25" s="97">
        <f>[14]ДГ_dep!D28</f>
        <v>3.47150446789218</v>
      </c>
      <c r="D25" s="97">
        <f>[14]ДГ_dep!E28</f>
        <v>8.8181790961655899</v>
      </c>
      <c r="E25" s="97">
        <f>[14]ДГ_dep!F28</f>
        <v>9.5376204201334094</v>
      </c>
      <c r="F25" s="97">
        <f>[14]ДГ_dep!G28</f>
        <v>12.3231163755037</v>
      </c>
      <c r="G25" s="97">
        <f>[14]ДГ_dep!H28</f>
        <v>11.7325892030668</v>
      </c>
      <c r="H25" s="97">
        <f>[14]ДГ_dep!I28</f>
        <v>4.77117374837644</v>
      </c>
      <c r="I25" s="97">
        <f>[14]ДГ_dep!J28</f>
        <v>12.907081178088299</v>
      </c>
      <c r="J25" s="97">
        <f>[14]ДГ_dep!K28</f>
        <v>11.8810774027357</v>
      </c>
      <c r="K25" s="97">
        <f>[14]ДГ_dep!L28</f>
        <v>14.256408394585</v>
      </c>
      <c r="L25" s="97">
        <f>[14]ДГ_dep!M28</f>
        <v>1.06538779721128</v>
      </c>
      <c r="M25" s="97">
        <f>[14]ДГ_dep!N28</f>
        <v>1.1827038996181601E-2</v>
      </c>
      <c r="N25" s="97">
        <f>[14]ДГ_dep!O28</f>
        <v>1.15974589365666</v>
      </c>
      <c r="O25" s="97">
        <f>[14]ДГ_dep!P28</f>
        <v>1.3936237508237801</v>
      </c>
      <c r="P25" s="97">
        <f>[14]ДГ_dep!Q28</f>
        <v>1.0515944813588001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35" t="s">
        <v>35</v>
      </c>
      <c r="B26" s="97">
        <f>[14]ДГ_dep!C29</f>
        <v>9.5423896519805709</v>
      </c>
      <c r="C26" s="97">
        <f>[14]ДГ_dep!D29</f>
        <v>2.9604141829895601</v>
      </c>
      <c r="D26" s="97">
        <f>[14]ДГ_dep!E29</f>
        <v>9.9283113836773094</v>
      </c>
      <c r="E26" s="97">
        <f>[14]ДГ_dep!F29</f>
        <v>10.2329195949028</v>
      </c>
      <c r="F26" s="97">
        <f>[14]ДГ_dep!G29</f>
        <v>13.1453951919082</v>
      </c>
      <c r="G26" s="97">
        <f>[14]ДГ_dep!H29</f>
        <v>11.9105666996083</v>
      </c>
      <c r="H26" s="97">
        <f>[14]ДГ_dep!I29</f>
        <v>4.7661964896817102</v>
      </c>
      <c r="I26" s="97">
        <f>[14]ДГ_dep!J29</f>
        <v>12.6395636295349</v>
      </c>
      <c r="J26" s="97">
        <f>[14]ДГ_dep!K29</f>
        <v>11.3236384816755</v>
      </c>
      <c r="K26" s="97">
        <f>[14]ДГ_dep!L29</f>
        <v>14.2944975291012</v>
      </c>
      <c r="L26" s="97">
        <f>[14]ДГ_dep!M29</f>
        <v>1.0410699664243199</v>
      </c>
      <c r="M26" s="97">
        <f>[14]ДГ_dep!N29</f>
        <v>1.0611796745776199E-2</v>
      </c>
      <c r="N26" s="97">
        <f>[14]ДГ_dep!O29</f>
        <v>1.27496241237455</v>
      </c>
      <c r="O26" s="97">
        <f>[14]ДГ_dep!P29</f>
        <v>1.0754644315041999</v>
      </c>
      <c r="P26" s="97">
        <f>[14]ДГ_dep!Q29</f>
        <v>0.75715973801891501</v>
      </c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35" t="s">
        <v>36</v>
      </c>
      <c r="B27" s="97">
        <f>[14]ДГ_dep!C30</f>
        <v>7.1749619999114502</v>
      </c>
      <c r="C27" s="97">
        <f>[14]ДГ_dep!D30</f>
        <v>3.4099054743130899</v>
      </c>
      <c r="D27" s="97">
        <f>[14]ДГ_dep!E30</f>
        <v>7.2426857781421301</v>
      </c>
      <c r="E27" s="97">
        <f>[14]ДГ_dep!F30</f>
        <v>9.4629330463463592</v>
      </c>
      <c r="F27" s="97">
        <f>[14]ДГ_dep!G30</f>
        <v>10.1450923954531</v>
      </c>
      <c r="G27" s="97">
        <f>[14]ДГ_dep!H30</f>
        <v>11.997918074079999</v>
      </c>
      <c r="H27" s="97">
        <f>[14]ДГ_dep!I30</f>
        <v>4.9484330930368099</v>
      </c>
      <c r="I27" s="97">
        <f>[14]ДГ_dep!J30</f>
        <v>13.265676710136001</v>
      </c>
      <c r="J27" s="97">
        <f>[14]ДГ_dep!K30</f>
        <v>11.7019618087221</v>
      </c>
      <c r="K27" s="97">
        <f>[14]ДГ_dep!L30</f>
        <v>13.756151258564399</v>
      </c>
      <c r="L27" s="97">
        <f>[14]ДГ_dep!M30</f>
        <v>1.2130474868144401</v>
      </c>
      <c r="M27" s="97">
        <f>[14]ДГ_dep!N30</f>
        <v>1.70131014161089E-2</v>
      </c>
      <c r="N27" s="97">
        <f>[14]ДГ_dep!O30</f>
        <v>1.2988009434689101</v>
      </c>
      <c r="O27" s="97">
        <f>[14]ДГ_dep!P30</f>
        <v>1.32431654158256</v>
      </c>
      <c r="P27" s="97">
        <f>[14]ДГ_dep!Q30</f>
        <v>1.4759568165339301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35" t="s">
        <v>37</v>
      </c>
      <c r="B28" s="97">
        <f>[14]ДГ_dep!C31</f>
        <v>9.1897812435272996</v>
      </c>
      <c r="C28" s="97">
        <f>[14]ДГ_dep!D31</f>
        <v>3.5544245279109501</v>
      </c>
      <c r="D28" s="97">
        <f>[14]ДГ_dep!E31</f>
        <v>9.6003186933932003</v>
      </c>
      <c r="E28" s="97">
        <f>[14]ДГ_dep!F31</f>
        <v>9.8901040976069599</v>
      </c>
      <c r="F28" s="97">
        <f>[14]ДГ_dep!G31</f>
        <v>10.318150906574401</v>
      </c>
      <c r="G28" s="97">
        <f>[14]ДГ_dep!H31</f>
        <v>11.2856451948642</v>
      </c>
      <c r="H28" s="97">
        <f>[14]ДГ_dep!I31</f>
        <v>4.6958916889486799</v>
      </c>
      <c r="I28" s="97">
        <f>[14]ДГ_dep!J31</f>
        <v>11.931688769139599</v>
      </c>
      <c r="J28" s="97">
        <f>[14]ДГ_dep!K31</f>
        <v>11.586504211422801</v>
      </c>
      <c r="K28" s="97">
        <f>[14]ДГ_dep!L31</f>
        <v>11.848342968880999</v>
      </c>
      <c r="L28" s="97">
        <f>[14]ДГ_dep!M31</f>
        <v>0.86945654772220904</v>
      </c>
      <c r="M28" s="97">
        <f>[14]ДГ_dep!N31</f>
        <v>1.20453511628468E-2</v>
      </c>
      <c r="N28" s="97">
        <f>[14]ДГ_dep!O31</f>
        <v>0.98466178479710897</v>
      </c>
      <c r="O28" s="97">
        <f>[14]ДГ_dep!P31</f>
        <v>0.73367140007552101</v>
      </c>
      <c r="P28" s="97">
        <f>[14]ДГ_dep!Q31</f>
        <v>1.2937697287769101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35" t="s">
        <v>38</v>
      </c>
      <c r="B29" s="97">
        <f>[14]ДГ_dep!C32</f>
        <v>9.1742831621899494</v>
      </c>
      <c r="C29" s="97">
        <f>[14]ДГ_dep!D32</f>
        <v>2.9417406222792901</v>
      </c>
      <c r="D29" s="97">
        <f>[14]ДГ_dep!E32</f>
        <v>9.2771817002705692</v>
      </c>
      <c r="E29" s="97">
        <f>[14]ДГ_dep!F32</f>
        <v>9.5532788443318797</v>
      </c>
      <c r="F29" s="97">
        <f>[14]ДГ_dep!G32</f>
        <v>12.871011342885099</v>
      </c>
      <c r="G29" s="97">
        <f>[14]ДГ_dep!H32</f>
        <v>11.8703514680131</v>
      </c>
      <c r="H29" s="97">
        <f>[14]ДГ_dep!I32</f>
        <v>4.7717180420903302</v>
      </c>
      <c r="I29" s="97">
        <f>[14]ДГ_dep!J32</f>
        <v>12.250644337831201</v>
      </c>
      <c r="J29" s="97">
        <f>[14]ДГ_dep!K32</f>
        <v>11.297874088428699</v>
      </c>
      <c r="K29" s="97">
        <f>[14]ДГ_dep!L32</f>
        <v>14.682630432780799</v>
      </c>
      <c r="L29" s="97">
        <f>[14]ДГ_dep!M32</f>
        <v>1.04937801975921</v>
      </c>
      <c r="M29" s="97">
        <f>[14]ДГ_dep!N32</f>
        <v>3.36663976299875E-2</v>
      </c>
      <c r="N29" s="97">
        <f>[14]ДГ_dep!O32</f>
        <v>1.19236693775679</v>
      </c>
      <c r="O29" s="97">
        <f>[14]ДГ_dep!P32</f>
        <v>0.82680843126436698</v>
      </c>
      <c r="P29" s="97">
        <f>[14]ДГ_dep!Q32</f>
        <v>1.0710265320755501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35" t="s">
        <v>39</v>
      </c>
      <c r="B30" s="97">
        <f>[14]ДГ_dep!C33</f>
        <v>9.2610524353640002</v>
      </c>
      <c r="C30" s="97">
        <f>[14]ДГ_dep!D33</f>
        <v>3.15292779119088</v>
      </c>
      <c r="D30" s="97">
        <f>[14]ДГ_dep!E33</f>
        <v>9.4584508077957707</v>
      </c>
      <c r="E30" s="97">
        <f>[14]ДГ_dep!F33</f>
        <v>9.7271496338372199</v>
      </c>
      <c r="F30" s="97">
        <f>[14]ДГ_dep!G33</f>
        <v>12.098783638724701</v>
      </c>
      <c r="G30" s="97">
        <f>[14]ДГ_dep!H33</f>
        <v>12.246499220357499</v>
      </c>
      <c r="H30" s="97">
        <f>[14]ДГ_dep!I33</f>
        <v>4.9464834785315102</v>
      </c>
      <c r="I30" s="97">
        <f>[14]ДГ_dep!J33</f>
        <v>12.6913724407279</v>
      </c>
      <c r="J30" s="97">
        <f>[14]ДГ_dep!K33</f>
        <v>12.260198575207299</v>
      </c>
      <c r="K30" s="97">
        <f>[14]ДГ_dep!L33</f>
        <v>13.9667544127381</v>
      </c>
      <c r="L30" s="97">
        <f>[14]ДГ_dep!M33</f>
        <v>1.0828734588475299</v>
      </c>
      <c r="M30" s="97">
        <f>[14]ДГ_dep!N33</f>
        <v>1.2698779056754201E-2</v>
      </c>
      <c r="N30" s="97">
        <f>[14]ДГ_dep!O33</f>
        <v>1.1991542967878299</v>
      </c>
      <c r="O30" s="97">
        <f>[14]ДГ_dep!P33</f>
        <v>1.14069235533987</v>
      </c>
      <c r="P30" s="97">
        <f>[14]ДГ_dep!Q33</f>
        <v>1.22427387049336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35" t="s">
        <v>40</v>
      </c>
      <c r="B31" s="97">
        <f>[14]ДГ_dep!C34</f>
        <v>8.4497074184535901</v>
      </c>
      <c r="C31" s="97">
        <f>[14]ДГ_dep!D34</f>
        <v>4.0929821097700501</v>
      </c>
      <c r="D31" s="97">
        <f>[14]ДГ_dep!E34</f>
        <v>8.3891503581837892</v>
      </c>
      <c r="E31" s="97">
        <f>[14]ДГ_dep!F34</f>
        <v>9.5694639571992308</v>
      </c>
      <c r="F31" s="97">
        <f>[14]ДГ_dep!G34</f>
        <v>10.698258261919801</v>
      </c>
      <c r="G31" s="97">
        <f>[14]ДГ_dep!H34</f>
        <v>11.4325306830355</v>
      </c>
      <c r="H31" s="97">
        <f>[14]ДГ_dep!I34</f>
        <v>4.6557477727515302</v>
      </c>
      <c r="I31" s="97">
        <f>[14]ДГ_dep!J34</f>
        <v>12.1820081757657</v>
      </c>
      <c r="J31" s="97">
        <f>[14]ДГ_dep!K34</f>
        <v>11.6339078347991</v>
      </c>
      <c r="K31" s="97">
        <f>[14]ДГ_dep!L34</f>
        <v>13.385833450160201</v>
      </c>
      <c r="L31" s="97">
        <f>[14]ДГ_dep!M34</f>
        <v>1.19889519028254</v>
      </c>
      <c r="M31" s="97">
        <f>[14]ДГ_dep!N34</f>
        <v>1.37606939806207E-2</v>
      </c>
      <c r="N31" s="97">
        <f>[14]ДГ_dep!O34</f>
        <v>1.22902173547629</v>
      </c>
      <c r="O31" s="97">
        <f>[14]ДГ_dep!P34</f>
        <v>1.29919042213012</v>
      </c>
      <c r="P31" s="97">
        <f>[14]ДГ_dep!Q34</f>
        <v>1.24272877034033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35" t="s">
        <v>41</v>
      </c>
      <c r="B32" s="97">
        <f>[14]ДГ_dep!C35</f>
        <v>7.8215619137519301</v>
      </c>
      <c r="C32" s="97">
        <f>[14]ДГ_dep!D35</f>
        <v>3.2776803463415898</v>
      </c>
      <c r="D32" s="97">
        <f>[14]ДГ_dep!E35</f>
        <v>8.1692817123908696</v>
      </c>
      <c r="E32" s="97">
        <f>[14]ДГ_dep!F35</f>
        <v>9.7896118166921102</v>
      </c>
      <c r="F32" s="97">
        <f>[14]ДГ_dep!G35</f>
        <v>11.9644005902123</v>
      </c>
      <c r="G32" s="97">
        <f>[14]ДГ_dep!H35</f>
        <v>10.866284568923501</v>
      </c>
      <c r="H32" s="97">
        <f>[14]ДГ_dep!I35</f>
        <v>4.82909702790091</v>
      </c>
      <c r="I32" s="97">
        <f>[14]ДГ_dep!J35</f>
        <v>11.836040898655</v>
      </c>
      <c r="J32" s="97">
        <f>[14]ДГ_dep!K35</f>
        <v>11.326669686067</v>
      </c>
      <c r="K32" s="97">
        <f>[14]ДГ_dep!L35</f>
        <v>14.395837086580199</v>
      </c>
      <c r="L32" s="97">
        <f>[14]ДГ_dep!M35</f>
        <v>0.99038213178326695</v>
      </c>
      <c r="M32" s="97">
        <f>[14]ДГ_dep!N35</f>
        <v>1.26909851434534E-2</v>
      </c>
      <c r="N32" s="97">
        <f>[14]ДГ_dep!O35</f>
        <v>1.15869473898197</v>
      </c>
      <c r="O32" s="97">
        <f>[14]ДГ_dep!P35</f>
        <v>1.13090988904616</v>
      </c>
      <c r="P32" s="97">
        <f>[14]ДГ_dep!Q35</f>
        <v>1.2231093994643201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35" t="s">
        <v>42</v>
      </c>
      <c r="B33" s="97">
        <f>[14]ДГ_dep!C36</f>
        <v>9.2476834935512908</v>
      </c>
      <c r="C33" s="97">
        <f>[14]ДГ_dep!D36</f>
        <v>5.2020971512162202</v>
      </c>
      <c r="D33" s="97">
        <f>[14]ДГ_dep!E36</f>
        <v>9.0442161170688191</v>
      </c>
      <c r="E33" s="97">
        <f>[14]ДГ_dep!F36</f>
        <v>9.4630502904154792</v>
      </c>
      <c r="F33" s="97">
        <f>[14]ДГ_dep!G36</f>
        <v>11.085593861416999</v>
      </c>
      <c r="G33" s="97">
        <f>[14]ДГ_dep!H36</f>
        <v>11.833460189150999</v>
      </c>
      <c r="H33" s="97">
        <f>[14]ДГ_dep!I36</f>
        <v>6.4484826722948201</v>
      </c>
      <c r="I33" s="97">
        <f>[14]ДГ_dep!J36</f>
        <v>12.143542052614499</v>
      </c>
      <c r="J33" s="97">
        <f>[14]ДГ_dep!K36</f>
        <v>11.072721032077901</v>
      </c>
      <c r="K33" s="97">
        <f>[14]ДГ_dep!L36</f>
        <v>13.865109571194701</v>
      </c>
      <c r="L33" s="97">
        <f>[14]ДГ_dep!M36</f>
        <v>1.2581052394718899</v>
      </c>
      <c r="M33" s="97">
        <f>[14]ДГ_dep!N36</f>
        <v>1.01490500923699E-2</v>
      </c>
      <c r="N33" s="97">
        <f>[14]ДГ_dep!O36</f>
        <v>1.34303332020799</v>
      </c>
      <c r="O33" s="97">
        <f>[14]ДГ_dep!P36</f>
        <v>1.3834183952135699</v>
      </c>
      <c r="P33" s="97">
        <f>[14]ДГ_dep!Q36</f>
        <v>1.2026687225256401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35" t="s">
        <v>43</v>
      </c>
      <c r="B34" s="97">
        <f>[14]ДГ_dep!C37</f>
        <v>9.4404743976646106</v>
      </c>
      <c r="C34" s="97">
        <f>[14]ДГ_dep!D37</f>
        <v>4.1836098966045903</v>
      </c>
      <c r="D34" s="97">
        <f>[14]ДГ_dep!E37</f>
        <v>9.39247312312202</v>
      </c>
      <c r="E34" s="97">
        <f>[14]ДГ_dep!F37</f>
        <v>9.9860107233108302</v>
      </c>
      <c r="F34" s="97">
        <f>[14]ДГ_dep!G37</f>
        <v>11.566967908304299</v>
      </c>
      <c r="G34" s="97">
        <f>[14]ДГ_dep!H37</f>
        <v>12.4627924075113</v>
      </c>
      <c r="H34" s="97">
        <f>[14]ДГ_dep!I37</f>
        <v>4.8217107727743604</v>
      </c>
      <c r="I34" s="97">
        <f>[14]ДГ_dep!J37</f>
        <v>13.1446912628973</v>
      </c>
      <c r="J34" s="97">
        <f>[14]ДГ_dep!K37</f>
        <v>12.0871444590175</v>
      </c>
      <c r="K34" s="97">
        <f>[14]ДГ_dep!L37</f>
        <v>13.6964798958491</v>
      </c>
      <c r="L34" s="97">
        <f>[14]ДГ_dep!M37</f>
        <v>1.2180421308070699</v>
      </c>
      <c r="M34" s="97">
        <f>[14]ДГ_dep!N37</f>
        <v>2.4051618374991101E-2</v>
      </c>
      <c r="N34" s="97">
        <f>[14]ДГ_dep!O37</f>
        <v>1.2066814806592501</v>
      </c>
      <c r="O34" s="97">
        <f>[14]ДГ_dep!P37</f>
        <v>1.41564631024872</v>
      </c>
      <c r="P34" s="97">
        <f>[14]ДГ_dep!Q37</f>
        <v>1.37875103270788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35" t="s">
        <v>44</v>
      </c>
      <c r="B35" s="97">
        <f>[14]ДГ_dep!C38</f>
        <v>9.4567674505515704</v>
      </c>
      <c r="C35" s="97">
        <f>[14]ДГ_dep!D38</f>
        <v>4.1638604982901901</v>
      </c>
      <c r="D35" s="97">
        <f>[14]ДГ_dep!E38</f>
        <v>9.6444718944650898</v>
      </c>
      <c r="E35" s="97">
        <f>[14]ДГ_dep!F38</f>
        <v>9.5132071339261799</v>
      </c>
      <c r="F35" s="97">
        <f>[14]ДГ_dep!G38</f>
        <v>12.220743462320801</v>
      </c>
      <c r="G35" s="97">
        <f>[14]ДГ_dep!H38</f>
        <v>11.8356663784036</v>
      </c>
      <c r="H35" s="97">
        <f>[14]ДГ_dep!I38</f>
        <v>5.0231233981658496</v>
      </c>
      <c r="I35" s="97">
        <f>[14]ДГ_dep!J38</f>
        <v>12.357442774823999</v>
      </c>
      <c r="J35" s="97">
        <f>[14]ДГ_dep!K38</f>
        <v>11.606244914249899</v>
      </c>
      <c r="K35" s="97">
        <f>[14]ДГ_dep!L38</f>
        <v>13.710447696558001</v>
      </c>
      <c r="L35" s="97">
        <f>[14]ДГ_dep!M38</f>
        <v>1.0860012304755899</v>
      </c>
      <c r="M35" s="97">
        <f>[14]ДГ_dep!N38</f>
        <v>2.3338066245323901E-2</v>
      </c>
      <c r="N35" s="97">
        <f>[14]ДГ_dep!O38</f>
        <v>1.1686077955093599</v>
      </c>
      <c r="O35" s="97">
        <f>[14]ДГ_dep!P38</f>
        <v>1.03735843977277</v>
      </c>
      <c r="P35" s="97">
        <f>[14]ДГ_dep!Q38</f>
        <v>0.97742956877118503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35" t="s">
        <v>45</v>
      </c>
      <c r="B36" s="97">
        <f>[14]ДГ_dep!C39</f>
        <v>8.9544982467884697</v>
      </c>
      <c r="C36" s="97">
        <f>[14]ДГ_dep!D39</f>
        <v>3.5449697861154501</v>
      </c>
      <c r="D36" s="97">
        <f>[14]ДГ_dep!E39</f>
        <v>8.8306369058435603</v>
      </c>
      <c r="E36" s="97">
        <f>[14]ДГ_dep!F39</f>
        <v>9.1754599951771105</v>
      </c>
      <c r="F36" s="97">
        <f>[14]ДГ_dep!G39</f>
        <v>11.7218934777898</v>
      </c>
      <c r="G36" s="97">
        <f>[14]ДГ_dep!H39</f>
        <v>12.181264414569901</v>
      </c>
      <c r="H36" s="97">
        <f>[14]ДГ_dep!I39</f>
        <v>4.5509102202084604</v>
      </c>
      <c r="I36" s="97">
        <f>[14]ДГ_dep!J39</f>
        <v>12.5115784325014</v>
      </c>
      <c r="J36" s="97">
        <f>[14]ДГ_dep!K39</f>
        <v>11.3691572105189</v>
      </c>
      <c r="K36" s="97">
        <f>[14]ДГ_dep!L39</f>
        <v>14.3868940766411</v>
      </c>
      <c r="L36" s="97">
        <f>[14]ДГ_dep!M39</f>
        <v>1.23417897271179</v>
      </c>
      <c r="M36" s="97">
        <f>[14]ДГ_dep!N39</f>
        <v>2.3003462142267402E-2</v>
      </c>
      <c r="N36" s="97">
        <f>[14]ДГ_dep!O39</f>
        <v>1.2693349919320001</v>
      </c>
      <c r="O36" s="97">
        <f>[14]ДГ_dep!P39</f>
        <v>1.0935258349880399</v>
      </c>
      <c r="P36" s="97">
        <f>[14]ДГ_dep!Q39</f>
        <v>1.5631627326895099</v>
      </c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35" t="s">
        <v>46</v>
      </c>
      <c r="B37" s="97">
        <f>[14]ДГ_dep!C40</f>
        <v>9.01935297349055</v>
      </c>
      <c r="C37" s="97">
        <f>[14]ДГ_dep!D40</f>
        <v>4.5200790540861098</v>
      </c>
      <c r="D37" s="97">
        <f>[14]ДГ_dep!E40</f>
        <v>9.4150841552060101</v>
      </c>
      <c r="E37" s="97">
        <f>[14]ДГ_dep!F40</f>
        <v>9.37649441956769</v>
      </c>
      <c r="F37" s="97">
        <f>[14]ДГ_dep!G40</f>
        <v>12.550016763452501</v>
      </c>
      <c r="G37" s="97">
        <f>[14]ДГ_dep!H40</f>
        <v>11.2733121251825</v>
      </c>
      <c r="H37" s="97">
        <f>[14]ДГ_dep!I40</f>
        <v>5.0338011474730502</v>
      </c>
      <c r="I37" s="97">
        <f>[14]ДГ_dep!J40</f>
        <v>12.2498123883828</v>
      </c>
      <c r="J37" s="97">
        <f>[14]ДГ_dep!K40</f>
        <v>10.978207915486401</v>
      </c>
      <c r="K37" s="97">
        <f>[14]ДГ_dep!L40</f>
        <v>13.924090098060301</v>
      </c>
      <c r="L37" s="97">
        <f>[14]ДГ_dep!M40</f>
        <v>1.1217435646918199</v>
      </c>
      <c r="M37" s="97">
        <f>[14]ДГ_dep!N40</f>
        <v>1.93351939142264E-2</v>
      </c>
      <c r="N37" s="97">
        <f>[14]ДГ_dep!O40</f>
        <v>1.3002522100160601</v>
      </c>
      <c r="O37" s="97">
        <f>[14]ДГ_dep!P40</f>
        <v>0.36899926655302401</v>
      </c>
      <c r="P37" s="97">
        <f>[14]ДГ_dep!Q40</f>
        <v>0.57558809312610604</v>
      </c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27" customFormat="1" ht="6" customHeight="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1:49" s="80" customFormat="1" ht="15" customHeight="1">
      <c r="A39" s="262" t="s">
        <v>94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49" s="80" customFormat="1" ht="3.75" customHeight="1">
      <c r="A40" s="81"/>
    </row>
    <row r="43" spans="1:49">
      <c r="B43" s="100"/>
      <c r="G43" s="100"/>
    </row>
  </sheetData>
  <mergeCells count="13"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домашніх господарств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14</vt:i4>
      </vt:variant>
    </vt:vector>
  </HeadingPairs>
  <TitlesOfParts>
    <vt:vector size="27" baseType="lpstr">
      <vt:lpstr>region</vt:lpstr>
      <vt:lpstr>Total(kr)</vt:lpstr>
      <vt:lpstr>NonFin(kr)</vt:lpstr>
      <vt:lpstr>HouseHolds(kr)</vt:lpstr>
      <vt:lpstr>Total(dep)</vt:lpstr>
      <vt:lpstr>NonFin(dep)</vt:lpstr>
      <vt:lpstr>HouseHolds(dep)</vt:lpstr>
      <vt:lpstr>Total(inter_r_cred)</vt:lpstr>
      <vt:lpstr>Inter_r_cred(NonFin)</vt:lpstr>
      <vt:lpstr>Inter_r_cred(HouseHolds)</vt:lpstr>
      <vt:lpstr>Total(inter_r_dep)</vt:lpstr>
      <vt:lpstr>Inter_r_dep(NonFin)</vt:lpstr>
      <vt:lpstr>Inter_r_dep(HouseHolds)</vt:lpstr>
      <vt:lpstr>Region</vt:lpstr>
      <vt:lpstr>'HouseHolds(dep)'!Область_друку</vt:lpstr>
      <vt:lpstr>'HouseHolds(kr)'!Область_друку</vt:lpstr>
      <vt:lpstr>'Inter_r_cred(HouseHolds)'!Область_друку</vt:lpstr>
      <vt:lpstr>'Inter_r_cred(NonFin)'!Область_друку</vt:lpstr>
      <vt:lpstr>'Inter_r_dep(HouseHolds)'!Область_друку</vt:lpstr>
      <vt:lpstr>'Inter_r_dep(NonFin)'!Область_друку</vt:lpstr>
      <vt:lpstr>'NonFin(dep)'!Область_друку</vt:lpstr>
      <vt:lpstr>'NonFin(kr)'!Область_друку</vt:lpstr>
      <vt:lpstr>region!Область_друку</vt:lpstr>
      <vt:lpstr>'Total(dep)'!Область_друку</vt:lpstr>
      <vt:lpstr>'Total(inter_r_cred)'!Область_друку</vt:lpstr>
      <vt:lpstr>'Total(inter_r_dep)'!Область_друку</vt:lpstr>
      <vt:lpstr>'Total(kr)'!Область_друку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152ekg16</dc:creator>
  <cp:lastModifiedBy>Тимошенко Євгенія Сергіївна</cp:lastModifiedBy>
  <cp:lastPrinted>2017-11-09T11:45:24Z</cp:lastPrinted>
  <dcterms:created xsi:type="dcterms:W3CDTF">2011-09-30T07:27:14Z</dcterms:created>
  <dcterms:modified xsi:type="dcterms:W3CDTF">2025-04-10T12:37:02Z</dcterms:modified>
</cp:coreProperties>
</file>