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NBU\012215\Downloads\"/>
    </mc:Choice>
  </mc:AlternateContent>
  <bookViews>
    <workbookView xWindow="0" yWindow="0" windowWidth="22260" windowHeight="8904" tabRatio="787"/>
  </bookViews>
  <sheets>
    <sheet name="таблиця 1" sheetId="20" r:id="rId1"/>
    <sheet name="таблиця 2" sheetId="1" r:id="rId2"/>
    <sheet name="Прибутки, збитки" sheetId="25" r:id="rId3"/>
    <sheet name="Зобов'язання забезпечені" sheetId="23" r:id="rId4"/>
    <sheet name="таблиця 3" sheetId="2" r:id="rId5"/>
    <sheet name="таблиця 4" sheetId="3" r:id="rId6"/>
    <sheet name="таблиця 5" sheetId="18" r:id="rId7"/>
    <sheet name="таблиця 6" sheetId="10" r:id="rId8"/>
    <sheet name="таблиця 7" sheetId="12" r:id="rId9"/>
    <sheet name="таблиця 8" sheetId="21" r:id="rId10"/>
    <sheet name="Довідник банки" sheetId="24" r:id="rId11"/>
    <sheet name="Аркуш5" sheetId="13" state="hidden" r:id="rId12"/>
  </sheets>
  <definedNames>
    <definedName name="x_22956" localSheetId="3">'Зобов''язання забезпечені'!$A$2</definedName>
    <definedName name="x_22957" localSheetId="3">'Зобов''язання забезпечені'!$A$3</definedName>
    <definedName name="x_22958" localSheetId="3">'Зобов''язання забезпечені'!$A$4</definedName>
    <definedName name="x_22959" localSheetId="3">'Зобов''язання забезпечені'!$A$5</definedName>
    <definedName name="x_22960" localSheetId="3">'Зобов''язання забезпечені'!$A$6</definedName>
    <definedName name="x_22961" localSheetId="3">'Зобов''язання забезпечені'!$A$53</definedName>
    <definedName name="x_22962" localSheetId="3">'Зобов''язання забезпечені'!$A$55</definedName>
    <definedName name="x_22963" localSheetId="3">'Зобов''язання забезпечені'!$A$56</definedName>
    <definedName name="x_22964" localSheetId="3">'Зобов''язання забезпечені'!$A$57</definedName>
    <definedName name="x_22965" localSheetId="3">'Зобов''язання забезпечені'!$A$58</definedName>
    <definedName name="x_22966" localSheetId="3">'Зобов''язання забезпечені'!$A$59</definedName>
    <definedName name="x_22967" localSheetId="3">'Зобов''язання забезпечені'!$A$60</definedName>
    <definedName name="x_22968" localSheetId="3">'Зобов''язання забезпечені'!$A$61</definedName>
    <definedName name="x_22969" localSheetId="3">'Зобов''язання забезпечені'!$A$62</definedName>
    <definedName name="x_22970" localSheetId="3">'Зобов''язання забезпечені'!$A$63</definedName>
    <definedName name="x_22971" localSheetId="3">'Зобов''язання забезпечені'!$A$64</definedName>
    <definedName name="x_22972" localSheetId="3">'Зобов''язання забезпечені'!$A$64</definedName>
    <definedName name="x_22973" localSheetId="3">'Зобов''язання забезпечені'!$A$65</definedName>
    <definedName name="x_22974" localSheetId="3">'Зобов''язання забезпечені'!$A$66</definedName>
    <definedName name="x_22975" localSheetId="3">'Зобов''язання забезпечені'!$A$67</definedName>
    <definedName name="x_22976" localSheetId="3">'Зобов''язання забезпечені'!$A$68</definedName>
    <definedName name="x_22977" localSheetId="3">'Зобов''язання забезпечені'!$A$69</definedName>
    <definedName name="x_22978" localSheetId="3">'Зобов''язання забезпечені'!$A$70</definedName>
    <definedName name="x_22979" localSheetId="3">'Зобов''язання забезпечені'!$A$70</definedName>
    <definedName name="x_22980" localSheetId="3">'Зобов''язання забезпечені'!$A$71</definedName>
    <definedName name="x_22981" localSheetId="3">'Зобов''язання забезпечені'!$A$72</definedName>
    <definedName name="x_22982" localSheetId="3">'Зобов''язання забезпечені'!$A$73</definedName>
    <definedName name="x_22983" localSheetId="3">'Зобов''язання забезпечені'!$A$74</definedName>
    <definedName name="x_22984" localSheetId="3">'Зобов''язання забезпечені'!$A$75</definedName>
    <definedName name="x_22985" localSheetId="3">'Зобов''язання забезпечені'!$A$76</definedName>
    <definedName name="x_22986" localSheetId="3">'Зобов''язання забезпечені'!$A$76</definedName>
    <definedName name="x_22987" localSheetId="3">'Зобов''язання забезпечені'!$A$77</definedName>
    <definedName name="x_22988" localSheetId="3">'Зобов''язання забезпечені'!$A$78</definedName>
    <definedName name="x_22989" localSheetId="3">'Зобов''язання забезпечені'!$A$79</definedName>
    <definedName name="x_22990" localSheetId="3">'Зобов''язання забезпечені'!$A$80</definedName>
    <definedName name="x_22991" localSheetId="3">'Зобов''язання забезпечені'!$A$81</definedName>
    <definedName name="x_22992" localSheetId="3">'Зобов''язання забезпечені'!$A$82</definedName>
    <definedName name="x_22993" localSheetId="3">'Зобов''язання забезпечені'!$A$82</definedName>
    <definedName name="x_22994" localSheetId="3">'Зобов''язання забезпечені'!$A$83</definedName>
    <definedName name="x_22995" localSheetId="3">'Зобов''язання забезпечені'!$A$84</definedName>
    <definedName name="x_22996" localSheetId="3">'Зобов''язання забезпечені'!$A$85</definedName>
    <definedName name="x_22997" localSheetId="3">'Зобов''язання забезпечені'!$A$86</definedName>
    <definedName name="x_22998" localSheetId="3">'Зобов''язання забезпечені'!$A$87</definedName>
    <definedName name="x_22999" localSheetId="3">'Зобов''язання забезпечені'!$A$88</definedName>
    <definedName name="x_23000" localSheetId="3">'Зобов''язання забезпечені'!$A$89</definedName>
    <definedName name="x_23001" localSheetId="3">'Зобов''язання забезпечені'!$A$90</definedName>
    <definedName name="x_23002" localSheetId="3">'Зобов''язання забезпечені'!$A$91</definedName>
    <definedName name="x_23003" localSheetId="3">'Зобов''язання забезпечені'!$A$92</definedName>
  </definedNames>
  <calcPr calcId="162913" calcOnSave="0"/>
  <customWorkbookViews>
    <customWorkbookView name="Шаповалова Людмила - Особисте подання" guid="{9EC2EAB2-EA15-41E1-9C6D-83A3F6A19D7E}" mergeInterval="0" personalView="1" maximized="1" xWindow="-9" yWindow="-9" windowWidth="1938" windowHeight="104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D16" i="25" l="1"/>
  <c r="D19" i="25" l="1"/>
  <c r="D18" i="25"/>
  <c r="D20" i="25"/>
  <c r="C12" i="2" l="1"/>
  <c r="C66" i="2"/>
  <c r="G64" i="2"/>
  <c r="G63" i="2" s="1"/>
  <c r="F64" i="2"/>
  <c r="E64" i="2"/>
  <c r="D64" i="2"/>
  <c r="D63" i="2" s="1"/>
  <c r="F63" i="2"/>
  <c r="E63" i="2"/>
  <c r="G46" i="2"/>
  <c r="G45" i="2" s="1"/>
  <c r="F46" i="2"/>
  <c r="E46" i="2"/>
  <c r="D46" i="2"/>
  <c r="D45" i="2" s="1"/>
  <c r="F45" i="2"/>
  <c r="E45" i="2"/>
  <c r="G30" i="2"/>
  <c r="F30" i="2"/>
  <c r="E30" i="2"/>
  <c r="E29" i="2" s="1"/>
  <c r="D30" i="2"/>
  <c r="D29" i="2" s="1"/>
  <c r="G29" i="2"/>
  <c r="F29" i="2"/>
  <c r="G12" i="2"/>
  <c r="G11" i="2" s="1"/>
  <c r="F12" i="2"/>
  <c r="F11" i="2" s="1"/>
  <c r="E12" i="2"/>
  <c r="E11" i="2" s="1"/>
  <c r="D12" i="2"/>
  <c r="D11" i="2" s="1"/>
  <c r="C49" i="3" l="1"/>
  <c r="C44" i="1"/>
  <c r="C50" i="1" s="1"/>
  <c r="C6" i="1"/>
  <c r="G3" i="23"/>
  <c r="Q6" i="18" l="1"/>
  <c r="P6" i="18"/>
  <c r="O6" i="18"/>
  <c r="N6" i="18"/>
  <c r="D6" i="18"/>
  <c r="D133" i="18"/>
  <c r="Q37" i="18"/>
  <c r="I37" i="18"/>
  <c r="J37" i="18"/>
  <c r="K37" i="18"/>
  <c r="L37" i="18"/>
  <c r="M37" i="18"/>
  <c r="N37" i="18"/>
  <c r="O37" i="18"/>
  <c r="P37" i="18"/>
  <c r="H37" i="18"/>
  <c r="D37" i="18"/>
  <c r="E8" i="21"/>
  <c r="E9" i="21"/>
  <c r="E10" i="21"/>
  <c r="E11" i="21"/>
  <c r="E12" i="21"/>
  <c r="E13" i="21"/>
  <c r="E14" i="21"/>
  <c r="E15" i="21"/>
  <c r="E16" i="21"/>
  <c r="E17" i="21"/>
  <c r="E18" i="21"/>
  <c r="E19" i="21"/>
  <c r="E20" i="21"/>
  <c r="E21" i="21"/>
  <c r="E22" i="21"/>
  <c r="E23" i="21"/>
  <c r="E24" i="21"/>
  <c r="G4" i="23"/>
  <c r="G5" i="23"/>
  <c r="G6" i="23"/>
  <c r="G7" i="23"/>
  <c r="G8" i="23"/>
  <c r="G9" i="23"/>
  <c r="G10" i="23"/>
  <c r="G11" i="23"/>
  <c r="G12" i="23"/>
  <c r="G13" i="23"/>
  <c r="G14" i="23"/>
  <c r="G15" i="23"/>
  <c r="G16" i="23"/>
  <c r="G17" i="23"/>
  <c r="G18" i="23"/>
  <c r="G19" i="23"/>
  <c r="G20"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48" i="23"/>
  <c r="G49" i="23"/>
  <c r="G50" i="23"/>
  <c r="G51" i="23"/>
  <c r="G52" i="23"/>
  <c r="G53" i="23"/>
  <c r="G54" i="23"/>
  <c r="C12" i="18" l="1"/>
  <c r="D55" i="23" l="1"/>
  <c r="Q116" i="18" l="1"/>
  <c r="P116" i="18"/>
  <c r="O116" i="18"/>
  <c r="N116" i="18"/>
  <c r="M116" i="18"/>
  <c r="L116" i="18"/>
  <c r="K116" i="18"/>
  <c r="J116" i="18"/>
  <c r="I116" i="18"/>
  <c r="H116" i="18"/>
  <c r="D116" i="18"/>
  <c r="D87" i="18"/>
  <c r="D114" i="18" s="1"/>
  <c r="Q100" i="18"/>
  <c r="P100" i="18"/>
  <c r="O100" i="18"/>
  <c r="N100" i="18"/>
  <c r="M100" i="18"/>
  <c r="L100" i="18"/>
  <c r="K100" i="18"/>
  <c r="J100" i="18"/>
  <c r="I100" i="18"/>
  <c r="H100" i="18"/>
  <c r="D100" i="18"/>
  <c r="C26" i="1" l="1"/>
  <c r="C21" i="1"/>
  <c r="C38" i="1" l="1"/>
  <c r="C42" i="1"/>
  <c r="C37" i="1"/>
  <c r="C41" i="1"/>
  <c r="C26" i="18"/>
  <c r="C27" i="18"/>
  <c r="C28" i="18"/>
  <c r="C29" i="18"/>
  <c r="C25" i="18"/>
  <c r="C19" i="18"/>
  <c r="C20" i="18"/>
  <c r="C21" i="18"/>
  <c r="C22" i="18"/>
  <c r="C18" i="18"/>
  <c r="C11" i="18"/>
  <c r="C13" i="18"/>
  <c r="C14" i="18"/>
  <c r="C15" i="18"/>
  <c r="C10" i="18"/>
  <c r="L133" i="18"/>
  <c r="K133" i="18"/>
  <c r="J133" i="18"/>
  <c r="I133" i="18"/>
  <c r="H133" i="18"/>
  <c r="Q87" i="18"/>
  <c r="Q114" i="18" s="1"/>
  <c r="P87" i="18"/>
  <c r="P114" i="18" s="1"/>
  <c r="O87" i="18"/>
  <c r="O114" i="18" s="1"/>
  <c r="N87" i="18"/>
  <c r="N114" i="18" s="1"/>
  <c r="M87" i="18"/>
  <c r="M114" i="18" s="1"/>
  <c r="L87" i="18"/>
  <c r="L114" i="18" s="1"/>
  <c r="K87" i="18"/>
  <c r="K114" i="18" s="1"/>
  <c r="J87" i="18"/>
  <c r="J114" i="18" s="1"/>
  <c r="I87" i="18"/>
  <c r="I114" i="18" s="1"/>
  <c r="H87" i="18"/>
  <c r="H114" i="18" s="1"/>
  <c r="Q78" i="18"/>
  <c r="P78" i="18"/>
  <c r="O78" i="18"/>
  <c r="N78" i="18"/>
  <c r="M78" i="18"/>
  <c r="L78" i="18"/>
  <c r="K78" i="18"/>
  <c r="J78" i="18"/>
  <c r="I78" i="18"/>
  <c r="H78" i="18"/>
  <c r="D78" i="18"/>
  <c r="Q71" i="18"/>
  <c r="P71" i="18"/>
  <c r="O71" i="18"/>
  <c r="N71" i="18"/>
  <c r="M71" i="18"/>
  <c r="L71" i="18"/>
  <c r="K71" i="18"/>
  <c r="J71" i="18"/>
  <c r="I71" i="18"/>
  <c r="H71" i="18"/>
  <c r="D71" i="18"/>
  <c r="Q64" i="18"/>
  <c r="P64" i="18"/>
  <c r="O64" i="18"/>
  <c r="N64" i="18"/>
  <c r="M64" i="18"/>
  <c r="L64" i="18"/>
  <c r="K64" i="18"/>
  <c r="J64" i="18"/>
  <c r="I64" i="18"/>
  <c r="H64" i="18"/>
  <c r="D64" i="18"/>
  <c r="Q58" i="18"/>
  <c r="P58" i="18"/>
  <c r="P51" i="18" s="1"/>
  <c r="O58" i="18"/>
  <c r="O51" i="18" s="1"/>
  <c r="N58" i="18"/>
  <c r="M58" i="18"/>
  <c r="L58" i="18"/>
  <c r="K58" i="18"/>
  <c r="J58" i="18"/>
  <c r="I58" i="18"/>
  <c r="H58" i="18"/>
  <c r="H51" i="18" s="1"/>
  <c r="D58" i="18"/>
  <c r="D51" i="18" s="1"/>
  <c r="Q52" i="18"/>
  <c r="Q51" i="18" s="1"/>
  <c r="P52" i="18"/>
  <c r="O52" i="18"/>
  <c r="N52" i="18"/>
  <c r="M52" i="18"/>
  <c r="M51" i="18" s="1"/>
  <c r="L52" i="18"/>
  <c r="L51" i="18" s="1"/>
  <c r="K52" i="18"/>
  <c r="K51" i="18" s="1"/>
  <c r="J52" i="18"/>
  <c r="I52" i="18"/>
  <c r="I51" i="18" s="1"/>
  <c r="H52" i="18"/>
  <c r="D52" i="18"/>
  <c r="Q45" i="18"/>
  <c r="P45" i="18"/>
  <c r="O45" i="18"/>
  <c r="N45" i="18"/>
  <c r="M45" i="18"/>
  <c r="L45" i="18"/>
  <c r="K45" i="18"/>
  <c r="J45" i="18"/>
  <c r="I45" i="18"/>
  <c r="H45" i="18"/>
  <c r="D45" i="18"/>
  <c r="Q39" i="18"/>
  <c r="Q38" i="18" s="1"/>
  <c r="P39" i="18"/>
  <c r="O39" i="18"/>
  <c r="N39" i="18"/>
  <c r="M39" i="18"/>
  <c r="L39" i="18"/>
  <c r="K39" i="18"/>
  <c r="J39" i="18"/>
  <c r="J38" i="18" s="1"/>
  <c r="I39" i="18"/>
  <c r="I38" i="18" s="1"/>
  <c r="H39" i="18"/>
  <c r="D39" i="18"/>
  <c r="Q30" i="18"/>
  <c r="P30" i="18"/>
  <c r="O30" i="18"/>
  <c r="N30" i="18"/>
  <c r="M30" i="18"/>
  <c r="L30" i="18"/>
  <c r="K30" i="18"/>
  <c r="J30" i="18"/>
  <c r="I30" i="18"/>
  <c r="H30" i="18"/>
  <c r="D30" i="18"/>
  <c r="Q23" i="18"/>
  <c r="P23" i="18"/>
  <c r="O23" i="18"/>
  <c r="N23" i="18"/>
  <c r="M23" i="18"/>
  <c r="L23" i="18"/>
  <c r="K23" i="18"/>
  <c r="J23" i="18"/>
  <c r="I23" i="18"/>
  <c r="H23" i="18"/>
  <c r="D23" i="18"/>
  <c r="Q16" i="18"/>
  <c r="P16" i="18"/>
  <c r="O16" i="18"/>
  <c r="N16" i="18"/>
  <c r="M16" i="18"/>
  <c r="L16" i="18"/>
  <c r="K16" i="18"/>
  <c r="J16" i="18"/>
  <c r="I16" i="18"/>
  <c r="H16" i="18"/>
  <c r="D16" i="18"/>
  <c r="Q8" i="18"/>
  <c r="P8" i="18"/>
  <c r="O8" i="18"/>
  <c r="O7" i="18" s="1"/>
  <c r="N8" i="18"/>
  <c r="M8" i="18"/>
  <c r="L8" i="18"/>
  <c r="K8" i="18"/>
  <c r="J8" i="18"/>
  <c r="I8" i="18"/>
  <c r="H8" i="18"/>
  <c r="D8" i="18"/>
  <c r="D7" i="18" s="1"/>
  <c r="N7" i="18" l="1"/>
  <c r="H7" i="18"/>
  <c r="H6" i="18" s="1"/>
  <c r="M7" i="18"/>
  <c r="M6" i="18"/>
  <c r="I7" i="18"/>
  <c r="I6" i="18" s="1"/>
  <c r="N38" i="18"/>
  <c r="D38" i="18"/>
  <c r="O38" i="18"/>
  <c r="P7" i="18"/>
  <c r="Q7" i="18"/>
  <c r="J7" i="18"/>
  <c r="J6" i="18" s="1"/>
  <c r="K38" i="18"/>
  <c r="H38" i="18"/>
  <c r="P38" i="18"/>
  <c r="N51" i="18"/>
  <c r="L7" i="18"/>
  <c r="L6" i="18" s="1"/>
  <c r="K7" i="18"/>
  <c r="K6" i="18" s="1"/>
  <c r="L38" i="18"/>
  <c r="M38" i="18"/>
  <c r="J51" i="18"/>
  <c r="E26" i="21" l="1"/>
  <c r="E25" i="21"/>
  <c r="E7" i="21"/>
  <c r="E6" i="21"/>
  <c r="F55" i="23"/>
  <c r="C27" i="2"/>
  <c r="C28" i="2"/>
  <c r="C71" i="2" l="1"/>
  <c r="C72" i="2"/>
  <c r="C73" i="2"/>
  <c r="C74" i="2"/>
  <c r="C67" i="2"/>
  <c r="G55" i="23"/>
  <c r="C8" i="1" s="1"/>
  <c r="C53" i="2"/>
  <c r="C54" i="2"/>
  <c r="C55" i="2"/>
  <c r="C56" i="2"/>
  <c r="C36" i="2"/>
  <c r="C47" i="2"/>
  <c r="C51" i="2"/>
  <c r="C65" i="2"/>
  <c r="C19" i="2"/>
  <c r="C68" i="2"/>
  <c r="C69" i="2"/>
  <c r="C70" i="2"/>
  <c r="C14" i="2"/>
  <c r="C20" i="2"/>
  <c r="C18" i="2"/>
  <c r="C40" i="2"/>
  <c r="C13" i="2"/>
  <c r="C15" i="2"/>
  <c r="C16" i="2"/>
  <c r="C17" i="2"/>
  <c r="C21" i="2"/>
  <c r="C32" i="2"/>
  <c r="C34" i="2"/>
  <c r="C35" i="2"/>
  <c r="C49" i="2"/>
  <c r="C48" i="2"/>
  <c r="C50" i="2"/>
  <c r="C52" i="2"/>
  <c r="C38" i="2"/>
  <c r="C33" i="2"/>
  <c r="C39" i="2"/>
  <c r="C31" i="2"/>
  <c r="C37" i="2"/>
  <c r="C11" i="2" l="1"/>
  <c r="C30" i="2"/>
  <c r="C29" i="2" s="1"/>
  <c r="C64" i="2"/>
  <c r="C63" i="2" s="1"/>
  <c r="C46" i="2"/>
  <c r="C45" i="2" s="1"/>
  <c r="D27" i="21"/>
  <c r="C27" i="21"/>
  <c r="C40" i="1"/>
  <c r="C36" i="1"/>
  <c r="C29" i="1" s="1"/>
  <c r="C30" i="1"/>
  <c r="C17" i="1"/>
  <c r="C12" i="1"/>
  <c r="C22" i="1"/>
  <c r="C27" i="1" l="1"/>
  <c r="C11" i="1" l="1"/>
  <c r="C28" i="1" s="1"/>
  <c r="C42" i="3"/>
  <c r="C41" i="3"/>
  <c r="C43" i="1" l="1"/>
  <c r="C52" i="1"/>
  <c r="C48" i="1"/>
  <c r="C34" i="3"/>
  <c r="C27" i="3"/>
  <c r="C13" i="3"/>
  <c r="C14" i="3" s="1"/>
  <c r="C8" i="3"/>
  <c r="C53" i="1" l="1"/>
  <c r="C51" i="1" s="1"/>
  <c r="C12" i="3"/>
  <c r="C7" i="3" s="1"/>
  <c r="C6" i="3" l="1"/>
  <c r="C5" i="3" s="1"/>
  <c r="C49" i="1" l="1"/>
  <c r="C47" i="1" s="1"/>
  <c r="E27" i="21"/>
  <c r="C10" i="2"/>
  <c r="D58" i="2" l="1"/>
  <c r="C62" i="2"/>
  <c r="C61" i="2"/>
  <c r="C60" i="2"/>
  <c r="C59" i="2"/>
  <c r="G58" i="2"/>
  <c r="F58" i="2"/>
  <c r="F57" i="2" s="1"/>
  <c r="E58" i="2"/>
  <c r="E57" i="2" s="1"/>
  <c r="G42" i="2"/>
  <c r="G41" i="2" s="1"/>
  <c r="F42" i="2"/>
  <c r="F41" i="2" s="1"/>
  <c r="E42" i="2"/>
  <c r="E41" i="2" s="1"/>
  <c r="D42" i="2"/>
  <c r="D41" i="2" s="1"/>
  <c r="C44" i="2"/>
  <c r="C43" i="2"/>
  <c r="C26" i="2"/>
  <c r="C25" i="2"/>
  <c r="C24" i="2" s="1"/>
  <c r="G24" i="2"/>
  <c r="G23" i="2" s="1"/>
  <c r="F24" i="2"/>
  <c r="F23" i="2" s="1"/>
  <c r="E24" i="2"/>
  <c r="E23" i="2" s="1"/>
  <c r="D24" i="2"/>
  <c r="D23" i="2" s="1"/>
  <c r="C22" i="2"/>
  <c r="C9" i="2"/>
  <c r="C8" i="2"/>
  <c r="C7" i="2" s="1"/>
  <c r="C6" i="2" s="1"/>
  <c r="G7" i="2"/>
  <c r="G6" i="2" s="1"/>
  <c r="F7" i="2"/>
  <c r="F6" i="2" s="1"/>
  <c r="E7" i="2"/>
  <c r="E6" i="2" s="1"/>
  <c r="D7" i="2"/>
  <c r="D6" i="2" s="1"/>
  <c r="C58" i="2" l="1"/>
  <c r="C57" i="2" s="1"/>
  <c r="G57" i="2"/>
  <c r="C42" i="2"/>
  <c r="C41" i="2" s="1"/>
  <c r="D57" i="2"/>
  <c r="C23" i="2"/>
</calcChain>
</file>

<file path=xl/comments1.xml><?xml version="1.0" encoding="utf-8"?>
<comments xmlns="http://schemas.openxmlformats.org/spreadsheetml/2006/main">
  <authors>
    <author>Заверуха Богдан Володимирович</author>
  </authors>
  <commentList>
    <comment ref="B21" authorId="0" shapeId="0">
      <text>
        <r>
          <rPr>
            <sz val="9"/>
            <color indexed="81"/>
            <rFont val="Tahoma"/>
            <family val="2"/>
            <charset val="204"/>
          </rPr>
          <t>Нерозподілений прибуток минулих років визначається на підставі фінансової
звітності страховика, достовірність та повнота якої підтверджені згідно з
аудиторським звітом щодо проведення обов’язкового аудиту фінансової
звітності страховика, складеним суб’єктом аудиторської діяльності, що має
право здійснювати обов’язковий аудит фінансової звітності підприємств, що
становлять суспільний інтерес, який містить немодифіковану думку такого
суб’єкта аудиторської діяльності, та зазначений у регуляторній звітності
страховика.</t>
        </r>
      </text>
    </comment>
    <comment ref="B38" authorId="0" shapeId="0">
      <text>
        <r>
          <rPr>
            <sz val="9"/>
            <color indexed="81"/>
            <rFont val="Tahoma"/>
            <family val="2"/>
            <charset val="204"/>
          </rPr>
          <t>Зазначається у разі наявності та на підставі фінансової звітності страховика 
за річний звітний період попереднього року, щодо якої не здійснювався
обов’язковий аудит відповідно до вимог законодавства України з
питань аудиту, та зазначений у регуляторній звітності;
У разі здійснення обов'язкового аудиту, прибуток звітного року включається при визначені розміру нерозподіленого прибутку минулих років</t>
        </r>
      </text>
    </comment>
    <comment ref="B41" authorId="0" shapeId="0">
      <text>
        <r>
          <rPr>
            <sz val="9"/>
            <color indexed="81"/>
            <rFont val="Tahoma"/>
            <family val="2"/>
            <charset val="204"/>
          </rPr>
          <t>Зазначається у разі наявності та на підставі фінансової звітності страховика 
за річний звітний період попереднього року, щодо якої не здійснювався
обов’язковий аудит відповідно до вимог законодавства України з
питань аудиту, та зазначений у регуляторній звітності;
У разі здійснення обов'язкового аудиту, збиток включається при визначені розміру непокритого збитку минулих років</t>
        </r>
      </text>
    </comment>
  </commentList>
</comments>
</file>

<file path=xl/comments2.xml><?xml version="1.0" encoding="utf-8"?>
<comments xmlns="http://schemas.openxmlformats.org/spreadsheetml/2006/main">
  <authors>
    <author>Заверуха Богдан Володимирович</author>
  </authors>
  <commentList>
    <comment ref="C4" authorId="0" shapeId="0">
      <text>
        <r>
          <rPr>
            <sz val="9"/>
            <color indexed="81"/>
            <rFont val="Tahoma"/>
            <family val="2"/>
            <charset val="204"/>
          </rPr>
          <t xml:space="preserve">Дані показників регуляторного балансу IRB2
</t>
        </r>
      </text>
    </comment>
    <comment ref="C8" authorId="0" shapeId="0">
      <text>
        <r>
          <rPr>
            <sz val="9"/>
            <color indexed="81"/>
            <rFont val="Tahoma"/>
            <family val="2"/>
            <charset val="204"/>
          </rPr>
          <t>Дані показників регуляторного балансу IRB2</t>
        </r>
      </text>
    </comment>
    <comment ref="C12" authorId="0" shapeId="0">
      <text>
        <r>
          <rPr>
            <sz val="9"/>
            <color indexed="81"/>
            <rFont val="Tahoma"/>
            <family val="2"/>
            <charset val="204"/>
          </rPr>
          <t>Дані показників регуляторного балансу IRB2</t>
        </r>
      </text>
    </comment>
    <comment ref="C15" authorId="0" shapeId="0">
      <text>
        <r>
          <rPr>
            <sz val="9"/>
            <color indexed="81"/>
            <rFont val="Tahoma"/>
            <family val="2"/>
            <charset val="204"/>
          </rPr>
          <t>Дані показників регуляторного балансу IRB2</t>
        </r>
      </text>
    </comment>
  </commentList>
</comments>
</file>

<file path=xl/sharedStrings.xml><?xml version="1.0" encoding="utf-8"?>
<sst xmlns="http://schemas.openxmlformats.org/spreadsheetml/2006/main" count="1578" uniqueCount="619">
  <si>
    <t>№ з/п</t>
  </si>
  <si>
    <t>Показники</t>
  </si>
  <si>
    <t>Складові регулятивного капіталу</t>
  </si>
  <si>
    <t>Розмір збитків (брутто)</t>
  </si>
  <si>
    <t>Коефіцієнт ефективності перестрахування на дату розрахунку</t>
  </si>
  <si>
    <t>Технічні резерви, сформовані за договорами вихідного перестрахування ризиків за договорами прямого страхування на дату розрахунку</t>
  </si>
  <si>
    <t>Технічні резерви, сформовані за договорами вихідного перестрахування ризиків за договорами вхідного перестрахування на дату розрахунку</t>
  </si>
  <si>
    <t>Розмір чистих збитків (нетто)</t>
  </si>
  <si>
    <t>Сума зобов’язань інших, ніж зобов’язання за договорами страхування (перестрахування), що забезпечені активами страховика, яка не перевищує розміру відповідного забезпечення</t>
  </si>
  <si>
    <t>2. Складові регулятивного капіталу першого рівня</t>
  </si>
  <si>
    <t>Резерви та фонди, створені або збільшені за рахунок нерозподіленого прибутку, із них:</t>
  </si>
  <si>
    <t>Непокритий збиток минулих років, розмір якого визначається на підставі фінансової звітності страховика та зазначений у регуляторній звітності страховика</t>
  </si>
  <si>
    <t>Від’ємне значення капіталу другого рівня</t>
  </si>
  <si>
    <t>Емісійні різниці (емісійний дохід) за привілейованими акціями</t>
  </si>
  <si>
    <t>Позитивна різниця між надлишком прийнятних активів над Загальною сумою зобов’язань та сумою складових регулятивного капіталу першого рівня, капіталу другого рівня та капіталу третього рівня</t>
  </si>
  <si>
    <t>Позитивна різниця між сумою складових регулятивного капіталу першого рівня, капіталу другого рівня та капіталу третього рівня та надлишком прийнятних активів над Загальною сумою зобов’язань</t>
  </si>
  <si>
    <t>Субординований борг, за яким строк його залучення становить не менше 10 років, водночас термін до початку погашення становить не менше п’яти років, та отримано дозвіл Національного банку України (далі - Національний банк) на врахування залучених коштів на умовах субординованого боргу до регулятивного капіталу</t>
  </si>
  <si>
    <t>Cубординований борг, за яким строк його залучення становить не менше п’яти років та отримано дозвіл Національного банку на врахування залучених коштів на умовах субординованого боргу до регулятивного капіталу страховика</t>
  </si>
  <si>
    <t>Інші складові регулятивного капіталу третього рівня, що не були включені до регулятивного капіталу першого та другого рівнів</t>
  </si>
  <si>
    <t>5. Сума прийнятного регулятивного капіталу для виконання вимог до капіталу платоспроможності страховика з урахуванням вимог до пропорцій суми складових рівнів капіталу та обмеження загальною сумою регулятивного капіталу</t>
  </si>
  <si>
    <t>6. Сума прийнятного регулятивного капіталу для виконання вимог до мінімального капіталу з урахуванням вимог до пропорцій суми складових рівнів капіталу та обмеження загальною сумою регулятивного капіталу</t>
  </si>
  <si>
    <t>Сума складових прийнятного регулятивного капіталу першого рівня</t>
  </si>
  <si>
    <t>Сума складових прийнятного регулятивного капіталу другого рівня</t>
  </si>
  <si>
    <t>1. Технічні резерви за договорами прямого страхування та договорами вхідного перестрахування, до яких було застосовано підхід на основі розподілу премії</t>
  </si>
  <si>
    <t>Резерв премій, у тому числі:</t>
  </si>
  <si>
    <t>Резерв збитків, у тому числі:</t>
  </si>
  <si>
    <t>резерв заявлених, але не виплачених збитків (RBNS)</t>
  </si>
  <si>
    <t>у тому числі врегульовані заявлені вимоги, за якими прийнято рішення про визнання випадку страховим та розмір страхової виплати, але оплата ще не здійснена в повному обсязі</t>
  </si>
  <si>
    <t>резерв збитків, які виникли, але не заявлені (IBNR)</t>
  </si>
  <si>
    <t>резерв витрат на врегулювання збитків</t>
  </si>
  <si>
    <t>2. Технічні резерви за договорами прямого страхування та договорами вхідного перестрахування, до яких було застосовано загальну модель оцінки резерву премій</t>
  </si>
  <si>
    <t>3. Технічні резерви за договорами вихідного перестрахування, до яких було застосовано підхід на основі розподілу премії</t>
  </si>
  <si>
    <t>4. Технічні резерви за договорами вихідного перестрахування, до яких було застосовано загальну модель оцінки резерву премій</t>
  </si>
  <si>
    <t>1. Капітал платоспроможності страховика, який отримав ліцензію на здійснення діяльності лише за класами страхування іншого, ніж страхування життя</t>
  </si>
  <si>
    <t>Розмір значення капіталу платоспроможності, розрахованого на основі страхових премій</t>
  </si>
  <si>
    <t>Розмір значення капіталу платоспроможності, розрахованого на основі страхових виплат</t>
  </si>
  <si>
    <t>Страхові премії, нараховані за розрахунковий період 1, зокрема:</t>
  </si>
  <si>
    <t>Страхові премії за лініями бізнесу страхування відповідальності за договорами страхування та вхідного перестрахування, нараховані за розрахунковий період 1</t>
  </si>
  <si>
    <t>Страхові премії за лініями бізнесу іншими, ніж лінії бізнесу страхування відповідальності за договорами страхування та вхідного перестрахування, нараховані за розрахунковий період 1</t>
  </si>
  <si>
    <t>Податок на дохід за договорами страхування, співстрахування і перестрахування за розрахунковий період 1</t>
  </si>
  <si>
    <t>Страхові виплати, нараховані за розрахунковий період 2</t>
  </si>
  <si>
    <t>Витрати на врегулювання збитків, нараховані за розрахунковий період 2</t>
  </si>
  <si>
    <t>Резерв заявлених, але не виплачених збитків, за договорами прямого страхування та договорами вхідного перестрахування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на початок розрахункового періоду 2</t>
  </si>
  <si>
    <t>Резерв збитків, які виникли, але не заявлені, за договорами прямого страхування та договорами вхідного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на початок розрахункового періоду 2</t>
  </si>
  <si>
    <t>Резерв заявлених, але не виплачених збитків, за договорами прямого страхування та договорами вхідного перестрахування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на кінець розрахункового періоду 2</t>
  </si>
  <si>
    <t>Резерв збитків, які виникли, але не заявлені, за договорами прямого страхування та договорами вхідного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на кінець розрахункового періоду 2</t>
  </si>
  <si>
    <t>Частки страхових виплат, нарахованих до отримання від страховиків (перестраховиків) за розрахунковий період 2</t>
  </si>
  <si>
    <t>Частки витрат на врегулювання збитків, нарахованих до отримання від страховиків (перестраховиків) за розрахунковий період 2</t>
  </si>
  <si>
    <t>Резерв заявлених, але не виплачених збитків, за договорами вихідного перестрахування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на початок розрахункового періоду 2</t>
  </si>
  <si>
    <t>Резерв збитків, які виникли, але не заявлені, за договорами вихідного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на початок розрахункового періоду 2</t>
  </si>
  <si>
    <t>Резерв заявлених, але не виплачених збитків, за договорами вихідного перестрахування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на кінець розрахункового періоду 2</t>
  </si>
  <si>
    <t>Резерв збитків, які виникли, але не заявлені, за договорами вихідного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на кінець розрахункового періоду 2</t>
  </si>
  <si>
    <t>Розмір збитків за лініями бізнесу страхування відповідальності</t>
  </si>
  <si>
    <t>Страхові виплати (страхові відшкодування) за лініями бізнесу страхування відповідальності, нараховані за розрахунковий період 2</t>
  </si>
  <si>
    <t>Витрати на врегулювання збитків за лініями бізнесу страхування відповідальності, нараховані за розрахунковий період 2</t>
  </si>
  <si>
    <t>Розмір резерву заявлених, але не виплачених збитків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за лініями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</si>
  <si>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за лініями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</si>
  <si>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договорами вихідного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за лініями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</si>
  <si>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договорами вихідного перестрахування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за лініями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</si>
  <si>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збитків за лініями бізнесу іншими, ніж лінії бізнесу страхування відповідальності</t>
  </si>
  <si>
    <t>Страхові виплати (страхові відшкодування) за лініями бізнесу іншими, ніж лінії бізнесу страхування відповідальності, нараховані за розрахунковий період 2</t>
  </si>
  <si>
    <t>Витрати на врегулювання збитків за лініями бізнесу іншими, ніж лінії бізнесу страхування відповідальності, нараховані за розрахунковий період 2</t>
  </si>
  <si>
    <t>Розмір резерву заявлених, але не виплачених збитків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за лініями бізнесу іншими, ніж лінії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</si>
  <si>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без урахування очікуваних регресів, ефекту дисконтування, врегульованих заявлених вимог, за якими прийнято рішення про визнання випадку страховим та розмір страхової виплати, але оплата ще не здійснена в повному обсязі, та маржі ризику за таким резервом, але з урахуванням резерву витрат на врегулювання збитків у такому резерві)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</si>
  <si>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за лініями бізнесу іншими, ніж лінії бізнесу страхування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</si>
  <si>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(без урахування очікуваних регресів, ефекту дисконтування та маржі ризику за таким резервом, але з урахуванням резерву витрат на врегулювання збитків у такому резерві)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</si>
  <si>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2. Капітал платоспроможності страховика, який отримав ліцензію на здійснення діяльності лише за класами страхування життя</t>
  </si>
  <si>
    <t>Чисті технічні резерви, крім маржі ризику, за договорами прямого страхування та договорами вхідного перестрахування за класами страхування життя, сформовані на дату розрахунку</t>
  </si>
  <si>
    <t>Технічні резерви, крім маржі ризику, сформовані за договорами прямого страхування на дату розрахунку</t>
  </si>
  <si>
    <t>Технічні резерви, крім маржі ризику, сформовані за договорами вхідного перестрахування на дату розрахунку</t>
  </si>
  <si>
    <t>Відповідальність під ризиком (капітал під ризиком) за ризиками смерті та інвалідності на дату розрахунку</t>
  </si>
  <si>
    <t xml:space="preserve">3. Мінімальний капітал за класами страхування іншого, ніж страхування життя </t>
  </si>
  <si>
    <t xml:space="preserve">4. Мінімальний капітал за класами страхування життя </t>
  </si>
  <si>
    <t>Актив усього, тис. грн</t>
  </si>
  <si>
    <t>Контрагент-пов’язана із страховиком особа (так/ні)</t>
  </si>
  <si>
    <t>Сума обтяжень, обмежень щодо володіння активом (застава, гарантія, зобов’язання тощо), тис. грн</t>
  </si>
  <si>
    <t>Вартість активу, яка не підтверджена аудитором, тис. грн</t>
  </si>
  <si>
    <t>Прийнятні активи (для розрахунку регулятивного капіталу), тис. грн</t>
  </si>
  <si>
    <t>Прийнятні активи (для покриття технічних резервів за договорами прямого страхування та договорами вхідного перестрахування), всього, тис. грн</t>
  </si>
  <si>
    <t xml:space="preserve">з них інша непрострочена дебіторська заборгованість за нарахованими відсотками від розміщення залишків коштів у централізованих страхових резервних фондах Моторного (транспортного) страхового бюро України </t>
  </si>
  <si>
    <t>з них інша непрострочена дебіторська заборгованість, крім дебіторської заборгованості за операціями страхування та перестрахування, в обсязі, що не перевищує суми кредиторської заборгованості іншої, крім кредиторської заборгованості, за операціями страхування та перестрахування</t>
  </si>
  <si>
    <t>1. 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 у тому числі:</t>
  </si>
  <si>
    <t>2. Нерухоме майно</t>
  </si>
  <si>
    <t>з них корпоративні облігації таких українських емітентів (назва та код ЄДРПОУ емітента):</t>
  </si>
  <si>
    <t>з них облігації міжнародних фінансових організацій таких емітентів (назва та ідентифікаційний код емітента, присвоєний в країні реєстрації):</t>
  </si>
  <si>
    <t>цінні папери іноземних держав-емітентів:</t>
  </si>
  <si>
    <t>з них цінні папери іноземних держав-емітентів таких емітентів (країна, назва установи емітента):</t>
  </si>
  <si>
    <t>з них облігації зовнішніх державних позик України, придбані/набуті у власність до 01 січня 2024 року</t>
  </si>
  <si>
    <t>5. Технічні резерви за договорами вихідного перестрахування:</t>
  </si>
  <si>
    <t>технічні резерви за договорами вихідного перестрахування, укладеними із страховиками (перестраховиками)-резидентами</t>
  </si>
  <si>
    <t>6. Кредити страхувальникам -фізичним особам, які уклали договори страхування життя з накопичувальною складовою</t>
  </si>
  <si>
    <t>7. Готівка в касі</t>
  </si>
  <si>
    <t>8. 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t>
  </si>
  <si>
    <t>з них залишки коштів, сплачених страховиком до централізованих страхових резервних фондів МТСБУ, в обсязі не більше ніж розмір коштів, що використовується виключно для виконання таким страховиком зобов’язань за укладеними договорами страхування та вхідного перестрахування за класом страхування 10</t>
  </si>
  <si>
    <t>з них непрострочена дебіторська заборгованість за розміщеними грошовими коштами страховика в гарантійних фондах асистанських компаній та/або безпосередньо в гарантійних фондах закладів охорони здоров’я</t>
  </si>
  <si>
    <t>з них непрострочена дебіторська заборгованість за здійсненими страховими виплатами (страховими відшкодуваннями) за іншого страховика за договорами страхування в межах класу страхування 10 та угодами з прямого врегулювання збитків (вимог) за такими договорами</t>
  </si>
  <si>
    <t>з них непрострочена дебіторська заборгованість за здійсненими страховими виплатами (страховими відшкодуваннями) за іншого страховика згідно з умовами договору співстрахування, укладеного разом із таким страховиком</t>
  </si>
  <si>
    <t>Значення метрики</t>
  </si>
  <si>
    <t>Надходження страхових (перестрахових) премій</t>
  </si>
  <si>
    <t>IRCF0001</t>
  </si>
  <si>
    <t>Надходження за регресами та суброгаціями</t>
  </si>
  <si>
    <t>IRCF0002</t>
  </si>
  <si>
    <t>Надходження перестрахових виплат від перестраховиків</t>
  </si>
  <si>
    <t>IRCF0003</t>
  </si>
  <si>
    <t>Повернення коштів від Моторного (транспортного) страхового бюро України</t>
  </si>
  <si>
    <t>IRCF0004</t>
  </si>
  <si>
    <t>Надходження комісійної  винагороди від надання послуг іншим страховикам</t>
  </si>
  <si>
    <t>IRCF0005</t>
  </si>
  <si>
    <t>Надходження комісійної  винагороди та інші надходження від  перестраховиків</t>
  </si>
  <si>
    <t>IRCF0006</t>
  </si>
  <si>
    <t>Інші надходження грошових коштів страхової (перестрахової)  діяльності</t>
  </si>
  <si>
    <t>IRCF0007</t>
  </si>
  <si>
    <t>Сплачені страхові виплати</t>
  </si>
  <si>
    <t>IRCF0008</t>
  </si>
  <si>
    <t>Страхові (перестрахові) премії, сплачені перестраховикам</t>
  </si>
  <si>
    <t>IRCF0009</t>
  </si>
  <si>
    <t>Перерахування коштів в фонди Моторного (транспортного) страхового бюро України</t>
  </si>
  <si>
    <t>IRCF0010</t>
  </si>
  <si>
    <t>Інші перерахування коштів до Моторного (транспортного) страхового бюро України</t>
  </si>
  <si>
    <t>IRCF0011</t>
  </si>
  <si>
    <t>Компенсація страхових виплат за договорами вхідного перестрахування</t>
  </si>
  <si>
    <t>IRCF0012</t>
  </si>
  <si>
    <t>Виплати по достроково припиненим договорам страхування (перестрахування)</t>
  </si>
  <si>
    <t>IRCF0013</t>
  </si>
  <si>
    <t>Виплати викупних сум</t>
  </si>
  <si>
    <t>IRCF0014</t>
  </si>
  <si>
    <t>Виплати по дожиттю</t>
  </si>
  <si>
    <t>IRCF0015</t>
  </si>
  <si>
    <t>Виплати працівникам уключаючи податки, збори та внески</t>
  </si>
  <si>
    <t>IRCF0016</t>
  </si>
  <si>
    <t>Комісійна винагорода, сплачена  страховим посередникам</t>
  </si>
  <si>
    <t>IRCF0017</t>
  </si>
  <si>
    <t>Інші виплати грошових коштів від страхової (перестрахової)  діяльності</t>
  </si>
  <si>
    <t>IRCF0018</t>
  </si>
  <si>
    <t>Чистий рух грошових коштів за страховою (перестраховою) діяльністю</t>
  </si>
  <si>
    <t>IRCF0019</t>
  </si>
  <si>
    <t>Надходження від погашення та продажу інших фінансових інвестицій</t>
  </si>
  <si>
    <t>IRCF0020</t>
  </si>
  <si>
    <t>Надходження від погашення та продажу облігацій внутрішніх/зовнішніх державних позик</t>
  </si>
  <si>
    <t>IRCF0021</t>
  </si>
  <si>
    <t>Надходження від погашення та продажу корпоративних облігацій</t>
  </si>
  <si>
    <t>IRCF0022</t>
  </si>
  <si>
    <t>Надходження від погашення та продажу акцій</t>
  </si>
  <si>
    <t>IRCF0023</t>
  </si>
  <si>
    <t>Надходження грошових коштів від повернення авансів та кредитів, наданих іншим сторонам</t>
  </si>
  <si>
    <t>IRCF0024</t>
  </si>
  <si>
    <t>Надходження від продажу нерухомого майна</t>
  </si>
  <si>
    <t>IRCF0025</t>
  </si>
  <si>
    <t>Надходження від продажу інших основних засобів та нематеріальних активів</t>
  </si>
  <si>
    <t>IRCF0026</t>
  </si>
  <si>
    <t>Відсотки отримані</t>
  </si>
  <si>
    <t>IRCF0027</t>
  </si>
  <si>
    <t>Купонний дохід по облігаціях отриманий</t>
  </si>
  <si>
    <t>IRCF0028</t>
  </si>
  <si>
    <t>Інші надходження від інвестиційної діяльності</t>
  </si>
  <si>
    <t>IRCF0029</t>
  </si>
  <si>
    <t>Придбання інших фінансових інвестицій</t>
  </si>
  <si>
    <t>IRCF0030</t>
  </si>
  <si>
    <t>Придбання облігацій внутрішніх/зовнішніх державних позик</t>
  </si>
  <si>
    <t>IRCF0031</t>
  </si>
  <si>
    <t>Придбання акцій</t>
  </si>
  <si>
    <t>IRCF0032</t>
  </si>
  <si>
    <t>Придбання корпоративних облігацій</t>
  </si>
  <si>
    <t>IRCF0033</t>
  </si>
  <si>
    <t>Придбання інших основних засобів та нематеріальних активів</t>
  </si>
  <si>
    <t>IRCF0034</t>
  </si>
  <si>
    <t>Придбання нерухомого майна</t>
  </si>
  <si>
    <t>IRCF0035</t>
  </si>
  <si>
    <t>Грошові аванси та кредити, надані іншим сторонам</t>
  </si>
  <si>
    <t>IRCF0036</t>
  </si>
  <si>
    <t>Надані позики, позички, фінансові допомоги</t>
  </si>
  <si>
    <t>IRCF0037</t>
  </si>
  <si>
    <t>Інші виплати грошових коштів від інвестиційної діяльності</t>
  </si>
  <si>
    <t>IRCF0038</t>
  </si>
  <si>
    <t>Чисте зменшення (збільшення) банківських вкладів (депозитів)</t>
  </si>
  <si>
    <t>IRCF0039</t>
  </si>
  <si>
    <t>Чистий рух грошових коштів від інвестиційної діяльності</t>
  </si>
  <si>
    <t>IRCF0040</t>
  </si>
  <si>
    <t>Надходження від запозичень</t>
  </si>
  <si>
    <t>IRCF0041</t>
  </si>
  <si>
    <t>Отримані  позики, позички, фінансові допомоги</t>
  </si>
  <si>
    <t>IRCF0042</t>
  </si>
  <si>
    <t>Надходження від випуску акцій та інших  інструментів власного капіталу</t>
  </si>
  <si>
    <t>IRCF0043</t>
  </si>
  <si>
    <t>Інші надходження грошових коштів від фінансової діяльності</t>
  </si>
  <si>
    <t>IRCF0044</t>
  </si>
  <si>
    <t>Запозичення погашені</t>
  </si>
  <si>
    <t>IRCF0045</t>
  </si>
  <si>
    <t>Проценти сплачені</t>
  </si>
  <si>
    <t>IRCF0046</t>
  </si>
  <si>
    <t>Дивіденди сплачені</t>
  </si>
  <si>
    <t>IRCF0047</t>
  </si>
  <si>
    <t>Інші виплати грошових коштів від фінансової діяльності</t>
  </si>
  <si>
    <t>IRCF0048</t>
  </si>
  <si>
    <t>Чистий рух грошових коштів від фінансової діяльності</t>
  </si>
  <si>
    <t>IRCF0049</t>
  </si>
  <si>
    <t>Податок на прибуток сплачений</t>
  </si>
  <si>
    <t>IRCF0050</t>
  </si>
  <si>
    <t>Чистий рух грошових коштів</t>
  </si>
  <si>
    <t>IRCF0051</t>
  </si>
  <si>
    <t>Курсові різниці під час перерахунку суми грошових коштів</t>
  </si>
  <si>
    <t>IRCF0052</t>
  </si>
  <si>
    <t xml:space="preserve">Загальна сума зобов’язань страховика (далі - Загальна сума зобов’язань), визначена відповідно до пункту 20 глави 4 розділу II Положення </t>
  </si>
  <si>
    <t>…</t>
  </si>
  <si>
    <t>Національному банку України</t>
  </si>
  <si>
    <t>ПОВІДОМЛЕННЯ</t>
  </si>
  <si>
    <t>1. Інформація про страховика:</t>
  </si>
  <si>
    <t>Таблиця 1</t>
  </si>
  <si>
    <t>Назва</t>
  </si>
  <si>
    <t>Інформація</t>
  </si>
  <si>
    <t>Страховик</t>
  </si>
  <si>
    <t>Повне найменування:</t>
  </si>
  <si>
    <t>Код за Єдиним державним реєстром підприємств та організацій України (далі - ЄДРПОУ):</t>
  </si>
  <si>
    <r>
      <t xml:space="preserve">Дата, станом на яку здійснено розрахунки, зазначені в </t>
    </r>
    <r>
      <rPr>
        <sz val="12"/>
        <color rgb="FF006600"/>
        <rFont val="Times New Roman"/>
        <family val="1"/>
        <charset val="204"/>
      </rPr>
      <t>таблицях 1-7</t>
    </r>
    <r>
      <rPr>
        <sz val="12"/>
        <color theme="1"/>
        <rFont val="Times New Roman"/>
        <family val="1"/>
        <charset val="204"/>
      </rPr>
      <t xml:space="preserve"> цього повідомлення [не може перевищувати останній день строку приведення страховиком своєї діяльності у відповідність до вимог Закону України від 18 листопада 2021 року </t>
    </r>
    <r>
      <rPr>
        <sz val="12"/>
        <color rgb="FF000099"/>
        <rFont val="Times New Roman"/>
        <family val="1"/>
        <charset val="204"/>
      </rPr>
      <t>№ 1909-IX</t>
    </r>
    <r>
      <rPr>
        <sz val="12"/>
        <color theme="1"/>
        <rFont val="Times New Roman"/>
        <family val="1"/>
        <charset val="204"/>
      </rPr>
      <t xml:space="preserve"> “Про страхування” в частині вимог щодо забезпечення платоспроможності та інвестиційної діяльності і Положення про встановлення вимог щодо забезпечення платоспроможності та інвестиційної діяльності страховика (далі - Положення), зазначеного у </t>
    </r>
    <r>
      <rPr>
        <sz val="12"/>
        <color rgb="FF006600"/>
        <rFont val="Times New Roman"/>
        <family val="1"/>
        <charset val="204"/>
      </rPr>
      <t>пункті 3</t>
    </r>
    <r>
      <rPr>
        <sz val="12"/>
        <color theme="1"/>
        <rFont val="Times New Roman"/>
        <family val="1"/>
        <charset val="204"/>
      </rPr>
      <t xml:space="preserve"> постанови Правління Національного банку України “Про затвердження Положення про встановлення вимог щодо забезпечення платоспроможності та інвестиційної діяльності страховика”]</t>
    </r>
  </si>
  <si>
    <t>Інформація щодо керівника страховика</t>
  </si>
  <si>
    <t>Прізвище</t>
  </si>
  <si>
    <t>Власне (власні) ім’я (імена)</t>
  </si>
  <si>
    <t>По батькові (за наявності)</t>
  </si>
  <si>
    <t>Посада</t>
  </si>
  <si>
    <t>Інформація щодо уповноваженого представника страховика</t>
  </si>
  <si>
    <t>Найменування посади</t>
  </si>
  <si>
    <t>Реквізити довіреності або іншого документа, виданого уповноваженому представнику страховика</t>
  </si>
  <si>
    <t>Тип документа</t>
  </si>
  <si>
    <t>Дата</t>
  </si>
  <si>
    <t>Номер</t>
  </si>
  <si>
    <t>Інформація щодо контактної особи</t>
  </si>
  <si>
    <t>Телефон</t>
  </si>
  <si>
    <t>Адреса електронної пошти</t>
  </si>
  <si>
    <t>Сума, тис. грн</t>
  </si>
  <si>
    <t xml:space="preserve">Сума прийнятних активів страховика </t>
  </si>
  <si>
    <t>Сума субординованого боргу, врахованого у складі регулятивного капіталу страховика</t>
  </si>
  <si>
    <t>Сума складових регулятивного капіталу першого рівня, капіталу другого рівня та капіталу третього рівня</t>
  </si>
  <si>
    <t>Фактично сплачений зареєстрований статутний капітал, представлений простими акціями, за вирахуванням викуплених власних простих акцій:</t>
  </si>
  <si>
    <t>зареєстрований статутний капітал представлений простими акціями</t>
  </si>
  <si>
    <t>власні викуплені прості акції</t>
  </si>
  <si>
    <t>неоплачений капітал представлений простими акціями</t>
  </si>
  <si>
    <t>Емісійні різниці (емісійний дохід) за простими акціями</t>
  </si>
  <si>
    <t>Фактично сплачений зареєстрований статутний капітал за вирахуванням часток, якими володіє страховик, створений у формі товариства з додатковою відповідальністю, у власному статутному капіталі:</t>
  </si>
  <si>
    <t>зареєстрований статутний капітал</t>
  </si>
  <si>
    <t>частки, якими володіє страховик у власному статутному капіталі</t>
  </si>
  <si>
    <t>неоплачений капітал</t>
  </si>
  <si>
    <t>Нерозподілений прибуток минулих років після вирахування дивідендів, які мають бути виплачені</t>
  </si>
  <si>
    <t>резервний капітал, що створюється згідно із законодавством України</t>
  </si>
  <si>
    <t>додаткові та спеціальні фонди, що створюються відповідно до статуту страховика для цілей інших, ніж виплата дивідендів</t>
  </si>
  <si>
    <t>інші резерви, що обліковуються у складі власного капіталу страховика, створені страховиком відповідно до внутрішніх документів страховика для виконання зобов’язань за договорами страхування (перестрахування), крім технічних резервів</t>
  </si>
  <si>
    <t>3. Складові регулятивного капіталу другого рівня</t>
  </si>
  <si>
    <t>Фактично сплачений зареєстрований статутний капітал, представлений привілейованими акціями, за вирахуванням викуплених власних привілейованих акцій:</t>
  </si>
  <si>
    <t>статутний капітал представлений привілейованими акціями</t>
  </si>
  <si>
    <t>власні викуплені привілейовані акції</t>
  </si>
  <si>
    <t>неоплачений капітал представлений привілейованими акціями</t>
  </si>
  <si>
    <t>Прибуток поточного та звітного року, із них:</t>
  </si>
  <si>
    <t>прибуток поточного року</t>
  </si>
  <si>
    <t>прибуток звітного року</t>
  </si>
  <si>
    <t>Інші складові регулятивного капіталу другого рівня, що не були включені до регулятивного капіталу першого рівня</t>
  </si>
  <si>
    <t>Збиток звітного та поточного року, із них:</t>
  </si>
  <si>
    <t>збиток звітного року</t>
  </si>
  <si>
    <t>збиток поточного року</t>
  </si>
  <si>
    <t>4. Складові регулятивного капіталу третього рівня</t>
  </si>
  <si>
    <t>Сума складових прийнятного регулятивного капіталу третього рівня</t>
  </si>
  <si>
    <t>2. Інформація про складові регулятивного капіталу:</t>
  </si>
  <si>
    <t>Таблиця 2</t>
  </si>
  <si>
    <t>3. Інформація щодо сформованих технічних резервів:</t>
  </si>
  <si>
    <t>Таблиця 3</t>
  </si>
  <si>
    <t>Сума всього, тис. грн</t>
  </si>
  <si>
    <t>У тому числі у валюті формування технічного резерву</t>
  </si>
  <si>
    <t>грн</t>
  </si>
  <si>
    <t>долар США</t>
  </si>
  <si>
    <t>євро</t>
  </si>
  <si>
    <t>(інші валюти)</t>
  </si>
  <si>
    <t>1) резерв незароблених премій</t>
  </si>
  <si>
    <t>2) ефект дисконтування в резерві премій</t>
  </si>
  <si>
    <t>3) компонент збитку</t>
  </si>
  <si>
    <t>1) найкраща оцінка резерву збитків, зокрема:</t>
  </si>
  <si>
    <t>нереалізовані очікувані регреси (за окремою заявленою вимогою, RBNS)</t>
  </si>
  <si>
    <t>нереалізовані очікувані регреси (визначені актуарно, IBNR)</t>
  </si>
  <si>
    <t>резерв витрат на отримання регресів</t>
  </si>
  <si>
    <t>ефект дисконтування</t>
  </si>
  <si>
    <t>2) маржа ризику в резерві збитків, у тому числі:</t>
  </si>
  <si>
    <t>1) найкраща оцінка резерву премій, зокрема:</t>
  </si>
  <si>
    <t>ефект дисконтування в резерві премій</t>
  </si>
  <si>
    <t>2) маржа ризику в резерві премій, зокрема:</t>
  </si>
  <si>
    <t>2) маржа ризику в резерві збитків, зокрема:</t>
  </si>
  <si>
    <t xml:space="preserve">ефект дисконтування </t>
  </si>
  <si>
    <t>4. Інформація про розрахунок капіталу платоспроможності та мінімального капіталу:</t>
  </si>
  <si>
    <t>Таблиця 4</t>
  </si>
  <si>
    <t>Сума, тис. грн/коефіцієнт</t>
  </si>
  <si>
    <t>5. Інформація щодо структури активів, їх обтяжень, дотримання вимог щодо забезпечення платоспроможності та інвестиційної діяльності страховика:</t>
  </si>
  <si>
    <t>Таблиця 5</t>
  </si>
  <si>
    <t>всього</t>
  </si>
  <si>
    <t>(інші валю-ти)</t>
  </si>
  <si>
    <t>Усього:</t>
  </si>
  <si>
    <t>1) грошові кошти на поточних рахунках та дебіторська заборгованість за нарахованими відсотками за такими рахунками:</t>
  </si>
  <si>
    <t>з них у таких банках-резидентах (назва та код ЄДРПОУ банківської установи):</t>
  </si>
  <si>
    <t>2) кошти на рахунках умовного зберігання (ескроу) та дебіторська заборгованість за нарахованими відсотками за такими рахунками:</t>
  </si>
  <si>
    <t>3) банківські вклади (депозити) та дебіторська заборгованість за нарахованими відсотками за такими вкладами (депозитами):</t>
  </si>
  <si>
    <t>×</t>
  </si>
  <si>
    <t>3. Цінні папери, а також дебіторська заборгованість за нарахованими відсотками за такими цінними паперами (у разі наявності умов нарахування відсотків за такими цінними паперами), в тому числі:</t>
  </si>
  <si>
    <t>акції:</t>
  </si>
  <si>
    <t>з них акції таких українських емітентів (назва та код ЄДРПОУ емітента):</t>
  </si>
  <si>
    <t>з них акції таких іноземних емітентів (назва та ідентифікаційний код емітента, присвоєний у країні реєстрації):</t>
  </si>
  <si>
    <t>корпоративні облігації:</t>
  </si>
  <si>
    <t>з них корпоративні облігації таких іноземних емітентів (назва та ідентифікаційний код емітента, присвоєний у країні реєстрації):</t>
  </si>
  <si>
    <t>облігації внутрішніх місцевих позик:</t>
  </si>
  <si>
    <t>з них облігації внутрішніх місцевих позик таких емітентів (назва та код ЄДРПОУ емітента):</t>
  </si>
  <si>
    <t>облігації міжнародних фінансових організацій:</t>
  </si>
  <si>
    <t>4. Державні цінні папери, а також дебіторська заборгованість за нарахованими відсотками за такими державними цінними паперами</t>
  </si>
  <si>
    <t>9. Непрострочена дебіторська заборгованість, включаючи резерв очікуваних кредитних збитків за такою непростроченою дебіторською заборгованістю:</t>
  </si>
  <si>
    <t>10. 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t>
  </si>
  <si>
    <t>6. Інформація щодо об’єктів нерухомого майна:</t>
  </si>
  <si>
    <t>Таблиця 6</t>
  </si>
  <si>
    <t>Категорія об’єкта нерухомого майна [житлова нерухомість разом із земельною ділянкою, на якій розташований (розміщений) такий об’єкт житлової нерухомості/нежитлова нерухомість разом із земельною ділянкою, на якій розташований (розміщений) такий об’єкт нежитлової нерухомості/житлова нерухомість/нежитлова нерухомість]</t>
  </si>
  <si>
    <t>Видова належність будівель відповідно до частини другої статті 26-2 Закону України “Про регулювання містобудівної діяльності”</t>
  </si>
  <si>
    <t>Балансова (залишкова) вартість об’єкта нерухомого майна, тис. грн</t>
  </si>
  <si>
    <t>Наявність/відсутність заборон на відчуження/обмеження в користуванні/обтяжень за зобов’язаннями щодо об’єкта нерухомого майна (є/немає)</t>
  </si>
  <si>
    <t>Справедлива вартість, підтверджена аудитором (так/ні)</t>
  </si>
  <si>
    <t>Місце знаходження об’єкта нерухомого майна</t>
  </si>
  <si>
    <t>Об’єкт нерухомого майна зареєстровано на території населених пунктів територіальних громад, уключених до територій активних бойових дій або територій активних бойових дій, на яких функціонують державні електронні інформаційні ресурси, або тимчасово окупованих Російською Федерацією територій України відповідно до Переліку територій, на яких ведуться (велися) бойові дії або тимчасово окупованих Російською Федерацією, що визначається у встановленому Кабінетом Міністрів України порядку, за умови, що стосовно відповідного населеного пункту не визначено дати завершення бойових дій/дати завершення тимчасової окупації (так/ні)</t>
  </si>
  <si>
    <t>Примітки (інша додаткова інформація, що стосується наявних у страховика станом на дату розрахунку об’єктів нерухомого майна)</t>
  </si>
  <si>
    <t>7. Інформація щодо державних облігацій України:</t>
  </si>
  <si>
    <t>Таблиця 7</t>
  </si>
  <si>
    <t>Дата набуття у власність державних облігацій відповідно до умов правочину</t>
  </si>
  <si>
    <t>Міжнародний ідентифікаційний код цінних паперів (ISIN)</t>
  </si>
  <si>
    <t xml:space="preserve">Період розміщення </t>
  </si>
  <si>
    <t>Дата погашення</t>
  </si>
  <si>
    <t>Кількість державних облігацій, отриманих на підставі правочину, штук</t>
  </si>
  <si>
    <t>Валюта, в якій номіновано отримані на підставі правочину державні облігації</t>
  </si>
  <si>
    <t>Номінальна вартість державних облігацій, отриманих на підставі правочину, тис. грн</t>
  </si>
  <si>
    <t>Балансова вартість державних облігацій, отриманих на підставі правочину, тис. грн</t>
  </si>
  <si>
    <t>Здійснення державою реструктуризації заборгованості в періоді (так/ні)</t>
  </si>
  <si>
    <t>Наявність обмежень/обтяжень державних облігацій (штук)</t>
  </si>
  <si>
    <t>Балансова вартість державних облігацій, що обмежені/обтяжені, тис. грн</t>
  </si>
  <si>
    <t>Сегрегований рахунок</t>
  </si>
  <si>
    <t>Назва депозитарної установи, в якій відкрито рахунки в цінних паперах, на яких розміщено державні облігації</t>
  </si>
  <si>
    <t>Код ЄДРПОУ депозитарної установи (для резидента)/реєстраційні дані (для нерезидента)</t>
  </si>
  <si>
    <t>Резидентність депозитарної установи (національна/країна реєстрації/походження)</t>
  </si>
  <si>
    <t>Балансова вартість державних облігацій України, а також дебіторська заборгованість за нарахованими відсотками за ними</t>
  </si>
  <si>
    <t xml:space="preserve">8. Інформація про відношення суми різниць активів та зобов’язань страховика, визначених (номінованих) в іноземній валюті або в банківських металах (визначена відповідно до додатка 5 до Положення): </t>
  </si>
  <si>
    <t>Таблиця 8</t>
  </si>
  <si>
    <t xml:space="preserve">№ з/п </t>
  </si>
  <si>
    <t>Найменування іноземної валюти або банківського металу</t>
  </si>
  <si>
    <r>
      <t xml:space="preserve">Сума активів страховика, визначених (номінованих) у </t>
    </r>
    <r>
      <rPr>
        <i/>
        <sz val="12"/>
        <color theme="1"/>
        <rFont val="Times New Roman"/>
        <family val="1"/>
        <charset val="204"/>
      </rPr>
      <t>i</t>
    </r>
    <r>
      <rPr>
        <sz val="12"/>
        <color theme="1"/>
        <rFont val="Times New Roman"/>
        <family val="1"/>
        <charset val="204"/>
      </rPr>
      <t xml:space="preserve">-й іноземній валюті або банківському металі в гривневому еквіваленті за офіційним курсом гривні до </t>
    </r>
    <r>
      <rPr>
        <i/>
        <sz val="12"/>
        <color theme="1"/>
        <rFont val="Times New Roman"/>
        <family val="1"/>
        <charset val="204"/>
      </rPr>
      <t>i</t>
    </r>
    <r>
      <rPr>
        <sz val="12"/>
        <color theme="1"/>
        <rFont val="Times New Roman"/>
        <family val="1"/>
        <charset val="204"/>
      </rPr>
      <t xml:space="preserve">-ї іноземної валюти або облікової ціни </t>
    </r>
    <r>
      <rPr>
        <i/>
        <sz val="12"/>
        <color theme="1"/>
        <rFont val="Times New Roman"/>
        <family val="1"/>
        <charset val="204"/>
      </rPr>
      <t>i</t>
    </r>
    <r>
      <rPr>
        <sz val="12"/>
        <color theme="1"/>
        <rFont val="Times New Roman"/>
        <family val="1"/>
        <charset val="204"/>
      </rPr>
      <t>-го банківського металу на дату розрахунку (A</t>
    </r>
    <r>
      <rPr>
        <b/>
        <vertAlign val="subscript"/>
        <sz val="12"/>
        <color theme="1"/>
        <rFont val="Times New Roman"/>
        <family val="1"/>
        <charset val="204"/>
      </rPr>
      <t>i</t>
    </r>
    <r>
      <rPr>
        <sz val="12"/>
        <color theme="1"/>
        <rFont val="Times New Roman"/>
        <family val="1"/>
        <charset val="204"/>
      </rPr>
      <t>)</t>
    </r>
  </si>
  <si>
    <r>
      <t xml:space="preserve">Сума зобов’язань страховика, визначених (номінованих) у </t>
    </r>
    <r>
      <rPr>
        <i/>
        <sz val="12"/>
        <color theme="1"/>
        <rFont val="Times New Roman"/>
        <family val="1"/>
        <charset val="204"/>
      </rPr>
      <t>i</t>
    </r>
    <r>
      <rPr>
        <sz val="12"/>
        <color theme="1"/>
        <rFont val="Times New Roman"/>
        <family val="1"/>
        <charset val="204"/>
      </rPr>
      <t xml:space="preserve">-й іноземній валюті або банківському металі в гривневому еквіваленті за офіційним курсом гривні до </t>
    </r>
    <r>
      <rPr>
        <i/>
        <sz val="12"/>
        <color theme="1"/>
        <rFont val="Times New Roman"/>
        <family val="1"/>
        <charset val="204"/>
      </rPr>
      <t>i</t>
    </r>
    <r>
      <rPr>
        <sz val="12"/>
        <color theme="1"/>
        <rFont val="Times New Roman"/>
        <family val="1"/>
        <charset val="204"/>
      </rPr>
      <t xml:space="preserve">-ї іноземної валюти або облікової ціни </t>
    </r>
    <r>
      <rPr>
        <i/>
        <sz val="12"/>
        <color theme="1"/>
        <rFont val="Times New Roman"/>
        <family val="1"/>
        <charset val="204"/>
      </rPr>
      <t>i</t>
    </r>
    <r>
      <rPr>
        <sz val="12"/>
        <color theme="1"/>
        <rFont val="Times New Roman"/>
        <family val="1"/>
        <charset val="204"/>
      </rPr>
      <t>-го банківського металу на дату розрахунку (З</t>
    </r>
    <r>
      <rPr>
        <b/>
        <vertAlign val="subscript"/>
        <sz val="12"/>
        <color theme="1"/>
        <rFont val="Times New Roman"/>
        <family val="1"/>
        <charset val="204"/>
      </rPr>
      <t>i</t>
    </r>
    <r>
      <rPr>
        <sz val="12"/>
        <color theme="1"/>
        <rFont val="Times New Roman"/>
        <family val="1"/>
        <charset val="204"/>
      </rPr>
      <t>)</t>
    </r>
  </si>
  <si>
    <t xml:space="preserve">Абсолютна величина (без урахування знака) різниці активів та зобов’язань у i-й іноземній валюті або банківському металі </t>
  </si>
  <si>
    <t>Всього</t>
  </si>
  <si>
    <t>ТАК</t>
  </si>
  <si>
    <t>НІ</t>
  </si>
  <si>
    <t>є</t>
  </si>
  <si>
    <t>немає</t>
  </si>
  <si>
    <t>житлова нерухомість разом із земельною ділянкою, на якій розташований (розміщений) такий об’єкт житлової нерухомості</t>
  </si>
  <si>
    <t>нежитлова нерухомість разом із земельною ділянкою, на якій розташований (розміщений) такий об’єкт нежитлової нерухомості</t>
  </si>
  <si>
    <t>житлова нерухомість</t>
  </si>
  <si>
    <t>нежитлова нерухомість</t>
  </si>
  <si>
    <t>Усього</t>
  </si>
  <si>
    <t>Величина вартості зобов'язання, що врахована під час розрахунку регулятивного капіталу, тис. грн</t>
  </si>
  <si>
    <t>USD</t>
  </si>
  <si>
    <t>EUR</t>
  </si>
  <si>
    <t>LIFE</t>
  </si>
  <si>
    <t>Тип ліцензії</t>
  </si>
  <si>
    <t>NON-LIFE</t>
  </si>
  <si>
    <t>Повне найменування установи</t>
  </si>
  <si>
    <t>Скорочене найменування установи</t>
  </si>
  <si>
    <t>Код за ЄДРПОУ</t>
  </si>
  <si>
    <t>Адреса</t>
  </si>
  <si>
    <t>Публічне акціонерне товариство "Банк "КЛІРИНГОВИЙ ДІМ"</t>
  </si>
  <si>
    <t>АБ "КЛІРИНГОВИЙ ДІМ" (JSB "CLEARING HOUSE")</t>
  </si>
  <si>
    <t>04070, м.Київ, вул.Борисоглібська, буд.5, літера А.</t>
  </si>
  <si>
    <t>ПУБЛІЧНЕ АКЦІОНЕРНЕ ТОВАРИСТВО АКЦІОНЕРНИЙ БАНК "УКРГАЗБАНК"</t>
  </si>
  <si>
    <t>АБ "УКРГАЗБАНК" (JSB "UKRGASBANK")</t>
  </si>
  <si>
    <t>03087, м.Київ, вул. Єреванська, 1</t>
  </si>
  <si>
    <t>ПУБЛІЧНЕ АКЦІОНЕРНЕ ТОВАРИСТВО АКЦІОНЕРНИЙ  КОМЕРЦІЙНИЙ БАНК "ІНДУСТРІАЛБАНК"</t>
  </si>
  <si>
    <t>АКБ "ІНДУСТРІАЛБАНК" (JSCB "INDUSTRIALBANK")</t>
  </si>
  <si>
    <t>01133, м.Київ, вулиця Генерала Алмазова, будинок 18/7</t>
  </si>
  <si>
    <t>ПУБЛІЧНЕ АКЦІОНЕРНЕ ТОВАРИСТВО АКЦІОНЕРНИЙ БАНК "ПІВДЕННИЙ"</t>
  </si>
  <si>
    <t>Акціонерний банк "Південний" (Pivdennyi Bank)</t>
  </si>
  <si>
    <t>65059, Одеська область, м.Одеса, вул. Краснова, 6/1</t>
  </si>
  <si>
    <t>АКЦІОНЕРНЕ ТОВАРИСТВО "АКЦЕНТ - БАНК"</t>
  </si>
  <si>
    <t>АТ "А - БАНК" (JSC "A - BANK")</t>
  </si>
  <si>
    <t>49074, Дніпропетровська область, м.Дніпро, вул. Батумська, 11</t>
  </si>
  <si>
    <t>АКЦІОНЕРНЕ ТОВАРИСТВО "АКЦІОНЕРНИЙ БАНК "РАДАБАНК"</t>
  </si>
  <si>
    <t>АТ "АБ "РАДАБАНК" (JOINT STOCK BANK "RADABANK")</t>
  </si>
  <si>
    <t>49000, Дніпропетровська область, м.Дніпро, вул. Володимира Мономаха, буд. 5</t>
  </si>
  <si>
    <t>АКЦІОНЕРНЕ ТОВАРИСТВО "АГРОПРОСПЕРІС БАНК"</t>
  </si>
  <si>
    <t>АТ "АГРОПРОСПЕРІС БАНК" (JSC "AP BANK")</t>
  </si>
  <si>
    <t>03124, м.Київ, бульвар Вацлава Гавела, будинок 6, корпус 3</t>
  </si>
  <si>
    <t>Акціонерне товариство Акціонерно-комерційний банк "Львів"</t>
  </si>
  <si>
    <t>АТ АКБ "Львів" (JSCB "Lviv")</t>
  </si>
  <si>
    <t>09801546</t>
  </si>
  <si>
    <t>79008, Львівська область, м.Львів, вул.Сербська, 1</t>
  </si>
  <si>
    <t>АКЦІОНЕРНЕ ТОВАРИСТВО "АЛЬПАРІ БАНК"</t>
  </si>
  <si>
    <t>АТ "АЛЬПАРІ БАНК" (JSC "ALPARI BANK")</t>
  </si>
  <si>
    <t>01033, м.Київ, вул. Тарасівська, б. 19</t>
  </si>
  <si>
    <t>Акціонерне товариство "АЛЬТБАНК"</t>
  </si>
  <si>
    <t>АТ "АЛЬТБАНК" (JSC "ALTBANK")</t>
  </si>
  <si>
    <t>03037, м.Київ, вул. Вузівська, 5</t>
  </si>
  <si>
    <t>АКЦІОНЕРНЕ ТОВАРИСТВО "АСВІО БАНК"</t>
  </si>
  <si>
    <t>АТ "АСВІО БАНК" (JSC "ASVIO BANK")</t>
  </si>
  <si>
    <t>09809192</t>
  </si>
  <si>
    <t>14000, Чернігівська область, м.Чернігів, вул. Преображенська, 2</t>
  </si>
  <si>
    <t>АКЦІОНЕРНЕ ТОВАРИСТВО "БАНК 3/4"</t>
  </si>
  <si>
    <t>АТ "БАНК 3/4" (JSC "BANK 3/4")</t>
  </si>
  <si>
    <t>04080, м.Київ, вул. Кирилівська, 25</t>
  </si>
  <si>
    <t>АКЦІОНЕРНЕ ТОВАРИСТВО "БАНК АВАНГАРД"</t>
  </si>
  <si>
    <t>АТ "БАНК АВАНГАРД" (JSC "BANK AVANGARD")</t>
  </si>
  <si>
    <t>04116, м.Київ, вулиця Шолуденка, будинок 3</t>
  </si>
  <si>
    <t>АКЦІОНЕРНЕ ТОВАРИСТВО "БАНК АЛЬЯНС"</t>
  </si>
  <si>
    <t>АТ "БАНК АЛЬЯНС" (JSC "BANK ALLIANCE")</t>
  </si>
  <si>
    <t>04053, м.Київ, вулиця Січових Стрільців, будинок 50</t>
  </si>
  <si>
    <t>АКЦІОНЕРНЕ ТОВАРИСТВО "СХІДНО-УКРАЇНСЬКИЙ БАНК "ГРАНТ"</t>
  </si>
  <si>
    <t>АТ "БАНК "ГРАНТ" (JSC "BANK "GRANT")</t>
  </si>
  <si>
    <t>61001, Харківська область, м.Харків, вулиця Данилевського, 19</t>
  </si>
  <si>
    <t>АКЦІОНЕРНЕ ТОВАРИСТВО "БАНК КРЕДИТ ДНІПРО"</t>
  </si>
  <si>
    <t>АТ "БАНК КРЕДИТ ДНІПРО" (JSC "BANK CREDIT DNIPRO")</t>
  </si>
  <si>
    <t>01033, м.Київ, вул. Жилянська, буд.32</t>
  </si>
  <si>
    <t>АКЦІОНЕРНЕ ТОВАРИСТВО "БАНК "ПОРТАЛ"</t>
  </si>
  <si>
    <t>АТ "БАНК "ПОРТАЛ" (JSC "BANK "PORTAL")</t>
  </si>
  <si>
    <t>01135, м.Київ, просп. Берестейський,5А</t>
  </si>
  <si>
    <t>АКЦІОНЕРНЕ ТОВАРИСТВО "БАНК ТРАСТ-КАПІТАЛ"</t>
  </si>
  <si>
    <t>АТ "БАНК ТРАСТ-КАПІТАЛ" (JSC "BANK TRUST-CAPITAL")</t>
  </si>
  <si>
    <t>01103, м.Київ, вул.Підвисоцького, буд. №7</t>
  </si>
  <si>
    <t>АКЦІОНЕРНЕ ТОВАРИСТВО "БАНК "УКРАЇНСЬКИЙ КАПІТАЛ"</t>
  </si>
  <si>
    <t>АТ "БАНК "УКРАЇНСЬКИЙ КАПІТАЛ" (JSC "BANK "UKRAINIAN CAPITAL")</t>
  </si>
  <si>
    <t>03117, м.Київ, просп. Берестейський,67</t>
  </si>
  <si>
    <t>АКЦІОНЕРНЕ ТОВАРИСТВО "БАНК ІНВЕСТИЦІЙ ТА ЗАОЩАДЖЕНЬ"</t>
  </si>
  <si>
    <t>АТ "БАНК ІНВЕСТИЦІЙ ТА ЗАОЩАДЖЕНЬ" (JSC "BANK FOR INVESTMENTS AND SAVINGS")</t>
  </si>
  <si>
    <t>04119, м.Київ, вул. Юрія Іллєнка, 83-Д</t>
  </si>
  <si>
    <t>АКЦІОНЕРНЕ ТОВАРИСТВО "БТА БАНК"</t>
  </si>
  <si>
    <t>АТ "БТА БАНК" (PJSC "BTA BANK")</t>
  </si>
  <si>
    <t>01032, м.Київ, вул. Д. Щербаківського, буд. 35</t>
  </si>
  <si>
    <t>Акціонерне товариство "Дойче Банк ДБУ"</t>
  </si>
  <si>
    <t>АТ "Дойче Банк ДБУ" (JSC Deutsche Bank DBU)</t>
  </si>
  <si>
    <t>01015, м.Київ, вул. Лаврська, буд. 20</t>
  </si>
  <si>
    <t>АКЦІОНЕРНЕ ТОВАРИСТВО "КОМЕРЦІЙНИЙ БАНК "ГЛОБУС"</t>
  </si>
  <si>
    <t>АТ "КБ "ГЛОБУС" (JSC "CB "GLOBUS")</t>
  </si>
  <si>
    <t>04073, м.Київ, пров.Куренівський, б.19/5</t>
  </si>
  <si>
    <t>Акціонерне товариство комерційний банк "ПриватБанк"</t>
  </si>
  <si>
    <t>АТ КБ "ПриватБанк" (JSC CB "PrivatBank")</t>
  </si>
  <si>
    <t>01001, м.Київ, вул. Грушевського, 1Д</t>
  </si>
  <si>
    <t>Акціонерне товариство "Комерційний Індустріальний Банк"</t>
  </si>
  <si>
    <t>АТ "КОМІНБАНК" (JSC "COMINBANK")</t>
  </si>
  <si>
    <t>04053, м.Київ, вул. Бульварно-Кудрявська, 6</t>
  </si>
  <si>
    <t>АКЦІОНЕРНЕ ТОВАРИСТВО "КОМЕРЦІЙНИЙ ІНВЕСТИЦІЙНИЙ БАНК"</t>
  </si>
  <si>
    <t>АТ "КОМІНВЕСТБАНК" (JSC "COMINVESTBANK")</t>
  </si>
  <si>
    <t>88000, Закарпатська область, м.Ужгород, вул. Юрія Гойди, 10</t>
  </si>
  <si>
    <t>АКЦІОНЕРНЕ ТОВАРИСТВО "ВЕСТ ФАЙНЕНС ЕНД КРЕДИТ БАНК"</t>
  </si>
  <si>
    <t>АТ "КРЕДИТВЕСТ БАНК" (JSC "CREDITWEST BANK")</t>
  </si>
  <si>
    <t>01030, м.Київ, вул. Леонтовича, 4, літера "А, А1"</t>
  </si>
  <si>
    <t>АКЦІОНЕРНЕ ТОВАРИСТВО "КРЕДИТ ЄВРОПА БАНК"</t>
  </si>
  <si>
    <t>АТ "КРЕДИТ ЄВРОПА БАНК" (JSC "CREDIT EUROPE BANK")</t>
  </si>
  <si>
    <t>01024, м.Київ, вул. Шовковична, 42-44</t>
  </si>
  <si>
    <t>АКЦІОНЕРНЕ ТОВАРИСТВО "КРЕДОБАНК"</t>
  </si>
  <si>
    <t>АТ "КРЕДОБАНК" (JSC "KREDOBANK")</t>
  </si>
  <si>
    <t>09807862</t>
  </si>
  <si>
    <t>79026, Львівська область, м.Львів, вул. Сахарова, 78</t>
  </si>
  <si>
    <t>АКЦІОНЕРНЕ ТОВАРИСТВО "КРЕДІ АГРІКОЛЬ БАНК"</t>
  </si>
  <si>
    <t>АТ "КРЕДІ АГРІКОЛЬ БАНК" (JSC "CREDIT AGRICOLE BANK")</t>
  </si>
  <si>
    <t>01004, , Район: Шевченківський, Місто: Київ, Вулиця: вул. Євгена Чикаленка, Будинок: 42/4</t>
  </si>
  <si>
    <t>АКЦІОНЕРНЕ ТОВАРИСТВО "КРИСТАЛБАНК"</t>
  </si>
  <si>
    <t>АТ "КРИСТАЛБАНК" (JSC "CRYSTALBANK")</t>
  </si>
  <si>
    <t>04053, м.Київ, вулиця Кудрявський узвіз, 2</t>
  </si>
  <si>
    <t>Акціонерне товариство "МетаБанк"</t>
  </si>
  <si>
    <t>АТ "МетаБанк" ("MetaBank")</t>
  </si>
  <si>
    <t>69006, Запорізька область, м.Запоріжжя, пр. Металургів, 30</t>
  </si>
  <si>
    <t>Акціонерне товариство "МОТОР-БАНК"</t>
  </si>
  <si>
    <t>АТ "МОТОР-БАНК" (JSC "MOTOR-BANK")</t>
  </si>
  <si>
    <t>69068, Запорізька область, м.Запоріжжя, проспект Моторобудівників, буд. 54 `Б`</t>
  </si>
  <si>
    <t>АКЦІОНЕРНЕ ТОВАРИСТВО "МІЖНАРОДНИЙ ІНВЕСТИЦІЙНИЙ БАНК"</t>
  </si>
  <si>
    <t>АТ "МІБ" (JSC MIB)</t>
  </si>
  <si>
    <t>01015, м.Київ, вул. Лаврська, 16</t>
  </si>
  <si>
    <t>Акціонерне товариство "ОКСІ БАНК"</t>
  </si>
  <si>
    <t>АТ "ОКСІ БАНК" (OKCI BANK, JSC)</t>
  </si>
  <si>
    <t>09306278</t>
  </si>
  <si>
    <t>79019, Львівська область, м.Львів, вул. Газова, 17</t>
  </si>
  <si>
    <t>АКЦІОНЕРНЕ ТОВАРИСТВО "ОТП БАНК"</t>
  </si>
  <si>
    <t>АТ "ОТП БАНК" (OTP BANK JSC)</t>
  </si>
  <si>
    <t>01033, м.Київ, вул. Жилянська, 43</t>
  </si>
  <si>
    <t>Акціонерне товариство "Державний ощадний банк України"</t>
  </si>
  <si>
    <t>АТ "Ощадбанк" (JSC "Oschadbank")</t>
  </si>
  <si>
    <t>00032129</t>
  </si>
  <si>
    <t>01023, м.Київ, вул. Госпітальна, 12г</t>
  </si>
  <si>
    <t>АКЦІОНЕРНЕ ТОВАРИСТВО "ПЕРШИЙ ІНВЕСТИЦІЙНИЙ БАНК"</t>
  </si>
  <si>
    <t>АТ "ПЕРШИЙ ІНВЕСТИЦІЙНИЙ БАНК" (JSC "FIRST INVESTMENT BANK")</t>
  </si>
  <si>
    <t>01135, м.Київ, площа Перемоги, 1</t>
  </si>
  <si>
    <t>Акціонерне товариство "Полтава-банк"</t>
  </si>
  <si>
    <t>АТ "Полтава-банк" (JSC "Poltava-bank")</t>
  </si>
  <si>
    <t>09807595</t>
  </si>
  <si>
    <t>36000, Полтавська область, м.Полтава, вул. Пилипа Орлика, 40-а</t>
  </si>
  <si>
    <t>Акціонерне товариство "ПРАВЕКС БАНК"</t>
  </si>
  <si>
    <t>АТ "ПРАВЕКС БАНК" ("PRAVEX BANK" JSC)</t>
  </si>
  <si>
    <t>01021, м.Київ, вул. Кловський узвіз, 9/2</t>
  </si>
  <si>
    <t>АКЦІОНЕРНЕ ТОВАРИСТВО "ПРОКРЕДИТ БАНК"</t>
  </si>
  <si>
    <t>АТ "ПРОКРЕДИТ БАНК" (JSC "PROCREDIT BANK")</t>
  </si>
  <si>
    <t>03115, м.Київ, просп. Берестейський,107А</t>
  </si>
  <si>
    <t>АКЦІОНЕРНЕ ТОВАРИСТВО "ПЕРШИЙ УКРАЇНСЬКИЙ МІЖНАРОДНИЙ БАНК"</t>
  </si>
  <si>
    <t>АТ "ПУМБ" (JSC "FUIB")</t>
  </si>
  <si>
    <t>04070, м.Київ, вул. Андріївська, 4</t>
  </si>
  <si>
    <t>АКЦІОНЕРНЕ ТОВАРИСТВО "ПІРЕУС БАНК МКБ"</t>
  </si>
  <si>
    <t>АТ "ПІРЕУС БАНК МКБ" (JSC "PIRAEUS BANK ICB")</t>
  </si>
  <si>
    <t>04119, м.Київ, вул. Білоруська, 11</t>
  </si>
  <si>
    <t>Акціонерне товариство "Райффайзен Банк"</t>
  </si>
  <si>
    <t>АТ "Райффайзен Банк" (Raiffeisen Bank JSC)</t>
  </si>
  <si>
    <t>01011, м.Київ, вулиця Генерала Алмазова, буд. 4а</t>
  </si>
  <si>
    <t>АКЦІОНЕРНЕ ТОВАРИСТВО "РВС БАНК"</t>
  </si>
  <si>
    <t>АТ "РВС БАНК" (JSC "RWS BANK")</t>
  </si>
  <si>
    <t>04071, м.Київ, вулиця Введенська, будинок 29/58</t>
  </si>
  <si>
    <t>АКЦІОНЕРНЕ ТОВАРИСТВО "СЕБ КОРПОРАТИВНИЙ БАНК"</t>
  </si>
  <si>
    <t>АТ "СЕБ КОРПОРАТИВНИЙ БАНК" (JSC "SEB CORPORATE BANK" або S | E | B)</t>
  </si>
  <si>
    <t>01001, м.Київ, вул. Михайлівська, 7</t>
  </si>
  <si>
    <t>АКЦІОНЕРНЕ ТОВАРИСТВО "СЕНС БАНК"</t>
  </si>
  <si>
    <t>АТ "СЕНС БАНК" (JSC "SENSE BANK")</t>
  </si>
  <si>
    <t>03150, м.Київ, вулиця Велика Васильківська, 100</t>
  </si>
  <si>
    <t>АКЦІОНЕРНЕ ТОВАРИСТВО "СКАЙ БАНК"</t>
  </si>
  <si>
    <t>АТ "СКАЙ БАНК" (JSC "SKY BANK")</t>
  </si>
  <si>
    <t>09620081</t>
  </si>
  <si>
    <t>01054, м.Київ, вул. Гончара Олеся, буд. 76/2</t>
  </si>
  <si>
    <t>АКЦІОНЕРНЕ ТОВАРИСТВО "СІТІБАНК"</t>
  </si>
  <si>
    <t>АТ "СІТІБАНК" (JSC "CITIBANK")</t>
  </si>
  <si>
    <t>03150, м.Київ, вул. Ділова, 16-Г</t>
  </si>
  <si>
    <t>АКЦІОНЕРНЕ ТОВАРИСТВО "ТАСКОМБАНК"</t>
  </si>
  <si>
    <t>АТ "ТАСКОМБАНК" (TASCOMBANK JSC)</t>
  </si>
  <si>
    <t>09806443</t>
  </si>
  <si>
    <t>01032, м.Київ, вул. Симона Петлюри, 30</t>
  </si>
  <si>
    <t>Акціонерне товариство "Український банк реконструкції та розвитку"</t>
  </si>
  <si>
    <t>АТ "УБРР" (JSC "UBRD")</t>
  </si>
  <si>
    <t>04080, м.Київ, вул. Троїцько-Кирилівська,4</t>
  </si>
  <si>
    <t>Акціонерне товариство "Державний експортно-імпортний банк України"</t>
  </si>
  <si>
    <t>АТ "Укрексімбанк" (JSC "Ukreximbank")</t>
  </si>
  <si>
    <t>00032112</t>
  </si>
  <si>
    <t>03150, м.Київ, вул. Антоновича, 127</t>
  </si>
  <si>
    <t>АКЦІОНЕРНЕ ТОВАРИСТВО "УКРСИББАНК"</t>
  </si>
  <si>
    <t>АТ "УКРСИББАНК" (JSС "UKRSIBBANK")</t>
  </si>
  <si>
    <t>09807750</t>
  </si>
  <si>
    <t>04070, м.Київ, вулиця Андріївська, 2/12</t>
  </si>
  <si>
    <t>АКЦІОНЕРНЕ ТОВАРИСТВО "УНІВЕРСАЛ БАНК"</t>
  </si>
  <si>
    <t>АТ "УНІВЕРСАЛ БАНК" (JSC "UNIVERSAL BANK")</t>
  </si>
  <si>
    <t>04082, м.Київ, вул. Автозаводська,54/19</t>
  </si>
  <si>
    <t>АКЦІОНЕРНЕ ТОВАРИСТВО "ЮНЕКС БАНК"</t>
  </si>
  <si>
    <t>АТ "ЮНЕКС БАНК" (JSC "UNEX BANK")</t>
  </si>
  <si>
    <t>03040, м.Київ, вул. Васильківська, буд. 14</t>
  </si>
  <si>
    <t>АКЦІОНЕРНЕ ТОВАРИСТВО "ЄВРОПЕЙСЬКИЙ ПРОМИСЛОВИЙ БАНК"</t>
  </si>
  <si>
    <t>АТ "ЄПБ" (JSC "EIB")</t>
  </si>
  <si>
    <t>01004, м.Київ, бульвар Шевченка Тараса, будинок 11, приміщення 51.</t>
  </si>
  <si>
    <t>Акціонерне товариство "Ідея Банк"</t>
  </si>
  <si>
    <t>АТ "Ідея Банк" (JSC "Idea Bank")</t>
  </si>
  <si>
    <t>79008, Львівська область, м.Львів, вул. Валова,11</t>
  </si>
  <si>
    <t>Акціонерне товариство "ІНГ Банк Україна"</t>
  </si>
  <si>
    <t>АТ "ІНГ Банк Україна" (JSC "ING Bank Ukraine")</t>
  </si>
  <si>
    <t>04070, м.Київ, вул. Спаська, 30-А</t>
  </si>
  <si>
    <t>ПУБЛІЧНЕ АКЦІОНЕРНЕ ТОВАРИСТВО "БАНК ВОСТОК"</t>
  </si>
  <si>
    <t>ПАТ "БАНК ВОСТОК" (PJSC "BANK VOSTOK")</t>
  </si>
  <si>
    <t>49051, Дніпропетровська область, м.Дніпро, вул.Курсантська, 24</t>
  </si>
  <si>
    <t>ПУБЛІЧНЕ АКЦІОНЕРНЕ ТОВАРИСТВО "МТБ БАНК"</t>
  </si>
  <si>
    <t>ПАТ "МТБ БАНК" (PJSC "MTB BANK")</t>
  </si>
  <si>
    <t>68003, Одеська область, м.Чорноморськ, проспект Миру, 28</t>
  </si>
  <si>
    <t>Акціонерне товариство "Полікомбанк"</t>
  </si>
  <si>
    <t>Полікомбанк (Policombank)</t>
  </si>
  <si>
    <t>14017, Чернігівська область, м.Чернігів, просп. Перемоги,39</t>
  </si>
  <si>
    <t>ПРИВАТНЕ АКЦІОНЕРНЕ ТОВАРИСТВО "БАНК ФАМІЛЬНИЙ"</t>
  </si>
  <si>
    <t>ПрАТ "БАНК ФАМІЛЬНИЙ" (PJSC BANK FAMILNY)</t>
  </si>
  <si>
    <t>03039, м.Київ, Голосіївський проспект, будинок 26-а</t>
  </si>
  <si>
    <t>ПУБЛІЧНЕ АКЦІОНЕРНЕ ТОВАРИСТВО "КОМЕРЦІЙНИЙ БАНК "АКОРДБАНК"</t>
  </si>
  <si>
    <t>ПуАТ "КБ "АКОРДБАНК" ("CB "ACCORDBANK" PuJSC)</t>
  </si>
  <si>
    <t>04136, м.Київ, вул.Стеценко, буд. 6</t>
  </si>
  <si>
    <t xml:space="preserve">Адреса </t>
  </si>
  <si>
    <t>Короткий опис об'єкта нерухомості та площа (м2/Га)</t>
  </si>
  <si>
    <t>2021 рік</t>
  </si>
  <si>
    <t>Аудиторський висновок</t>
  </si>
  <si>
    <t>2022 рік</t>
  </si>
  <si>
    <t>2023 рік</t>
  </si>
  <si>
    <t>2024 рік</t>
  </si>
  <si>
    <t>Нерозподілений прибуток минулих років</t>
  </si>
  <si>
    <t>Прибуток/збиток звітного року</t>
  </si>
  <si>
    <t>Прибуток/збиток поточного року</t>
  </si>
  <si>
    <t>Немодифікована</t>
  </si>
  <si>
    <t>Модифікована</t>
  </si>
  <si>
    <t>Не проведено</t>
  </si>
  <si>
    <t>Непокритий збиток минулих років</t>
  </si>
  <si>
    <r>
      <t xml:space="preserve">з них технічні резерви за договорами вихідного перестрахування, укладеними з перестраховиками [назва та код ЄДРПОУ </t>
    </r>
    <r>
      <rPr>
        <b/>
        <sz val="12"/>
        <rFont val="Times New Roman"/>
        <family val="1"/>
        <charset val="204"/>
      </rPr>
      <t>страховика (перестраховика)-резидента</t>
    </r>
    <r>
      <rPr>
        <sz val="12"/>
        <rFont val="Times New Roman"/>
        <family val="1"/>
        <charset val="204"/>
      </rPr>
      <t>/ідентифікаційний код с</t>
    </r>
    <r>
      <rPr>
        <b/>
        <sz val="12"/>
        <rFont val="Times New Roman"/>
        <family val="1"/>
        <charset val="204"/>
      </rPr>
      <t>траховика (перестраховика)-нерезидента</t>
    </r>
    <r>
      <rPr>
        <sz val="12"/>
        <rFont val="Times New Roman"/>
        <family val="1"/>
        <charset val="204"/>
      </rPr>
      <t>, присвоєний в країні реєстрації], що відповідають вимогам Положення:</t>
    </r>
  </si>
  <si>
    <r>
      <t xml:space="preserve">з них </t>
    </r>
    <r>
      <rPr>
        <b/>
        <sz val="12"/>
        <color theme="1"/>
        <rFont val="Times New Roman"/>
        <family val="1"/>
        <charset val="204"/>
      </rPr>
      <t>резерв збитків</t>
    </r>
    <r>
      <rPr>
        <sz val="12"/>
        <color theme="1"/>
        <rFont val="Times New Roman"/>
        <family val="1"/>
        <charset val="204"/>
      </rPr>
      <t xml:space="preserve"> за договорами вихідного перестрахування</t>
    </r>
  </si>
  <si>
    <r>
      <t xml:space="preserve">технічні резерви за договорами вихідного перестрахування ризиків за класом страхування 13, укладеними </t>
    </r>
    <r>
      <rPr>
        <b/>
        <sz val="12"/>
        <color theme="1"/>
        <rFont val="Times New Roman"/>
        <family val="1"/>
        <charset val="204"/>
      </rPr>
      <t>ядерним страховим пулом та/або уповноваженою ним особою</t>
    </r>
    <r>
      <rPr>
        <sz val="12"/>
        <color theme="1"/>
        <rFont val="Times New Roman"/>
        <family val="1"/>
        <charset val="204"/>
      </rPr>
      <t>, що діє від імені страховиків - членів ядерного страхового пулу</t>
    </r>
  </si>
  <si>
    <r>
      <t xml:space="preserve">з них </t>
    </r>
    <r>
      <rPr>
        <b/>
        <sz val="12"/>
        <rFont val="Times New Roman"/>
        <family val="1"/>
        <charset val="204"/>
      </rPr>
      <t>технічні резерви інші</t>
    </r>
    <r>
      <rPr>
        <sz val="12"/>
        <rFont val="Times New Roman"/>
        <family val="1"/>
        <charset val="204"/>
      </rPr>
      <t xml:space="preserve"> (крім зазначених у рядках 38, 39 таблиці 5 пункту 5 цього додатка), в тому числі:</t>
    </r>
  </si>
  <si>
    <r>
      <t>технічні резерви за договорами вихідного перестрахування, укладеними із страховиками (перестраховиками)-нерезидентами,</t>
    </r>
    <r>
      <rPr>
        <b/>
        <sz val="12"/>
        <rFont val="Times New Roman"/>
        <family val="1"/>
        <charset val="204"/>
      </rPr>
      <t xml:space="preserve"> за класами страхування життя</t>
    </r>
  </si>
  <si>
    <t>Інші види розподілу такого нерозподіленого прибутку після звітної дати, на яку була складена така фінансова звітність, уключаючи його направлення на збільшення статутного капіталу страховика, резервних фондів страховика</t>
  </si>
  <si>
    <t>Нерозподілений прибуток/Непокритий збиток станом на кінець 2021 року, тис. грн.</t>
  </si>
  <si>
    <t>Прибуток/Збиток поточного року за поточний період 2024 року, тис.грн.</t>
  </si>
  <si>
    <t>Нерозподілений прибуток/Непокритий збиток, станом на кінець 2023 року, тис. грн.</t>
  </si>
  <si>
    <t>Нерозподілений прибуток/Непокритий збиток, станом на кінець 2022 року тис. грн.</t>
  </si>
  <si>
    <t>Звітний період</t>
  </si>
  <si>
    <t>Пояснення щодо заповнення таблиці:</t>
  </si>
  <si>
    <t>1.</t>
  </si>
  <si>
    <t>2.</t>
  </si>
  <si>
    <t>3.</t>
  </si>
  <si>
    <t>4.</t>
  </si>
  <si>
    <t>5.</t>
  </si>
  <si>
    <t>6.</t>
  </si>
  <si>
    <t>у рядку 1, 5, 9 колонки 4 обирається результат проведення обов’язкового аудиту фінансової звітності страховика за відповідний звітний період</t>
  </si>
  <si>
    <t>рядок 10 колонки 4 відповідає показнику IRB20011 звітного файлу IRB2 «Дані регуляторного балансу. Власний капітал та резерви» за метрикою Т070_1</t>
  </si>
  <si>
    <t>рядки 2, 6 колонки 4 є частиною показника IRB20011 звітного файлу IRB2 «Дані регуляторного балансу. Власний капітал та резерви» за метрикою Т070_1 на відповідну звітну дату</t>
  </si>
  <si>
    <t>таблиця заповнюється з метою визначення даних для заповнення рядків 17, 22, 32-34, 36-38 колонки 3 таблиці 2</t>
  </si>
  <si>
    <t>таблиця заповнюється з метою визначення даних для заповнення рядка 4 колонки 3 таблиці 2, а саме: суми зобов’язань інших, ніж зобов’язання за договорами страхування (перестрахування), що забезпечені активами страховика (такі активи є предметом застави або іншого обтяження для забезпечення виконання такого зобов’язання), у розмірі, що не перевищує суми такого забезпечення</t>
  </si>
  <si>
    <t>комірки таблиці, залиті сірим, містять формули та не потребують заповнення</t>
  </si>
  <si>
    <t>з метою отримання величини у рядку 4 колонки 3 таблиці 2 заповнюється таблиця на аркуші "Зобов'язання забезпечені"</t>
  </si>
  <si>
    <t>з метою отримання величини у рядках 17, 22, 32-34, 36-38  колонки 3 таблиці 2 заповнюється таблиця на аркуші "Прибутки, збитки"</t>
  </si>
  <si>
    <t>з метою отримання величини у рядку 2 колонки 3 таблиці 2 заповнюється таблиця 5</t>
  </si>
  <si>
    <t>з метою отримання величини у рядках 43-49  колонки 3 таблиці 2 заповнюється таблиця 4</t>
  </si>
  <si>
    <t>Короткий опис (суть заборгованості) та правочин, на підставі якого виникло таке зобов'язання, що забезпечене активом</t>
  </si>
  <si>
    <t>Балансова вартість такого зобов'язання, тис. грн</t>
  </si>
  <si>
    <t xml:space="preserve">Назва показника файла IRB1 "Дані регуляторного балансу. Активи", до якого включено вартість активу, що є забезпеченням </t>
  </si>
  <si>
    <t>Балансова вартість такого активу, тис. грн</t>
  </si>
  <si>
    <r>
      <t xml:space="preserve">Назва показника файла IRB3 "Дані регуляторного балансу. Зобов'язання та забезпечення", до якого включено вартість </t>
    </r>
    <r>
      <rPr>
        <sz val="12"/>
        <rFont val="Times New Roman"/>
        <family val="1"/>
        <charset val="204"/>
      </rPr>
      <t>зобов'язання, що забезпечене активом</t>
    </r>
  </si>
  <si>
    <t>*</t>
  </si>
  <si>
    <t>комірка D3 повинна бути обрана в залежності від типу ліцензії страховика</t>
  </si>
  <si>
    <t>комірки таблиці, позначені "×", не потребують заповнення</t>
  </si>
  <si>
    <t>комірки таблиці у колонках "2" ; "5" ; "6" ; "8" повинні бути обрані з розкриваючого списку</t>
  </si>
  <si>
    <t>комірки таблиці у колонках "10" ; "13" повинні бути обрані з розкриваючого списку</t>
  </si>
  <si>
    <t>значення в рядках таблиці "8-14" ; "26-32" ; "42-48" ; "60-66" заповнюються без урахування ефекту дисконтування</t>
  </si>
  <si>
    <t>рядок 13 колонки 4 відповідає показнику IRB20012 звітного файлу IRB2 «Дані регуляторного балансу. Власний капітал та резерви» за метрикою Т070_2 на відповідну звітну дату</t>
  </si>
  <si>
    <t>Дивіденди, які виплачені/мають бути виплачені</t>
  </si>
  <si>
    <t>Дивіденди, які виплачені/мають бути виплачені за період, що передує останній фінансовій звітності, яка підтверджена адитором який містить немодифіковану думку (станом на дату надання відповіді).</t>
  </si>
  <si>
    <t>1. Сума прийнятного регулятивного капіталу (Надлишок прийнятних активів для цілей розрахунку регулятивного капіталу над зобов’язаннями страховика)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</si>
</sst>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sz val="14"/>
      <color theme="1"/>
      <name val="Times New Roman"/>
      <family val="1"/>
      <charset val="204"/>
    </font>
    <font>
      <sz val="10"/>
      <color theme="1"/>
      <name val="Times New Roman"/>
      <family val="1"/>
      <charset val="204"/>
    </font>
    <font>
      <b/>
      <sz val="14"/>
      <color theme="1"/>
      <name val="Times New Roman"/>
      <family val="1"/>
      <charset val="204"/>
    </font>
    <font>
      <sz val="14"/>
      <color theme="1"/>
      <name val="Calibri"/>
      <family val="2"/>
      <scheme val="minor"/>
    </font>
    <font>
      <b/>
      <sz val="14"/>
      <color theme="1"/>
      <name val="Calibri"/>
      <family val="2"/>
      <scheme val="minor"/>
    </font>
    <font>
      <sz val="12"/>
      <color theme="1"/>
      <name val="Times New Roman"/>
      <family val="1"/>
      <charset val="204"/>
    </font>
    <font>
      <sz val="11"/>
      <color theme="1"/>
      <name val="Calibri"/>
      <family val="2"/>
      <scheme val="minor"/>
    </font>
    <font>
      <b/>
      <sz val="16"/>
      <color theme="1"/>
      <name val="Times New Roman"/>
      <family val="1"/>
      <charset val="204"/>
    </font>
    <font>
      <sz val="12"/>
      <color rgb="FF006600"/>
      <name val="Times New Roman"/>
      <family val="1"/>
      <charset val="204"/>
    </font>
    <font>
      <sz val="12"/>
      <color rgb="FF000099"/>
      <name val="Times New Roman"/>
      <family val="1"/>
      <charset val="204"/>
    </font>
    <font>
      <u/>
      <sz val="11"/>
      <color theme="10"/>
      <name val="Calibri"/>
      <family val="2"/>
      <scheme val="minor"/>
    </font>
    <font>
      <i/>
      <sz val="12"/>
      <color theme="1"/>
      <name val="Times New Roman"/>
      <family val="1"/>
      <charset val="204"/>
    </font>
    <font>
      <b/>
      <vertAlign val="subscript"/>
      <sz val="12"/>
      <color theme="1"/>
      <name val="Times New Roman"/>
      <family val="1"/>
      <charset val="204"/>
    </font>
    <font>
      <sz val="11"/>
      <color theme="0"/>
      <name val="Calibri"/>
      <family val="2"/>
      <charset val="204"/>
      <scheme val="minor"/>
    </font>
    <font>
      <sz val="11"/>
      <color theme="0"/>
      <name val="Calibri"/>
      <family val="2"/>
      <scheme val="minor"/>
    </font>
    <font>
      <sz val="9"/>
      <color indexed="81"/>
      <name val="Tahoma"/>
      <family val="2"/>
      <charset val="204"/>
    </font>
    <font>
      <sz val="14"/>
      <name val="Times New Roman"/>
      <family val="1"/>
      <charset val="204"/>
    </font>
    <font>
      <sz val="11"/>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name val="Times New Roman"/>
      <family val="1"/>
      <charset val="204"/>
    </font>
    <font>
      <sz val="11"/>
      <name val="Calibri"/>
      <family val="2"/>
      <scheme val="minor"/>
    </font>
    <font>
      <b/>
      <sz val="10"/>
      <name val="Times New Roman"/>
      <family val="1"/>
      <charset val="204"/>
    </font>
    <font>
      <b/>
      <sz val="11"/>
      <color theme="1"/>
      <name val="Calibri"/>
      <family val="2"/>
      <scheme val="minor"/>
    </font>
    <font>
      <b/>
      <sz val="11"/>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0" fillId="0" borderId="0"/>
    <xf numFmtId="0" fontId="2" fillId="0" borderId="0"/>
    <xf numFmtId="0" fontId="1" fillId="0" borderId="0"/>
    <xf numFmtId="0" fontId="14" fillId="0" borderId="0" applyNumberFormat="0" applyFill="0" applyBorder="0" applyAlignment="0" applyProtection="0"/>
    <xf numFmtId="43" fontId="10" fillId="0" borderId="0" applyFont="0" applyFill="0" applyBorder="0" applyAlignment="0" applyProtection="0"/>
  </cellStyleXfs>
  <cellXfs count="122">
    <xf numFmtId="0" fontId="0" fillId="0" borderId="0" xfId="0"/>
    <xf numFmtId="0" fontId="0" fillId="0" borderId="0" xfId="0" applyAlignment="1">
      <alignment horizontal="center"/>
    </xf>
    <xf numFmtId="4" fontId="0" fillId="0" borderId="0" xfId="0" applyNumberFormat="1" applyAlignment="1">
      <alignment horizontal="center"/>
    </xf>
    <xf numFmtId="0" fontId="1" fillId="0" borderId="0" xfId="3"/>
    <xf numFmtId="0" fontId="3" fillId="0"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vertical="top" wrapText="1"/>
      <protection locked="0"/>
    </xf>
    <xf numFmtId="0" fontId="3" fillId="0" borderId="1" xfId="3" applyFont="1" applyFill="1" applyBorder="1" applyAlignment="1" applyProtection="1">
      <alignment vertical="top"/>
    </xf>
    <xf numFmtId="0" fontId="9" fillId="0" borderId="2" xfId="0" applyFont="1" applyBorder="1" applyAlignment="1">
      <alignment horizontal="center" vertical="center" wrapText="1"/>
    </xf>
    <xf numFmtId="0" fontId="9" fillId="0" borderId="0" xfId="0" applyFont="1" applyAlignment="1">
      <alignment horizontal="right"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5" fillId="0" borderId="3" xfId="0" applyFont="1" applyBorder="1" applyAlignment="1">
      <alignment vertical="top" wrapText="1"/>
    </xf>
    <xf numFmtId="0" fontId="14" fillId="0" borderId="6" xfId="4" applyBorder="1" applyAlignment="1">
      <alignment horizontal="center" vertical="center" wrapText="1"/>
    </xf>
    <xf numFmtId="0" fontId="18" fillId="0" borderId="0" xfId="0" applyFont="1"/>
    <xf numFmtId="0" fontId="17" fillId="0" borderId="0" xfId="3" applyFont="1"/>
    <xf numFmtId="3" fontId="4" fillId="2" borderId="8"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164" fontId="9" fillId="0" borderId="0" xfId="5" applyNumberFormat="1" applyFont="1" applyBorder="1" applyAlignment="1">
      <alignment vertical="center" wrapText="1"/>
    </xf>
    <xf numFmtId="4" fontId="0" fillId="0" borderId="0" xfId="0" applyNumberFormat="1" applyFill="1" applyAlignment="1">
      <alignment horizontal="center"/>
    </xf>
    <xf numFmtId="0" fontId="0" fillId="0" borderId="0" xfId="0" applyFill="1"/>
    <xf numFmtId="0" fontId="9"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0" fillId="0" borderId="11" xfId="0" applyNumberFormat="1" applyBorder="1" applyAlignment="1">
      <alignment horizontal="center"/>
    </xf>
    <xf numFmtId="0" fontId="20" fillId="0" borderId="9" xfId="0" applyFont="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Border="1" applyAlignment="1">
      <alignment horizontal="center" vertical="center"/>
    </xf>
    <xf numFmtId="49" fontId="20" fillId="0" borderId="8" xfId="0" applyNumberFormat="1" applyFont="1" applyBorder="1" applyAlignment="1">
      <alignment horizontal="center" vertical="center"/>
    </xf>
    <xf numFmtId="0" fontId="0" fillId="0" borderId="0" xfId="0" applyFill="1" applyAlignment="1">
      <alignment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21" fillId="0" borderId="0" xfId="0" applyFont="1" applyProtection="1">
      <protection locked="0"/>
    </xf>
    <xf numFmtId="0" fontId="9" fillId="0" borderId="3" xfId="0" applyFont="1" applyBorder="1" applyAlignment="1" applyProtection="1">
      <alignment horizontal="center" vertical="center" wrapText="1"/>
      <protection locked="0"/>
    </xf>
    <xf numFmtId="0" fontId="21" fillId="0" borderId="0" xfId="0" applyFont="1" applyFill="1" applyProtection="1">
      <protection locked="0"/>
    </xf>
    <xf numFmtId="0" fontId="21" fillId="0" borderId="0" xfId="0" applyFont="1" applyAlignment="1" applyProtection="1">
      <alignment horizontal="center"/>
      <protection locked="0"/>
    </xf>
    <xf numFmtId="0" fontId="0" fillId="0" borderId="0" xfId="0" applyProtection="1">
      <protection locked="0"/>
    </xf>
    <xf numFmtId="0" fontId="0" fillId="0" borderId="1" xfId="0" applyBorder="1" applyProtection="1">
      <protection locked="0"/>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23"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Protection="1">
      <protection locked="0"/>
    </xf>
    <xf numFmtId="0" fontId="26" fillId="0" borderId="1" xfId="0" applyFont="1" applyBorder="1" applyProtection="1">
      <protection locked="0"/>
    </xf>
    <xf numFmtId="0" fontId="25" fillId="0" borderId="1" xfId="0" applyFont="1" applyBorder="1" applyAlignment="1">
      <alignment horizontal="center" vertical="center"/>
    </xf>
    <xf numFmtId="0" fontId="25" fillId="0" borderId="1" xfId="0" applyFont="1" applyBorder="1" applyAlignment="1">
      <alignment horizontal="left" wrapText="1"/>
    </xf>
    <xf numFmtId="0" fontId="25" fillId="2" borderId="1" xfId="0" applyFont="1" applyFill="1" applyBorder="1"/>
    <xf numFmtId="0" fontId="26" fillId="0" borderId="0" xfId="0" applyFont="1"/>
    <xf numFmtId="0" fontId="23" fillId="0" borderId="0" xfId="0" applyFont="1"/>
    <xf numFmtId="4" fontId="0" fillId="4" borderId="10" xfId="0" applyNumberFormat="1" applyFill="1" applyBorder="1" applyAlignment="1" applyProtection="1">
      <alignment horizontal="center"/>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xf>
    <xf numFmtId="0" fontId="9" fillId="0" borderId="1" xfId="0" applyFont="1" applyFill="1" applyBorder="1" applyAlignment="1" applyProtection="1">
      <alignment vertical="center" wrapText="1"/>
      <protection locked="0"/>
    </xf>
    <xf numFmtId="0" fontId="9" fillId="2" borderId="1" xfId="0" applyFont="1" applyFill="1" applyBorder="1" applyAlignment="1">
      <alignment vertical="center" wrapText="1"/>
    </xf>
    <xf numFmtId="0" fontId="5" fillId="0" borderId="1" xfId="0" applyFont="1" applyBorder="1" applyAlignment="1" applyProtection="1">
      <alignment vertical="top" wrapText="1"/>
      <protection locked="0"/>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Border="1" applyAlignment="1" applyProtection="1">
      <alignment horizontal="center" vertical="center" wrapText="1"/>
      <protection locked="0"/>
    </xf>
    <xf numFmtId="0" fontId="0" fillId="2" borderId="1" xfId="0" applyFill="1" applyBorder="1" applyProtection="1"/>
    <xf numFmtId="0" fontId="9" fillId="0"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22"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164" fontId="9" fillId="2" borderId="1" xfId="5" applyNumberFormat="1" applyFont="1" applyFill="1" applyBorder="1" applyAlignment="1">
      <alignment vertical="center" wrapText="1"/>
    </xf>
    <xf numFmtId="164" fontId="0" fillId="0" borderId="1" xfId="5" applyNumberFormat="1" applyFont="1" applyBorder="1" applyProtection="1">
      <protection locked="0"/>
    </xf>
    <xf numFmtId="43" fontId="9" fillId="2" borderId="1" xfId="5" applyNumberFormat="1" applyFont="1" applyFill="1" applyBorder="1" applyAlignment="1">
      <alignment vertical="center" wrapText="1"/>
    </xf>
    <xf numFmtId="164" fontId="9" fillId="0" borderId="1" xfId="5" applyNumberFormat="1" applyFont="1" applyBorder="1" applyAlignment="1" applyProtection="1">
      <alignment vertical="center" wrapText="1"/>
      <protection locked="0"/>
    </xf>
    <xf numFmtId="164" fontId="9" fillId="0" borderId="1" xfId="5" applyNumberFormat="1" applyFont="1" applyFill="1" applyBorder="1" applyAlignment="1">
      <alignment vertical="center" wrapText="1"/>
    </xf>
    <xf numFmtId="164" fontId="9" fillId="0" borderId="1" xfId="5" applyNumberFormat="1" applyFont="1" applyFill="1" applyBorder="1" applyAlignment="1" applyProtection="1">
      <alignment vertical="center" wrapText="1"/>
      <protection locked="0"/>
    </xf>
    <xf numFmtId="0" fontId="0" fillId="0" borderId="0" xfId="0" applyFill="1" applyAlignment="1">
      <alignment horizontal="center"/>
    </xf>
    <xf numFmtId="0" fontId="23" fillId="0" borderId="1" xfId="0" applyFont="1" applyFill="1" applyBorder="1" applyAlignment="1" applyProtection="1">
      <alignment horizontal="center" vertical="center" wrapText="1"/>
      <protection locked="0"/>
    </xf>
    <xf numFmtId="0" fontId="23" fillId="0" borderId="1" xfId="0" applyFont="1" applyFill="1" applyBorder="1" applyAlignment="1">
      <alignment horizontal="center" vertical="center" wrapText="1"/>
    </xf>
    <xf numFmtId="0" fontId="24" fillId="0" borderId="0" xfId="0" applyFont="1" applyFill="1" applyBorder="1"/>
    <xf numFmtId="0" fontId="24" fillId="0" borderId="0" xfId="0" applyFont="1" applyFill="1" applyBorder="1" applyAlignment="1">
      <alignment horizontal="right" vertical="center" wrapText="1"/>
    </xf>
    <xf numFmtId="0" fontId="24" fillId="0" borderId="0" xfId="0" applyFont="1" applyFill="1"/>
    <xf numFmtId="0" fontId="28" fillId="0" borderId="0" xfId="0" applyFont="1" applyFill="1" applyProtection="1">
      <protection locked="0"/>
    </xf>
    <xf numFmtId="0" fontId="24" fillId="0" borderId="0" xfId="0" applyFont="1" applyFill="1" applyBorder="1" applyAlignment="1">
      <alignment horizontal="right" vertical="top" wrapText="1"/>
    </xf>
    <xf numFmtId="0" fontId="29" fillId="0" borderId="0" xfId="0" applyFont="1" applyFill="1" applyAlignment="1">
      <alignment horizontal="right"/>
    </xf>
    <xf numFmtId="0" fontId="25" fillId="4" borderId="1" xfId="0" applyFont="1" applyFill="1" applyBorder="1" applyProtection="1">
      <protection locked="0"/>
    </xf>
    <xf numFmtId="0" fontId="25"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4" fillId="0" borderId="0" xfId="0" applyFont="1" applyAlignment="1">
      <alignment horizontal="right" vertical="center"/>
    </xf>
    <xf numFmtId="0" fontId="7" fillId="0" borderId="0" xfId="0" applyFont="1" applyAlignment="1">
      <alignment horizontal="right"/>
    </xf>
    <xf numFmtId="0" fontId="11"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justify" vertical="center"/>
    </xf>
    <xf numFmtId="0" fontId="8" fillId="0" borderId="0" xfId="0" applyFont="1" applyAlignment="1"/>
    <xf numFmtId="0" fontId="9" fillId="0" borderId="0" xfId="0" applyFont="1" applyBorder="1" applyAlignment="1">
      <alignment horizontal="right" vertical="center"/>
    </xf>
    <xf numFmtId="0" fontId="0" fillId="0" borderId="0" xfId="0" applyBorder="1" applyAlignment="1"/>
    <xf numFmtId="0" fontId="23" fillId="0"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7" fillId="0" borderId="1" xfId="0" applyFont="1" applyBorder="1" applyAlignment="1">
      <alignment horizontal="left"/>
    </xf>
    <xf numFmtId="0" fontId="27" fillId="0" borderId="1" xfId="0" applyFont="1" applyBorder="1" applyAlignment="1">
      <alignment horizontal="left" vertical="center" wrapText="1"/>
    </xf>
    <xf numFmtId="0" fontId="24" fillId="0" borderId="0" xfId="0" applyFont="1" applyFill="1" applyAlignment="1">
      <alignment horizontal="left" wrapText="1"/>
    </xf>
    <xf numFmtId="0" fontId="0" fillId="0" borderId="0" xfId="0" applyAlignment="1"/>
    <xf numFmtId="0" fontId="9" fillId="0" borderId="1" xfId="0" applyFont="1" applyBorder="1" applyAlignment="1" applyProtection="1">
      <alignment horizontal="center" vertical="center" wrapText="1"/>
      <protection locked="0"/>
    </xf>
    <xf numFmtId="0" fontId="6" fillId="0" borderId="0" xfId="0" applyFont="1" applyAlignment="1" applyProtection="1">
      <alignment horizontal="justify" vertical="center"/>
      <protection locked="0"/>
    </xf>
    <xf numFmtId="0" fontId="6" fillId="0" borderId="0" xfId="0" applyFont="1" applyAlignment="1" applyProtection="1">
      <protection locked="0"/>
    </xf>
    <xf numFmtId="0" fontId="21" fillId="0" borderId="0" xfId="0" applyFont="1" applyAlignment="1" applyProtection="1">
      <protection locked="0"/>
    </xf>
    <xf numFmtId="0" fontId="9" fillId="0" borderId="0" xfId="0" applyFont="1" applyBorder="1" applyAlignment="1" applyProtection="1">
      <alignment horizontal="right" vertical="center"/>
      <protection locked="0"/>
    </xf>
    <xf numFmtId="0" fontId="21" fillId="0" borderId="0" xfId="0" applyFont="1" applyBorder="1" applyAlignment="1" applyProtection="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vertical="center" wrapText="1"/>
      <protection locked="0"/>
    </xf>
    <xf numFmtId="0" fontId="23" fillId="0" borderId="1" xfId="0" applyFont="1" applyBorder="1" applyAlignment="1" applyProtection="1">
      <alignment horizontal="left" vertical="center" wrapText="1"/>
      <protection locked="0"/>
    </xf>
    <xf numFmtId="0" fontId="9" fillId="0" borderId="7" xfId="0" applyFont="1" applyBorder="1" applyAlignment="1">
      <alignment horizontal="right" vertical="center"/>
    </xf>
    <xf numFmtId="0" fontId="0" fillId="0" borderId="7" xfId="0" applyBorder="1" applyAlignment="1"/>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14" fillId="0" borderId="4" xfId="4" applyBorder="1" applyAlignment="1">
      <alignment horizontal="center" vertical="center" wrapText="1"/>
    </xf>
    <xf numFmtId="0" fontId="14" fillId="0" borderId="2" xfId="4" applyBorder="1" applyAlignment="1">
      <alignment horizontal="center" vertical="center" wrapText="1"/>
    </xf>
    <xf numFmtId="0" fontId="23" fillId="0" borderId="1" xfId="0" applyFont="1" applyBorder="1" applyAlignment="1">
      <alignment vertical="center" wrapText="1"/>
    </xf>
  </cellXfs>
  <cellStyles count="6">
    <cellStyle name="Гіперпосилання" xfId="4" builtinId="8"/>
    <cellStyle name="Звичайний" xfId="0" builtinId="0"/>
    <cellStyle name="Звичайний 12" xfId="1"/>
    <cellStyle name="Звичайний 2" xfId="3"/>
    <cellStyle name="Звичайний 4" xfId="2"/>
    <cellStyle name="Фінансовий"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zakon.rada.gov.ua/laws/file/imgs/111/p532281n474-25.bmp"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762000</xdr:colOff>
      <xdr:row>2</xdr:row>
      <xdr:rowOff>1196340</xdr:rowOff>
    </xdr:from>
    <xdr:to>
      <xdr:col>4</xdr:col>
      <xdr:colOff>1828800</xdr:colOff>
      <xdr:row>3</xdr:row>
      <xdr:rowOff>327660</xdr:rowOff>
    </xdr:to>
    <xdr:pic>
      <xdr:nvPicPr>
        <xdr:cNvPr id="4" name="Рисунок 3">
          <a:hlinkClick xmlns:r="http://schemas.openxmlformats.org/officeDocument/2006/relationships" r:id="rId1"/>
        </xdr:cNvPr>
        <xdr:cNvPicPr/>
      </xdr:nvPicPr>
      <xdr:blipFill>
        <a:blip xmlns:r="http://schemas.openxmlformats.org/officeDocument/2006/relationships" r:embed="rId2"/>
        <a:stretch>
          <a:fillRect/>
        </a:stretch>
      </xdr:blipFill>
      <xdr:spPr>
        <a:xfrm>
          <a:off x="12725400" y="1584960"/>
          <a:ext cx="1066800" cy="396240"/>
        </a:xfrm>
        <a:prstGeom prst="rect">
          <a:avLst/>
        </a:prstGeom>
      </xdr:spPr>
    </xdr:pic>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zakon.rada.gov.ua/laws/file/imgs/111/p532281n474-25.bm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zakon.rada.gov.ua/laws/show/3038-1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tabSelected="1" zoomScale="70" zoomScaleNormal="70" workbookViewId="0">
      <selection activeCell="F6" sqref="F6"/>
    </sheetView>
  </sheetViews>
  <sheetFormatPr defaultRowHeight="14.4" x14ac:dyDescent="0.3"/>
  <cols>
    <col min="2" max="2" width="94.21875" customWidth="1"/>
    <col min="3" max="3" width="40" customWidth="1"/>
  </cols>
  <sheetData>
    <row r="2" spans="1:3" ht="18" x14ac:dyDescent="0.35">
      <c r="A2" s="87" t="s">
        <v>204</v>
      </c>
      <c r="B2" s="88"/>
      <c r="C2" s="88"/>
    </row>
    <row r="3" spans="1:3" ht="20.399999999999999" x14ac:dyDescent="0.3">
      <c r="A3" s="89" t="s">
        <v>205</v>
      </c>
      <c r="B3" s="90"/>
      <c r="C3" s="90"/>
    </row>
    <row r="4" spans="1:3" ht="18" x14ac:dyDescent="0.35">
      <c r="A4" s="91" t="s">
        <v>206</v>
      </c>
      <c r="B4" s="92"/>
      <c r="C4" s="92"/>
    </row>
    <row r="5" spans="1:3" ht="15.6" x14ac:dyDescent="0.3">
      <c r="A5" s="93" t="s">
        <v>207</v>
      </c>
      <c r="B5" s="94"/>
      <c r="C5" s="94"/>
    </row>
    <row r="6" spans="1:3" ht="15.6" x14ac:dyDescent="0.3">
      <c r="A6" s="38" t="s">
        <v>0</v>
      </c>
      <c r="B6" s="38" t="s">
        <v>208</v>
      </c>
      <c r="C6" s="38" t="s">
        <v>209</v>
      </c>
    </row>
    <row r="7" spans="1:3" ht="15.6" x14ac:dyDescent="0.3">
      <c r="A7" s="38">
        <v>1</v>
      </c>
      <c r="B7" s="38">
        <v>2</v>
      </c>
      <c r="C7" s="38">
        <v>3</v>
      </c>
    </row>
    <row r="8" spans="1:3" ht="15.6" x14ac:dyDescent="0.3">
      <c r="A8" s="38">
        <v>1</v>
      </c>
      <c r="B8" s="85" t="s">
        <v>210</v>
      </c>
      <c r="C8" s="85"/>
    </row>
    <row r="9" spans="1:3" ht="15.6" x14ac:dyDescent="0.3">
      <c r="A9" s="38">
        <v>2</v>
      </c>
      <c r="B9" s="39" t="s">
        <v>211</v>
      </c>
      <c r="C9" s="39"/>
    </row>
    <row r="10" spans="1:3" ht="15.6" x14ac:dyDescent="0.3">
      <c r="A10" s="38">
        <v>3</v>
      </c>
      <c r="B10" s="39" t="s">
        <v>212</v>
      </c>
      <c r="C10" s="39"/>
    </row>
    <row r="11" spans="1:3" ht="124.8" x14ac:dyDescent="0.3">
      <c r="A11" s="38">
        <v>4</v>
      </c>
      <c r="B11" s="40" t="s">
        <v>213</v>
      </c>
      <c r="C11" s="39"/>
    </row>
    <row r="12" spans="1:3" ht="15.6" x14ac:dyDescent="0.3">
      <c r="A12" s="38">
        <v>5</v>
      </c>
      <c r="B12" s="85" t="s">
        <v>214</v>
      </c>
      <c r="C12" s="85"/>
    </row>
    <row r="13" spans="1:3" ht="15.6" x14ac:dyDescent="0.3">
      <c r="A13" s="38">
        <v>6</v>
      </c>
      <c r="B13" s="39" t="s">
        <v>215</v>
      </c>
      <c r="C13" s="39"/>
    </row>
    <row r="14" spans="1:3" ht="15.6" x14ac:dyDescent="0.3">
      <c r="A14" s="38">
        <v>7</v>
      </c>
      <c r="B14" s="39" t="s">
        <v>216</v>
      </c>
      <c r="C14" s="39"/>
    </row>
    <row r="15" spans="1:3" ht="15.6" x14ac:dyDescent="0.3">
      <c r="A15" s="38">
        <v>8</v>
      </c>
      <c r="B15" s="39" t="s">
        <v>217</v>
      </c>
      <c r="C15" s="39"/>
    </row>
    <row r="16" spans="1:3" ht="15.6" x14ac:dyDescent="0.3">
      <c r="A16" s="38">
        <v>9</v>
      </c>
      <c r="B16" s="39" t="s">
        <v>218</v>
      </c>
      <c r="C16" s="39"/>
    </row>
    <row r="17" spans="1:3" ht="15.6" x14ac:dyDescent="0.3">
      <c r="A17" s="38">
        <v>10</v>
      </c>
      <c r="B17" s="85" t="s">
        <v>219</v>
      </c>
      <c r="C17" s="85"/>
    </row>
    <row r="18" spans="1:3" ht="15.6" x14ac:dyDescent="0.3">
      <c r="A18" s="38">
        <v>11</v>
      </c>
      <c r="B18" s="39" t="s">
        <v>215</v>
      </c>
      <c r="C18" s="39"/>
    </row>
    <row r="19" spans="1:3" ht="15.6" x14ac:dyDescent="0.3">
      <c r="A19" s="38">
        <v>12</v>
      </c>
      <c r="B19" s="39" t="s">
        <v>216</v>
      </c>
      <c r="C19" s="39"/>
    </row>
    <row r="20" spans="1:3" ht="15.6" x14ac:dyDescent="0.3">
      <c r="A20" s="38">
        <v>13</v>
      </c>
      <c r="B20" s="39" t="s">
        <v>217</v>
      </c>
      <c r="C20" s="39"/>
    </row>
    <row r="21" spans="1:3" ht="15.6" x14ac:dyDescent="0.3">
      <c r="A21" s="38">
        <v>14</v>
      </c>
      <c r="B21" s="39" t="s">
        <v>220</v>
      </c>
      <c r="C21" s="39"/>
    </row>
    <row r="22" spans="1:3" ht="15.6" x14ac:dyDescent="0.3">
      <c r="A22" s="38">
        <v>15</v>
      </c>
      <c r="B22" s="86" t="s">
        <v>221</v>
      </c>
      <c r="C22" s="86"/>
    </row>
    <row r="23" spans="1:3" ht="15.6" x14ac:dyDescent="0.3">
      <c r="A23" s="38">
        <v>16</v>
      </c>
      <c r="B23" s="39" t="s">
        <v>222</v>
      </c>
      <c r="C23" s="39"/>
    </row>
    <row r="24" spans="1:3" ht="15.6" x14ac:dyDescent="0.3">
      <c r="A24" s="38">
        <v>17</v>
      </c>
      <c r="B24" s="39" t="s">
        <v>223</v>
      </c>
      <c r="C24" s="39"/>
    </row>
    <row r="25" spans="1:3" ht="15.6" x14ac:dyDescent="0.3">
      <c r="A25" s="38">
        <v>18</v>
      </c>
      <c r="B25" s="39" t="s">
        <v>224</v>
      </c>
      <c r="C25" s="39"/>
    </row>
    <row r="26" spans="1:3" ht="15.6" x14ac:dyDescent="0.3">
      <c r="A26" s="38">
        <v>19</v>
      </c>
      <c r="B26" s="85" t="s">
        <v>225</v>
      </c>
      <c r="C26" s="85"/>
    </row>
    <row r="27" spans="1:3" ht="15.6" x14ac:dyDescent="0.3">
      <c r="A27" s="38">
        <v>20</v>
      </c>
      <c r="B27" s="39" t="s">
        <v>215</v>
      </c>
      <c r="C27" s="39"/>
    </row>
    <row r="28" spans="1:3" ht="15.6" x14ac:dyDescent="0.3">
      <c r="A28" s="38">
        <v>21</v>
      </c>
      <c r="B28" s="39" t="s">
        <v>216</v>
      </c>
      <c r="C28" s="39"/>
    </row>
    <row r="29" spans="1:3" ht="15.6" x14ac:dyDescent="0.3">
      <c r="A29" s="38">
        <v>22</v>
      </c>
      <c r="B29" s="39" t="s">
        <v>217</v>
      </c>
      <c r="C29" s="39"/>
    </row>
    <row r="30" spans="1:3" ht="15.6" x14ac:dyDescent="0.3">
      <c r="A30" s="38">
        <v>23</v>
      </c>
      <c r="B30" s="39" t="s">
        <v>226</v>
      </c>
      <c r="C30" s="39"/>
    </row>
    <row r="31" spans="1:3" ht="15.6" x14ac:dyDescent="0.3">
      <c r="A31" s="38">
        <v>24</v>
      </c>
      <c r="B31" s="39" t="s">
        <v>227</v>
      </c>
      <c r="C31" s="39"/>
    </row>
  </sheetData>
  <mergeCells count="9">
    <mergeCell ref="B12:C12"/>
    <mergeCell ref="B17:C17"/>
    <mergeCell ref="B22:C22"/>
    <mergeCell ref="B26:C26"/>
    <mergeCell ref="A2:C2"/>
    <mergeCell ref="A3:C3"/>
    <mergeCell ref="A4:C4"/>
    <mergeCell ref="A5:C5"/>
    <mergeCell ref="B8:C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79" workbookViewId="0">
      <selection activeCell="D11" sqref="D11"/>
    </sheetView>
  </sheetViews>
  <sheetFormatPr defaultRowHeight="14.4" x14ac:dyDescent="0.3"/>
  <cols>
    <col min="1" max="1" width="5.88671875" customWidth="1"/>
    <col min="2" max="2" width="22.33203125" customWidth="1"/>
    <col min="3" max="3" width="47.44140625" customWidth="1"/>
    <col min="4" max="4" width="39" customWidth="1"/>
    <col min="5" max="5" width="36.44140625" customWidth="1"/>
  </cols>
  <sheetData>
    <row r="1" spans="1:5" ht="41.4" customHeight="1" x14ac:dyDescent="0.35">
      <c r="A1" s="91" t="s">
        <v>336</v>
      </c>
      <c r="B1" s="92"/>
      <c r="C1" s="92"/>
      <c r="D1" s="92"/>
      <c r="E1" s="92"/>
    </row>
    <row r="2" spans="1:5" ht="16.2" thickBot="1" x14ac:dyDescent="0.35">
      <c r="A2" s="115" t="s">
        <v>337</v>
      </c>
      <c r="B2" s="116"/>
      <c r="C2" s="116"/>
      <c r="D2" s="116"/>
      <c r="E2" s="116"/>
    </row>
    <row r="3" spans="1:5" ht="100.05" customHeight="1" x14ac:dyDescent="0.3">
      <c r="A3" s="117" t="s">
        <v>338</v>
      </c>
      <c r="B3" s="117" t="s">
        <v>339</v>
      </c>
      <c r="C3" s="117" t="s">
        <v>340</v>
      </c>
      <c r="D3" s="117" t="s">
        <v>341</v>
      </c>
      <c r="E3" s="119" t="s">
        <v>342</v>
      </c>
    </row>
    <row r="4" spans="1:5" ht="33" customHeight="1" thickBot="1" x14ac:dyDescent="0.35">
      <c r="A4" s="118"/>
      <c r="B4" s="118"/>
      <c r="C4" s="118"/>
      <c r="D4" s="118"/>
      <c r="E4" s="120"/>
    </row>
    <row r="5" spans="1:5" ht="16.2" thickBot="1" x14ac:dyDescent="0.35">
      <c r="A5" s="8">
        <v>1</v>
      </c>
      <c r="B5" s="12">
        <v>2</v>
      </c>
      <c r="C5" s="12">
        <v>3</v>
      </c>
      <c r="D5" s="12">
        <v>4</v>
      </c>
      <c r="E5" s="12">
        <v>5</v>
      </c>
    </row>
    <row r="6" spans="1:5" ht="18.600000000000001" thickBot="1" x14ac:dyDescent="0.35">
      <c r="A6" s="8">
        <v>1</v>
      </c>
      <c r="B6" s="33" t="s">
        <v>354</v>
      </c>
      <c r="C6" s="33"/>
      <c r="D6" s="33"/>
      <c r="E6" s="17">
        <f>ABS(C6-D6)</f>
        <v>0</v>
      </c>
    </row>
    <row r="7" spans="1:5" ht="18.600000000000001" thickBot="1" x14ac:dyDescent="0.35">
      <c r="A7" s="8">
        <v>2</v>
      </c>
      <c r="B7" s="33" t="s">
        <v>355</v>
      </c>
      <c r="C7" s="33"/>
      <c r="D7" s="33"/>
      <c r="E7" s="17">
        <f>ABS(C7-D7)</f>
        <v>0</v>
      </c>
    </row>
    <row r="8" spans="1:5" ht="18.600000000000001" thickBot="1" x14ac:dyDescent="0.35">
      <c r="A8" s="30">
        <v>3</v>
      </c>
      <c r="B8" s="33" t="s">
        <v>203</v>
      </c>
      <c r="C8" s="33"/>
      <c r="D8" s="33"/>
      <c r="E8" s="17">
        <f t="shared" ref="E8:E24" si="0">ABS(C8-D8)</f>
        <v>0</v>
      </c>
    </row>
    <row r="9" spans="1:5" ht="18.600000000000001" thickBot="1" x14ac:dyDescent="0.35">
      <c r="A9" s="30">
        <v>4</v>
      </c>
      <c r="B9" s="33" t="s">
        <v>203</v>
      </c>
      <c r="C9" s="33"/>
      <c r="D9" s="33"/>
      <c r="E9" s="17">
        <f t="shared" si="0"/>
        <v>0</v>
      </c>
    </row>
    <row r="10" spans="1:5" ht="18.600000000000001" thickBot="1" x14ac:dyDescent="0.35">
      <c r="A10" s="30">
        <v>5</v>
      </c>
      <c r="B10" s="33" t="s">
        <v>203</v>
      </c>
      <c r="C10" s="33"/>
      <c r="D10" s="33"/>
      <c r="E10" s="17">
        <f t="shared" si="0"/>
        <v>0</v>
      </c>
    </row>
    <row r="11" spans="1:5" ht="18.600000000000001" thickBot="1" x14ac:dyDescent="0.35">
      <c r="A11" s="30">
        <v>6</v>
      </c>
      <c r="B11" s="33" t="s">
        <v>203</v>
      </c>
      <c r="C11" s="33"/>
      <c r="D11" s="33"/>
      <c r="E11" s="17">
        <f t="shared" si="0"/>
        <v>0</v>
      </c>
    </row>
    <row r="12" spans="1:5" ht="18.600000000000001" thickBot="1" x14ac:dyDescent="0.35">
      <c r="A12" s="30">
        <v>7</v>
      </c>
      <c r="B12" s="33" t="s">
        <v>203</v>
      </c>
      <c r="C12" s="33"/>
      <c r="D12" s="33"/>
      <c r="E12" s="17">
        <f t="shared" si="0"/>
        <v>0</v>
      </c>
    </row>
    <row r="13" spans="1:5" ht="18.600000000000001" thickBot="1" x14ac:dyDescent="0.35">
      <c r="A13" s="30">
        <v>8</v>
      </c>
      <c r="B13" s="33" t="s">
        <v>203</v>
      </c>
      <c r="C13" s="33"/>
      <c r="D13" s="33"/>
      <c r="E13" s="17">
        <f t="shared" si="0"/>
        <v>0</v>
      </c>
    </row>
    <row r="14" spans="1:5" ht="18.600000000000001" thickBot="1" x14ac:dyDescent="0.35">
      <c r="A14" s="30">
        <v>9</v>
      </c>
      <c r="B14" s="33" t="s">
        <v>203</v>
      </c>
      <c r="C14" s="33"/>
      <c r="D14" s="33"/>
      <c r="E14" s="17">
        <f t="shared" si="0"/>
        <v>0</v>
      </c>
    </row>
    <row r="15" spans="1:5" ht="18.600000000000001" thickBot="1" x14ac:dyDescent="0.35">
      <c r="A15" s="30">
        <v>10</v>
      </c>
      <c r="B15" s="33" t="s">
        <v>203</v>
      </c>
      <c r="C15" s="33"/>
      <c r="D15" s="33"/>
      <c r="E15" s="17">
        <f t="shared" si="0"/>
        <v>0</v>
      </c>
    </row>
    <row r="16" spans="1:5" ht="18.600000000000001" thickBot="1" x14ac:dyDescent="0.35">
      <c r="A16" s="30">
        <v>11</v>
      </c>
      <c r="B16" s="33" t="s">
        <v>203</v>
      </c>
      <c r="C16" s="33"/>
      <c r="D16" s="33"/>
      <c r="E16" s="17">
        <f t="shared" si="0"/>
        <v>0</v>
      </c>
    </row>
    <row r="17" spans="1:5" ht="18.600000000000001" thickBot="1" x14ac:dyDescent="0.35">
      <c r="A17" s="30">
        <v>12</v>
      </c>
      <c r="B17" s="33" t="s">
        <v>203</v>
      </c>
      <c r="C17" s="33"/>
      <c r="D17" s="33"/>
      <c r="E17" s="17">
        <f t="shared" si="0"/>
        <v>0</v>
      </c>
    </row>
    <row r="18" spans="1:5" ht="18.600000000000001" thickBot="1" x14ac:dyDescent="0.35">
      <c r="A18" s="30">
        <v>13</v>
      </c>
      <c r="B18" s="33" t="s">
        <v>203</v>
      </c>
      <c r="C18" s="33"/>
      <c r="D18" s="33"/>
      <c r="E18" s="17">
        <f t="shared" si="0"/>
        <v>0</v>
      </c>
    </row>
    <row r="19" spans="1:5" ht="18.600000000000001" thickBot="1" x14ac:dyDescent="0.35">
      <c r="A19" s="30">
        <v>14</v>
      </c>
      <c r="B19" s="33" t="s">
        <v>203</v>
      </c>
      <c r="C19" s="33"/>
      <c r="D19" s="33"/>
      <c r="E19" s="17">
        <f t="shared" si="0"/>
        <v>0</v>
      </c>
    </row>
    <row r="20" spans="1:5" ht="18.600000000000001" thickBot="1" x14ac:dyDescent="0.35">
      <c r="A20" s="30">
        <v>15</v>
      </c>
      <c r="B20" s="33" t="s">
        <v>203</v>
      </c>
      <c r="C20" s="33"/>
      <c r="D20" s="33"/>
      <c r="E20" s="17">
        <f t="shared" si="0"/>
        <v>0</v>
      </c>
    </row>
    <row r="21" spans="1:5" ht="18.600000000000001" thickBot="1" x14ac:dyDescent="0.35">
      <c r="A21" s="30">
        <v>16</v>
      </c>
      <c r="B21" s="33" t="s">
        <v>203</v>
      </c>
      <c r="C21" s="33"/>
      <c r="D21" s="33"/>
      <c r="E21" s="17">
        <f t="shared" si="0"/>
        <v>0</v>
      </c>
    </row>
    <row r="22" spans="1:5" ht="18.600000000000001" thickBot="1" x14ac:dyDescent="0.35">
      <c r="A22" s="30">
        <v>17</v>
      </c>
      <c r="B22" s="33" t="s">
        <v>203</v>
      </c>
      <c r="C22" s="33"/>
      <c r="D22" s="33"/>
      <c r="E22" s="17">
        <f t="shared" si="0"/>
        <v>0</v>
      </c>
    </row>
    <row r="23" spans="1:5" ht="18.600000000000001" thickBot="1" x14ac:dyDescent="0.35">
      <c r="A23" s="30">
        <v>18</v>
      </c>
      <c r="B23" s="33" t="s">
        <v>203</v>
      </c>
      <c r="C23" s="33"/>
      <c r="D23" s="33"/>
      <c r="E23" s="17">
        <f t="shared" si="0"/>
        <v>0</v>
      </c>
    </row>
    <row r="24" spans="1:5" ht="18.600000000000001" thickBot="1" x14ac:dyDescent="0.35">
      <c r="A24" s="30">
        <v>19</v>
      </c>
      <c r="B24" s="33" t="s">
        <v>203</v>
      </c>
      <c r="C24" s="33"/>
      <c r="D24" s="33"/>
      <c r="E24" s="17">
        <f t="shared" si="0"/>
        <v>0</v>
      </c>
    </row>
    <row r="25" spans="1:5" ht="18.600000000000001" thickBot="1" x14ac:dyDescent="0.35">
      <c r="A25" s="30">
        <v>20</v>
      </c>
      <c r="B25" s="33" t="s">
        <v>203</v>
      </c>
      <c r="C25" s="33"/>
      <c r="D25" s="33"/>
      <c r="E25" s="17">
        <f>ABS(C25-D25)</f>
        <v>0</v>
      </c>
    </row>
    <row r="26" spans="1:5" ht="18.600000000000001" thickBot="1" x14ac:dyDescent="0.35">
      <c r="A26" s="30">
        <v>21</v>
      </c>
      <c r="B26" s="33" t="s">
        <v>203</v>
      </c>
      <c r="C26" s="33"/>
      <c r="D26" s="33"/>
      <c r="E26" s="17">
        <f>ABS(C26-D26)</f>
        <v>0</v>
      </c>
    </row>
    <row r="27" spans="1:5" ht="16.2" thickBot="1" x14ac:dyDescent="0.35">
      <c r="A27" s="8">
        <v>5</v>
      </c>
      <c r="B27" s="12" t="s">
        <v>343</v>
      </c>
      <c r="C27" s="23">
        <f>SUM(C6:C26)</f>
        <v>0</v>
      </c>
      <c r="D27" s="23">
        <f>SUM(D6:D26)</f>
        <v>0</v>
      </c>
      <c r="E27" s="18" t="e">
        <f>SUM(E6:E26)/MIN(SUM('таблиця 2'!C11,-'таблиця 2'!C28,'таблиця 2'!C29,-'таблиця 2'!C43,'таблиця 2'!C44),(IF('таблиця 2'!D3="LIFE",'таблиця 4'!C41,'таблиця 4'!C5)))</f>
        <v>#DIV/0!</v>
      </c>
    </row>
    <row r="29" spans="1:5" ht="15.6" x14ac:dyDescent="0.3">
      <c r="A29" s="82" t="s">
        <v>609</v>
      </c>
      <c r="B29" s="79" t="s">
        <v>587</v>
      </c>
    </row>
    <row r="30" spans="1:5" ht="15.6" x14ac:dyDescent="0.3">
      <c r="A30" s="78"/>
      <c r="B30" s="79" t="s">
        <v>599</v>
      </c>
    </row>
  </sheetData>
  <mergeCells count="7">
    <mergeCell ref="A1:E1"/>
    <mergeCell ref="A2:E2"/>
    <mergeCell ref="A3:A4"/>
    <mergeCell ref="B3:B4"/>
    <mergeCell ref="C3:C4"/>
    <mergeCell ref="D3:D4"/>
    <mergeCell ref="E3:E4"/>
  </mergeCells>
  <hyperlinks>
    <hyperlink ref="E3" r:id="rId1" display="https://zakon.rada.gov.ua/laws/file/imgs/111/p532281n474-25.bmp"/>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64"/>
  <sheetViews>
    <sheetView workbookViewId="0">
      <selection activeCell="D2" sqref="D2"/>
    </sheetView>
  </sheetViews>
  <sheetFormatPr defaultRowHeight="14.4" x14ac:dyDescent="0.3"/>
  <cols>
    <col min="1" max="1" width="8.88671875" style="21"/>
    <col min="2" max="2" width="62" style="29" customWidth="1"/>
    <col min="3" max="3" width="35.44140625" style="21" customWidth="1"/>
    <col min="4" max="4" width="15.5546875" style="21" customWidth="1"/>
    <col min="5" max="5" width="35.44140625" style="21" hidden="1" customWidth="1"/>
    <col min="6" max="6" width="50.109375" style="21" customWidth="1"/>
    <col min="7" max="7" width="12.109375" customWidth="1"/>
  </cols>
  <sheetData>
    <row r="1" spans="1:8" ht="60" customHeight="1" thickBot="1" x14ac:dyDescent="0.35">
      <c r="A1" s="25" t="s">
        <v>0</v>
      </c>
      <c r="B1" s="26" t="s">
        <v>359</v>
      </c>
      <c r="C1" s="26" t="s">
        <v>360</v>
      </c>
      <c r="D1" s="26" t="s">
        <v>361</v>
      </c>
      <c r="E1" s="26" t="s">
        <v>360</v>
      </c>
      <c r="F1" s="26" t="s">
        <v>362</v>
      </c>
      <c r="H1" s="15" t="s">
        <v>574</v>
      </c>
    </row>
    <row r="2" spans="1:8" ht="36.6" thickBot="1" x14ac:dyDescent="0.35">
      <c r="A2" s="27">
        <v>1</v>
      </c>
      <c r="B2" s="26" t="s">
        <v>363</v>
      </c>
      <c r="C2" s="26" t="s">
        <v>364</v>
      </c>
      <c r="D2" s="26">
        <v>21665382</v>
      </c>
      <c r="E2" s="26" t="s">
        <v>364</v>
      </c>
      <c r="F2" s="26" t="s">
        <v>365</v>
      </c>
      <c r="H2" s="15" t="s">
        <v>572</v>
      </c>
    </row>
    <row r="3" spans="1:8" ht="36.6" thickBot="1" x14ac:dyDescent="0.35">
      <c r="A3" s="27">
        <v>2</v>
      </c>
      <c r="B3" s="26" t="s">
        <v>366</v>
      </c>
      <c r="C3" s="26" t="s">
        <v>367</v>
      </c>
      <c r="D3" s="26">
        <v>23697280</v>
      </c>
      <c r="E3" s="26" t="s">
        <v>367</v>
      </c>
      <c r="F3" s="26" t="s">
        <v>368</v>
      </c>
      <c r="H3" s="15" t="s">
        <v>573</v>
      </c>
    </row>
    <row r="4" spans="1:8" ht="54.6" thickBot="1" x14ac:dyDescent="0.35">
      <c r="A4" s="27">
        <v>3</v>
      </c>
      <c r="B4" s="26" t="s">
        <v>369</v>
      </c>
      <c r="C4" s="26" t="s">
        <v>370</v>
      </c>
      <c r="D4" s="26">
        <v>13857564</v>
      </c>
      <c r="E4" s="26" t="s">
        <v>370</v>
      </c>
      <c r="F4" s="26" t="s">
        <v>371</v>
      </c>
    </row>
    <row r="5" spans="1:8" ht="36.6" thickBot="1" x14ac:dyDescent="0.35">
      <c r="A5" s="27">
        <v>4</v>
      </c>
      <c r="B5" s="26" t="s">
        <v>372</v>
      </c>
      <c r="C5" s="26" t="s">
        <v>373</v>
      </c>
      <c r="D5" s="26">
        <v>20953647</v>
      </c>
      <c r="E5" s="26" t="s">
        <v>373</v>
      </c>
      <c r="F5" s="26" t="s">
        <v>374</v>
      </c>
    </row>
    <row r="6" spans="1:8" ht="36.6" thickBot="1" x14ac:dyDescent="0.35">
      <c r="A6" s="27">
        <v>5</v>
      </c>
      <c r="B6" s="26" t="s">
        <v>375</v>
      </c>
      <c r="C6" s="26" t="s">
        <v>376</v>
      </c>
      <c r="D6" s="26">
        <v>14360080</v>
      </c>
      <c r="E6" s="26" t="s">
        <v>376</v>
      </c>
      <c r="F6" s="26" t="s">
        <v>377</v>
      </c>
    </row>
    <row r="7" spans="1:8" ht="54.6" thickBot="1" x14ac:dyDescent="0.35">
      <c r="A7" s="27">
        <v>6</v>
      </c>
      <c r="B7" s="26" t="s">
        <v>378</v>
      </c>
      <c r="C7" s="26" t="s">
        <v>379</v>
      </c>
      <c r="D7" s="26">
        <v>21322127</v>
      </c>
      <c r="E7" s="26" t="s">
        <v>379</v>
      </c>
      <c r="F7" s="26" t="s">
        <v>380</v>
      </c>
    </row>
    <row r="8" spans="1:8" ht="36.6" thickBot="1" x14ac:dyDescent="0.35">
      <c r="A8" s="27">
        <v>7</v>
      </c>
      <c r="B8" s="26" t="s">
        <v>381</v>
      </c>
      <c r="C8" s="26" t="s">
        <v>382</v>
      </c>
      <c r="D8" s="26">
        <v>35590956</v>
      </c>
      <c r="E8" s="26" t="s">
        <v>382</v>
      </c>
      <c r="F8" s="26" t="s">
        <v>383</v>
      </c>
    </row>
    <row r="9" spans="1:8" ht="36.6" thickBot="1" x14ac:dyDescent="0.35">
      <c r="A9" s="27">
        <v>8</v>
      </c>
      <c r="B9" s="26" t="s">
        <v>384</v>
      </c>
      <c r="C9" s="26" t="s">
        <v>385</v>
      </c>
      <c r="D9" s="28" t="s">
        <v>386</v>
      </c>
      <c r="E9" s="26" t="s">
        <v>385</v>
      </c>
      <c r="F9" s="26" t="s">
        <v>387</v>
      </c>
    </row>
    <row r="10" spans="1:8" ht="36.6" thickBot="1" x14ac:dyDescent="0.35">
      <c r="A10" s="27">
        <v>9</v>
      </c>
      <c r="B10" s="26" t="s">
        <v>388</v>
      </c>
      <c r="C10" s="26" t="s">
        <v>389</v>
      </c>
      <c r="D10" s="28">
        <v>38377143</v>
      </c>
      <c r="E10" s="26" t="s">
        <v>389</v>
      </c>
      <c r="F10" s="26" t="s">
        <v>390</v>
      </c>
    </row>
    <row r="11" spans="1:8" ht="36.6" thickBot="1" x14ac:dyDescent="0.35">
      <c r="A11" s="27">
        <v>10</v>
      </c>
      <c r="B11" s="26" t="s">
        <v>391</v>
      </c>
      <c r="C11" s="26" t="s">
        <v>392</v>
      </c>
      <c r="D11" s="28">
        <v>19358784</v>
      </c>
      <c r="E11" s="26" t="s">
        <v>392</v>
      </c>
      <c r="F11" s="26" t="s">
        <v>393</v>
      </c>
    </row>
    <row r="12" spans="1:8" ht="36.6" thickBot="1" x14ac:dyDescent="0.35">
      <c r="A12" s="27">
        <v>11</v>
      </c>
      <c r="B12" s="26" t="s">
        <v>394</v>
      </c>
      <c r="C12" s="26" t="s">
        <v>395</v>
      </c>
      <c r="D12" s="28" t="s">
        <v>396</v>
      </c>
      <c r="E12" s="26" t="s">
        <v>395</v>
      </c>
      <c r="F12" s="26" t="s">
        <v>397</v>
      </c>
    </row>
    <row r="13" spans="1:8" ht="36.6" thickBot="1" x14ac:dyDescent="0.35">
      <c r="A13" s="27">
        <v>12</v>
      </c>
      <c r="B13" s="26" t="s">
        <v>398</v>
      </c>
      <c r="C13" s="26" t="s">
        <v>399</v>
      </c>
      <c r="D13" s="28">
        <v>36002395</v>
      </c>
      <c r="E13" s="26" t="s">
        <v>399</v>
      </c>
      <c r="F13" s="26" t="s">
        <v>400</v>
      </c>
    </row>
    <row r="14" spans="1:8" ht="36.6" thickBot="1" x14ac:dyDescent="0.35">
      <c r="A14" s="27">
        <v>13</v>
      </c>
      <c r="B14" s="26" t="s">
        <v>401</v>
      </c>
      <c r="C14" s="26" t="s">
        <v>402</v>
      </c>
      <c r="D14" s="28">
        <v>38690683</v>
      </c>
      <c r="E14" s="26" t="s">
        <v>402</v>
      </c>
      <c r="F14" s="26" t="s">
        <v>403</v>
      </c>
    </row>
    <row r="15" spans="1:8" ht="36.6" thickBot="1" x14ac:dyDescent="0.35">
      <c r="A15" s="27">
        <v>14</v>
      </c>
      <c r="B15" s="26" t="s">
        <v>404</v>
      </c>
      <c r="C15" s="26" t="s">
        <v>405</v>
      </c>
      <c r="D15" s="28">
        <v>14360506</v>
      </c>
      <c r="E15" s="26" t="s">
        <v>405</v>
      </c>
      <c r="F15" s="26" t="s">
        <v>406</v>
      </c>
    </row>
    <row r="16" spans="1:8" ht="36.6" thickBot="1" x14ac:dyDescent="0.35">
      <c r="A16" s="27">
        <v>15</v>
      </c>
      <c r="B16" s="26" t="s">
        <v>407</v>
      </c>
      <c r="C16" s="26" t="s">
        <v>408</v>
      </c>
      <c r="D16" s="28">
        <v>14070197</v>
      </c>
      <c r="E16" s="26" t="s">
        <v>408</v>
      </c>
      <c r="F16" s="26" t="s">
        <v>409</v>
      </c>
    </row>
    <row r="17" spans="1:6" ht="54.6" thickBot="1" x14ac:dyDescent="0.35">
      <c r="A17" s="27">
        <v>16</v>
      </c>
      <c r="B17" s="26" t="s">
        <v>410</v>
      </c>
      <c r="C17" s="26" t="s">
        <v>411</v>
      </c>
      <c r="D17" s="28">
        <v>14352406</v>
      </c>
      <c r="E17" s="26" t="s">
        <v>411</v>
      </c>
      <c r="F17" s="26" t="s">
        <v>412</v>
      </c>
    </row>
    <row r="18" spans="1:6" ht="36.6" thickBot="1" x14ac:dyDescent="0.35">
      <c r="A18" s="27">
        <v>17</v>
      </c>
      <c r="B18" s="26" t="s">
        <v>413</v>
      </c>
      <c r="C18" s="26" t="s">
        <v>414</v>
      </c>
      <c r="D18" s="28">
        <v>38870739</v>
      </c>
      <c r="E18" s="26" t="s">
        <v>414</v>
      </c>
      <c r="F18" s="26" t="s">
        <v>415</v>
      </c>
    </row>
    <row r="19" spans="1:6" ht="54.6" thickBot="1" x14ac:dyDescent="0.35">
      <c r="A19" s="27">
        <v>18</v>
      </c>
      <c r="B19" s="26" t="s">
        <v>416</v>
      </c>
      <c r="C19" s="26" t="s">
        <v>417</v>
      </c>
      <c r="D19" s="28">
        <v>26519933</v>
      </c>
      <c r="E19" s="26" t="s">
        <v>417</v>
      </c>
      <c r="F19" s="26" t="s">
        <v>418</v>
      </c>
    </row>
    <row r="20" spans="1:6" ht="54.6" thickBot="1" x14ac:dyDescent="0.35">
      <c r="A20" s="27">
        <v>19</v>
      </c>
      <c r="B20" s="26" t="s">
        <v>419</v>
      </c>
      <c r="C20" s="26" t="s">
        <v>420</v>
      </c>
      <c r="D20" s="28">
        <v>22868414</v>
      </c>
      <c r="E20" s="26" t="s">
        <v>420</v>
      </c>
      <c r="F20" s="26" t="s">
        <v>421</v>
      </c>
    </row>
    <row r="21" spans="1:6" ht="72.599999999999994" thickBot="1" x14ac:dyDescent="0.35">
      <c r="A21" s="27">
        <v>20</v>
      </c>
      <c r="B21" s="26" t="s">
        <v>422</v>
      </c>
      <c r="C21" s="26" t="s">
        <v>423</v>
      </c>
      <c r="D21" s="28">
        <v>33695095</v>
      </c>
      <c r="E21" s="26" t="s">
        <v>423</v>
      </c>
      <c r="F21" s="26" t="s">
        <v>424</v>
      </c>
    </row>
    <row r="22" spans="1:6" ht="36.6" thickBot="1" x14ac:dyDescent="0.35">
      <c r="A22" s="27">
        <v>21</v>
      </c>
      <c r="B22" s="26" t="s">
        <v>425</v>
      </c>
      <c r="C22" s="26" t="s">
        <v>426</v>
      </c>
      <c r="D22" s="28">
        <v>14359845</v>
      </c>
      <c r="E22" s="26" t="s">
        <v>426</v>
      </c>
      <c r="F22" s="26" t="s">
        <v>427</v>
      </c>
    </row>
    <row r="23" spans="1:6" ht="36.6" thickBot="1" x14ac:dyDescent="0.35">
      <c r="A23" s="27">
        <v>22</v>
      </c>
      <c r="B23" s="26" t="s">
        <v>428</v>
      </c>
      <c r="C23" s="26" t="s">
        <v>429</v>
      </c>
      <c r="D23" s="28">
        <v>36520434</v>
      </c>
      <c r="E23" s="26" t="s">
        <v>429</v>
      </c>
      <c r="F23" s="26" t="s">
        <v>430</v>
      </c>
    </row>
    <row r="24" spans="1:6" ht="36.6" thickBot="1" x14ac:dyDescent="0.35">
      <c r="A24" s="27">
        <v>23</v>
      </c>
      <c r="B24" s="26" t="s">
        <v>431</v>
      </c>
      <c r="C24" s="26" t="s">
        <v>432</v>
      </c>
      <c r="D24" s="28">
        <v>35591059</v>
      </c>
      <c r="E24" s="26" t="s">
        <v>432</v>
      </c>
      <c r="F24" s="26" t="s">
        <v>433</v>
      </c>
    </row>
    <row r="25" spans="1:6" ht="36.6" thickBot="1" x14ac:dyDescent="0.35">
      <c r="A25" s="27">
        <v>24</v>
      </c>
      <c r="B25" s="26" t="s">
        <v>434</v>
      </c>
      <c r="C25" s="26" t="s">
        <v>435</v>
      </c>
      <c r="D25" s="28">
        <v>14360570</v>
      </c>
      <c r="E25" s="26" t="s">
        <v>435</v>
      </c>
      <c r="F25" s="26" t="s">
        <v>436</v>
      </c>
    </row>
    <row r="26" spans="1:6" ht="36.6" thickBot="1" x14ac:dyDescent="0.35">
      <c r="A26" s="27">
        <v>25</v>
      </c>
      <c r="B26" s="26" t="s">
        <v>437</v>
      </c>
      <c r="C26" s="26" t="s">
        <v>438</v>
      </c>
      <c r="D26" s="28">
        <v>21580639</v>
      </c>
      <c r="E26" s="26" t="s">
        <v>438</v>
      </c>
      <c r="F26" s="26" t="s">
        <v>439</v>
      </c>
    </row>
    <row r="27" spans="1:6" ht="36.6" thickBot="1" x14ac:dyDescent="0.35">
      <c r="A27" s="27">
        <v>26</v>
      </c>
      <c r="B27" s="26" t="s">
        <v>440</v>
      </c>
      <c r="C27" s="26" t="s">
        <v>441</v>
      </c>
      <c r="D27" s="28">
        <v>19355562</v>
      </c>
      <c r="E27" s="26" t="s">
        <v>441</v>
      </c>
      <c r="F27" s="26" t="s">
        <v>442</v>
      </c>
    </row>
    <row r="28" spans="1:6" ht="36.6" thickBot="1" x14ac:dyDescent="0.35">
      <c r="A28" s="27">
        <v>27</v>
      </c>
      <c r="B28" s="26" t="s">
        <v>443</v>
      </c>
      <c r="C28" s="26" t="s">
        <v>444</v>
      </c>
      <c r="D28" s="28">
        <v>34575675</v>
      </c>
      <c r="E28" s="26" t="s">
        <v>444</v>
      </c>
      <c r="F28" s="26" t="s">
        <v>445</v>
      </c>
    </row>
    <row r="29" spans="1:6" ht="54.6" thickBot="1" x14ac:dyDescent="0.35">
      <c r="A29" s="27">
        <v>28</v>
      </c>
      <c r="B29" s="26" t="s">
        <v>446</v>
      </c>
      <c r="C29" s="26" t="s">
        <v>447</v>
      </c>
      <c r="D29" s="28">
        <v>34576883</v>
      </c>
      <c r="E29" s="26" t="s">
        <v>447</v>
      </c>
      <c r="F29" s="26" t="s">
        <v>448</v>
      </c>
    </row>
    <row r="30" spans="1:6" ht="36.6" thickBot="1" x14ac:dyDescent="0.35">
      <c r="A30" s="27">
        <v>29</v>
      </c>
      <c r="B30" s="26" t="s">
        <v>449</v>
      </c>
      <c r="C30" s="26" t="s">
        <v>450</v>
      </c>
      <c r="D30" s="28" t="s">
        <v>451</v>
      </c>
      <c r="E30" s="26" t="s">
        <v>450</v>
      </c>
      <c r="F30" s="26" t="s">
        <v>452</v>
      </c>
    </row>
    <row r="31" spans="1:6" ht="54.6" thickBot="1" x14ac:dyDescent="0.35">
      <c r="A31" s="27">
        <v>30</v>
      </c>
      <c r="B31" s="26" t="s">
        <v>453</v>
      </c>
      <c r="C31" s="26" t="s">
        <v>454</v>
      </c>
      <c r="D31" s="28">
        <v>14361575</v>
      </c>
      <c r="E31" s="26" t="s">
        <v>454</v>
      </c>
      <c r="F31" s="26" t="s">
        <v>455</v>
      </c>
    </row>
    <row r="32" spans="1:6" ht="36.6" thickBot="1" x14ac:dyDescent="0.35">
      <c r="A32" s="27">
        <v>31</v>
      </c>
      <c r="B32" s="26" t="s">
        <v>456</v>
      </c>
      <c r="C32" s="26" t="s">
        <v>457</v>
      </c>
      <c r="D32" s="28">
        <v>39544699</v>
      </c>
      <c r="E32" s="26" t="s">
        <v>457</v>
      </c>
      <c r="F32" s="26" t="s">
        <v>458</v>
      </c>
    </row>
    <row r="33" spans="1:6" ht="36.6" thickBot="1" x14ac:dyDescent="0.35">
      <c r="A33" s="27">
        <v>32</v>
      </c>
      <c r="B33" s="26" t="s">
        <v>459</v>
      </c>
      <c r="C33" s="26" t="s">
        <v>460</v>
      </c>
      <c r="D33" s="28">
        <v>20496061</v>
      </c>
      <c r="E33" s="26" t="s">
        <v>460</v>
      </c>
      <c r="F33" s="26" t="s">
        <v>461</v>
      </c>
    </row>
    <row r="34" spans="1:6" ht="36.6" thickBot="1" x14ac:dyDescent="0.35">
      <c r="A34" s="27">
        <v>33</v>
      </c>
      <c r="B34" s="26" t="s">
        <v>462</v>
      </c>
      <c r="C34" s="26" t="s">
        <v>463</v>
      </c>
      <c r="D34" s="28">
        <v>35345213</v>
      </c>
      <c r="E34" s="26" t="s">
        <v>463</v>
      </c>
      <c r="F34" s="26" t="s">
        <v>464</v>
      </c>
    </row>
    <row r="35" spans="1:6" ht="36.6" thickBot="1" x14ac:dyDescent="0.35">
      <c r="A35" s="27">
        <v>34</v>
      </c>
      <c r="B35" s="26" t="s">
        <v>465</v>
      </c>
      <c r="C35" s="26" t="s">
        <v>466</v>
      </c>
      <c r="D35" s="28">
        <v>35810511</v>
      </c>
      <c r="E35" s="26" t="s">
        <v>466</v>
      </c>
      <c r="F35" s="26" t="s">
        <v>467</v>
      </c>
    </row>
    <row r="36" spans="1:6" ht="36.6" thickBot="1" x14ac:dyDescent="0.35">
      <c r="A36" s="27">
        <v>35</v>
      </c>
      <c r="B36" s="26" t="s">
        <v>468</v>
      </c>
      <c r="C36" s="26" t="s">
        <v>469</v>
      </c>
      <c r="D36" s="28" t="s">
        <v>470</v>
      </c>
      <c r="E36" s="26" t="s">
        <v>469</v>
      </c>
      <c r="F36" s="26" t="s">
        <v>471</v>
      </c>
    </row>
    <row r="37" spans="1:6" ht="36.6" thickBot="1" x14ac:dyDescent="0.35">
      <c r="A37" s="27">
        <v>36</v>
      </c>
      <c r="B37" s="26" t="s">
        <v>472</v>
      </c>
      <c r="C37" s="26" t="s">
        <v>473</v>
      </c>
      <c r="D37" s="28">
        <v>21685166</v>
      </c>
      <c r="E37" s="26" t="s">
        <v>473</v>
      </c>
      <c r="F37" s="26" t="s">
        <v>474</v>
      </c>
    </row>
    <row r="38" spans="1:6" ht="36.6" thickBot="1" x14ac:dyDescent="0.35">
      <c r="A38" s="27">
        <v>37</v>
      </c>
      <c r="B38" s="26" t="s">
        <v>475</v>
      </c>
      <c r="C38" s="26" t="s">
        <v>476</v>
      </c>
      <c r="D38" s="28" t="s">
        <v>477</v>
      </c>
      <c r="E38" s="26" t="s">
        <v>476</v>
      </c>
      <c r="F38" s="26" t="s">
        <v>478</v>
      </c>
    </row>
    <row r="39" spans="1:6" ht="72.599999999999994" thickBot="1" x14ac:dyDescent="0.35">
      <c r="A39" s="27">
        <v>38</v>
      </c>
      <c r="B39" s="26" t="s">
        <v>479</v>
      </c>
      <c r="C39" s="26" t="s">
        <v>480</v>
      </c>
      <c r="D39" s="28">
        <v>26410155</v>
      </c>
      <c r="E39" s="26" t="s">
        <v>480</v>
      </c>
      <c r="F39" s="26" t="s">
        <v>481</v>
      </c>
    </row>
    <row r="40" spans="1:6" ht="36.6" thickBot="1" x14ac:dyDescent="0.35">
      <c r="A40" s="27">
        <v>39</v>
      </c>
      <c r="B40" s="26" t="s">
        <v>482</v>
      </c>
      <c r="C40" s="26" t="s">
        <v>483</v>
      </c>
      <c r="D40" s="28" t="s">
        <v>484</v>
      </c>
      <c r="E40" s="26" t="s">
        <v>483</v>
      </c>
      <c r="F40" s="26" t="s">
        <v>485</v>
      </c>
    </row>
    <row r="41" spans="1:6" ht="36.6" thickBot="1" x14ac:dyDescent="0.35">
      <c r="A41" s="27">
        <v>40</v>
      </c>
      <c r="B41" s="26" t="s">
        <v>486</v>
      </c>
      <c r="C41" s="26" t="s">
        <v>487</v>
      </c>
      <c r="D41" s="28">
        <v>14360920</v>
      </c>
      <c r="E41" s="26" t="s">
        <v>487</v>
      </c>
      <c r="F41" s="26" t="s">
        <v>488</v>
      </c>
    </row>
    <row r="42" spans="1:6" ht="36.6" thickBot="1" x14ac:dyDescent="0.35">
      <c r="A42" s="27">
        <v>41</v>
      </c>
      <c r="B42" s="26" t="s">
        <v>489</v>
      </c>
      <c r="C42" s="26" t="s">
        <v>490</v>
      </c>
      <c r="D42" s="28">
        <v>21677333</v>
      </c>
      <c r="E42" s="26" t="s">
        <v>490</v>
      </c>
      <c r="F42" s="26" t="s">
        <v>491</v>
      </c>
    </row>
    <row r="43" spans="1:6" ht="36.6" thickBot="1" x14ac:dyDescent="0.35">
      <c r="A43" s="27">
        <v>42</v>
      </c>
      <c r="B43" s="26" t="s">
        <v>492</v>
      </c>
      <c r="C43" s="26" t="s">
        <v>493</v>
      </c>
      <c r="D43" s="28">
        <v>14282829</v>
      </c>
      <c r="E43" s="26" t="s">
        <v>493</v>
      </c>
      <c r="F43" s="26" t="s">
        <v>494</v>
      </c>
    </row>
    <row r="44" spans="1:6" ht="36.6" thickBot="1" x14ac:dyDescent="0.35">
      <c r="A44" s="27">
        <v>43</v>
      </c>
      <c r="B44" s="26" t="s">
        <v>495</v>
      </c>
      <c r="C44" s="26" t="s">
        <v>496</v>
      </c>
      <c r="D44" s="28">
        <v>20034231</v>
      </c>
      <c r="E44" s="26" t="s">
        <v>496</v>
      </c>
      <c r="F44" s="26" t="s">
        <v>497</v>
      </c>
    </row>
    <row r="45" spans="1:6" ht="36.6" thickBot="1" x14ac:dyDescent="0.35">
      <c r="A45" s="27">
        <v>44</v>
      </c>
      <c r="B45" s="26" t="s">
        <v>498</v>
      </c>
      <c r="C45" s="26" t="s">
        <v>499</v>
      </c>
      <c r="D45" s="28">
        <v>14305909</v>
      </c>
      <c r="E45" s="26" t="s">
        <v>499</v>
      </c>
      <c r="F45" s="26" t="s">
        <v>500</v>
      </c>
    </row>
    <row r="46" spans="1:6" ht="36.6" thickBot="1" x14ac:dyDescent="0.35">
      <c r="A46" s="27">
        <v>45</v>
      </c>
      <c r="B46" s="26" t="s">
        <v>501</v>
      </c>
      <c r="C46" s="26" t="s">
        <v>502</v>
      </c>
      <c r="D46" s="28">
        <v>39849797</v>
      </c>
      <c r="E46" s="26" t="s">
        <v>502</v>
      </c>
      <c r="F46" s="26" t="s">
        <v>503</v>
      </c>
    </row>
    <row r="47" spans="1:6" ht="72.599999999999994" thickBot="1" x14ac:dyDescent="0.35">
      <c r="A47" s="27">
        <v>46</v>
      </c>
      <c r="B47" s="26" t="s">
        <v>504</v>
      </c>
      <c r="C47" s="26" t="s">
        <v>505</v>
      </c>
      <c r="D47" s="28">
        <v>37515069</v>
      </c>
      <c r="E47" s="26" t="s">
        <v>505</v>
      </c>
      <c r="F47" s="26" t="s">
        <v>506</v>
      </c>
    </row>
    <row r="48" spans="1:6" ht="36.6" thickBot="1" x14ac:dyDescent="0.35">
      <c r="A48" s="27">
        <v>47</v>
      </c>
      <c r="B48" s="26" t="s">
        <v>507</v>
      </c>
      <c r="C48" s="26" t="s">
        <v>508</v>
      </c>
      <c r="D48" s="28">
        <v>23494714</v>
      </c>
      <c r="E48" s="26" t="s">
        <v>508</v>
      </c>
      <c r="F48" s="26" t="s">
        <v>509</v>
      </c>
    </row>
    <row r="49" spans="1:6" ht="36.6" thickBot="1" x14ac:dyDescent="0.35">
      <c r="A49" s="27">
        <v>48</v>
      </c>
      <c r="B49" s="26" t="s">
        <v>510</v>
      </c>
      <c r="C49" s="26" t="s">
        <v>511</v>
      </c>
      <c r="D49" s="28" t="s">
        <v>512</v>
      </c>
      <c r="E49" s="26" t="s">
        <v>511</v>
      </c>
      <c r="F49" s="26" t="s">
        <v>513</v>
      </c>
    </row>
    <row r="50" spans="1:6" ht="36.6" thickBot="1" x14ac:dyDescent="0.35">
      <c r="A50" s="27">
        <v>49</v>
      </c>
      <c r="B50" s="26" t="s">
        <v>514</v>
      </c>
      <c r="C50" s="26" t="s">
        <v>515</v>
      </c>
      <c r="D50" s="28">
        <v>21685485</v>
      </c>
      <c r="E50" s="26" t="s">
        <v>515</v>
      </c>
      <c r="F50" s="26" t="s">
        <v>516</v>
      </c>
    </row>
    <row r="51" spans="1:6" ht="36.6" thickBot="1" x14ac:dyDescent="0.35">
      <c r="A51" s="27">
        <v>50</v>
      </c>
      <c r="B51" s="26" t="s">
        <v>517</v>
      </c>
      <c r="C51" s="26" t="s">
        <v>518</v>
      </c>
      <c r="D51" s="28" t="s">
        <v>519</v>
      </c>
      <c r="E51" s="26" t="s">
        <v>518</v>
      </c>
      <c r="F51" s="26" t="s">
        <v>520</v>
      </c>
    </row>
    <row r="52" spans="1:6" ht="36.6" thickBot="1" x14ac:dyDescent="0.35">
      <c r="A52" s="27">
        <v>51</v>
      </c>
      <c r="B52" s="26" t="s">
        <v>521</v>
      </c>
      <c r="C52" s="26" t="s">
        <v>522</v>
      </c>
      <c r="D52" s="26">
        <v>26520688</v>
      </c>
      <c r="E52" s="26" t="s">
        <v>522</v>
      </c>
      <c r="F52" s="26" t="s">
        <v>523</v>
      </c>
    </row>
    <row r="53" spans="1:6" ht="36.6" thickBot="1" x14ac:dyDescent="0.35">
      <c r="A53" s="27">
        <v>52</v>
      </c>
      <c r="B53" s="26" t="s">
        <v>524</v>
      </c>
      <c r="C53" s="26" t="s">
        <v>525</v>
      </c>
      <c r="D53" s="28" t="s">
        <v>526</v>
      </c>
      <c r="E53" s="26" t="s">
        <v>525</v>
      </c>
      <c r="F53" s="26" t="s">
        <v>527</v>
      </c>
    </row>
    <row r="54" spans="1:6" ht="36.6" thickBot="1" x14ac:dyDescent="0.35">
      <c r="A54" s="27">
        <v>53</v>
      </c>
      <c r="B54" s="26" t="s">
        <v>528</v>
      </c>
      <c r="C54" s="26" t="s">
        <v>529</v>
      </c>
      <c r="D54" s="26" t="s">
        <v>530</v>
      </c>
      <c r="E54" s="26" t="s">
        <v>529</v>
      </c>
      <c r="F54" s="26" t="s">
        <v>531</v>
      </c>
    </row>
    <row r="55" spans="1:6" ht="36.6" thickBot="1" x14ac:dyDescent="0.35">
      <c r="A55" s="27">
        <v>54</v>
      </c>
      <c r="B55" s="26" t="s">
        <v>532</v>
      </c>
      <c r="C55" s="26" t="s">
        <v>533</v>
      </c>
      <c r="D55" s="26">
        <v>21133352</v>
      </c>
      <c r="E55" s="26" t="s">
        <v>533</v>
      </c>
      <c r="F55" s="26" t="s">
        <v>534</v>
      </c>
    </row>
    <row r="56" spans="1:6" ht="36.6" thickBot="1" x14ac:dyDescent="0.35">
      <c r="A56" s="27">
        <v>55</v>
      </c>
      <c r="B56" s="26" t="s">
        <v>535</v>
      </c>
      <c r="C56" s="26" t="s">
        <v>536</v>
      </c>
      <c r="D56" s="26">
        <v>20023569</v>
      </c>
      <c r="E56" s="26" t="s">
        <v>536</v>
      </c>
      <c r="F56" s="26" t="s">
        <v>537</v>
      </c>
    </row>
    <row r="57" spans="1:6" ht="36.6" thickBot="1" x14ac:dyDescent="0.35">
      <c r="A57" s="27">
        <v>56</v>
      </c>
      <c r="B57" s="26" t="s">
        <v>538</v>
      </c>
      <c r="C57" s="26" t="s">
        <v>539</v>
      </c>
      <c r="D57" s="26">
        <v>36061927</v>
      </c>
      <c r="E57" s="26" t="s">
        <v>539</v>
      </c>
      <c r="F57" s="26" t="s">
        <v>540</v>
      </c>
    </row>
    <row r="58" spans="1:6" ht="36.6" thickBot="1" x14ac:dyDescent="0.35">
      <c r="A58" s="27">
        <v>57</v>
      </c>
      <c r="B58" s="26" t="s">
        <v>541</v>
      </c>
      <c r="C58" s="26" t="s">
        <v>542</v>
      </c>
      <c r="D58" s="26">
        <v>19390819</v>
      </c>
      <c r="E58" s="26" t="s">
        <v>542</v>
      </c>
      <c r="F58" s="26" t="s">
        <v>543</v>
      </c>
    </row>
    <row r="59" spans="1:6" ht="36.6" thickBot="1" x14ac:dyDescent="0.35">
      <c r="A59" s="27">
        <v>58</v>
      </c>
      <c r="B59" s="26" t="s">
        <v>544</v>
      </c>
      <c r="C59" s="26" t="s">
        <v>545</v>
      </c>
      <c r="D59" s="26">
        <v>21684818</v>
      </c>
      <c r="E59" s="26" t="s">
        <v>545</v>
      </c>
      <c r="F59" s="26" t="s">
        <v>546</v>
      </c>
    </row>
    <row r="60" spans="1:6" ht="36.6" thickBot="1" x14ac:dyDescent="0.35">
      <c r="A60" s="27">
        <v>59</v>
      </c>
      <c r="B60" s="26" t="s">
        <v>547</v>
      </c>
      <c r="C60" s="26" t="s">
        <v>548</v>
      </c>
      <c r="D60" s="26">
        <v>26237202</v>
      </c>
      <c r="E60" s="26" t="s">
        <v>548</v>
      </c>
      <c r="F60" s="26" t="s">
        <v>549</v>
      </c>
    </row>
    <row r="61" spans="1:6" ht="36.6" thickBot="1" x14ac:dyDescent="0.35">
      <c r="A61" s="27">
        <v>60</v>
      </c>
      <c r="B61" s="26" t="s">
        <v>550</v>
      </c>
      <c r="C61" s="26" t="s">
        <v>551</v>
      </c>
      <c r="D61" s="26">
        <v>21650966</v>
      </c>
      <c r="E61" s="26" t="s">
        <v>551</v>
      </c>
      <c r="F61" s="26" t="s">
        <v>552</v>
      </c>
    </row>
    <row r="62" spans="1:6" ht="36.6" thickBot="1" x14ac:dyDescent="0.35">
      <c r="A62" s="27">
        <v>61</v>
      </c>
      <c r="B62" s="26" t="s">
        <v>553</v>
      </c>
      <c r="C62" s="26" t="s">
        <v>554</v>
      </c>
      <c r="D62" s="26">
        <v>19356610</v>
      </c>
      <c r="E62" s="26" t="s">
        <v>554</v>
      </c>
      <c r="F62" s="26" t="s">
        <v>555</v>
      </c>
    </row>
    <row r="63" spans="1:6" ht="36.6" thickBot="1" x14ac:dyDescent="0.35">
      <c r="A63" s="27">
        <v>62</v>
      </c>
      <c r="B63" s="26" t="s">
        <v>556</v>
      </c>
      <c r="C63" s="26" t="s">
        <v>557</v>
      </c>
      <c r="D63" s="26">
        <v>20042839</v>
      </c>
      <c r="E63" s="26" t="s">
        <v>557</v>
      </c>
      <c r="F63" s="26" t="s">
        <v>558</v>
      </c>
    </row>
    <row r="64" spans="1:6" ht="36.6" thickBot="1" x14ac:dyDescent="0.35">
      <c r="A64" s="27">
        <v>63</v>
      </c>
      <c r="B64" s="26" t="s">
        <v>559</v>
      </c>
      <c r="C64" s="26" t="s">
        <v>560</v>
      </c>
      <c r="D64" s="26">
        <v>35960913</v>
      </c>
      <c r="E64" s="26" t="s">
        <v>560</v>
      </c>
      <c r="F64" s="26" t="s">
        <v>561</v>
      </c>
    </row>
  </sheetData>
  <sheetProtection algorithmName="SHA-512" hashValue="PHCCjfH5agXy2xDXkmek5PLs4q9wMEarM1r8R6SXMBbeX46udeOgqSxlrFqpNLuU69mM96OHVpsP0/Z6a6VBNw==" saltValue="acr6V1RCmQoIehCOv/RfI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4"/>
  <sheetViews>
    <sheetView topLeftCell="A18" workbookViewId="0">
      <selection activeCell="M41" sqref="M41"/>
    </sheetView>
  </sheetViews>
  <sheetFormatPr defaultRowHeight="14.4" x14ac:dyDescent="0.3"/>
  <cols>
    <col min="1" max="1" width="67.21875" customWidth="1"/>
    <col min="2" max="2" width="15.88671875" customWidth="1"/>
    <col min="3" max="3" width="36.77734375" customWidth="1"/>
  </cols>
  <sheetData>
    <row r="3" spans="1:3" x14ac:dyDescent="0.3">
      <c r="A3" s="6" t="s">
        <v>98</v>
      </c>
      <c r="B3" s="4" t="s">
        <v>99</v>
      </c>
      <c r="C3" s="5" t="s">
        <v>97</v>
      </c>
    </row>
    <row r="4" spans="1:3" x14ac:dyDescent="0.3">
      <c r="A4" s="6" t="s">
        <v>100</v>
      </c>
      <c r="B4" s="4" t="s">
        <v>101</v>
      </c>
      <c r="C4" s="5" t="s">
        <v>97</v>
      </c>
    </row>
    <row r="5" spans="1:3" x14ac:dyDescent="0.3">
      <c r="A5" s="6" t="s">
        <v>102</v>
      </c>
      <c r="B5" s="4" t="s">
        <v>103</v>
      </c>
      <c r="C5" s="5" t="s">
        <v>97</v>
      </c>
    </row>
    <row r="6" spans="1:3" ht="28.8" x14ac:dyDescent="0.3">
      <c r="A6" s="6" t="s">
        <v>104</v>
      </c>
      <c r="B6" s="4" t="s">
        <v>105</v>
      </c>
      <c r="C6" s="5" t="s">
        <v>97</v>
      </c>
    </row>
    <row r="7" spans="1:3" ht="28.8" x14ac:dyDescent="0.3">
      <c r="A7" s="6" t="s">
        <v>106</v>
      </c>
      <c r="B7" s="4" t="s">
        <v>107</v>
      </c>
      <c r="C7" s="5" t="s">
        <v>97</v>
      </c>
    </row>
    <row r="8" spans="1:3" ht="28.8" x14ac:dyDescent="0.3">
      <c r="A8" s="6" t="s">
        <v>108</v>
      </c>
      <c r="B8" s="4" t="s">
        <v>109</v>
      </c>
      <c r="C8" s="5" t="s">
        <v>97</v>
      </c>
    </row>
    <row r="9" spans="1:3" x14ac:dyDescent="0.3">
      <c r="A9" s="6" t="s">
        <v>110</v>
      </c>
      <c r="B9" s="4" t="s">
        <v>111</v>
      </c>
      <c r="C9" s="5" t="s">
        <v>97</v>
      </c>
    </row>
    <row r="10" spans="1:3" x14ac:dyDescent="0.3">
      <c r="A10" s="6" t="s">
        <v>112</v>
      </c>
      <c r="B10" s="4" t="s">
        <v>113</v>
      </c>
      <c r="C10" s="5" t="s">
        <v>97</v>
      </c>
    </row>
    <row r="11" spans="1:3" x14ac:dyDescent="0.3">
      <c r="A11" s="6" t="s">
        <v>114</v>
      </c>
      <c r="B11" s="4" t="s">
        <v>115</v>
      </c>
      <c r="C11" s="5" t="s">
        <v>97</v>
      </c>
    </row>
    <row r="12" spans="1:3" ht="28.8" x14ac:dyDescent="0.3">
      <c r="A12" s="6" t="s">
        <v>116</v>
      </c>
      <c r="B12" s="4" t="s">
        <v>117</v>
      </c>
      <c r="C12" s="5" t="s">
        <v>97</v>
      </c>
    </row>
    <row r="13" spans="1:3" ht="28.8" x14ac:dyDescent="0.3">
      <c r="A13" s="6" t="s">
        <v>118</v>
      </c>
      <c r="B13" s="4" t="s">
        <v>119</v>
      </c>
      <c r="C13" s="5" t="s">
        <v>97</v>
      </c>
    </row>
    <row r="14" spans="1:3" x14ac:dyDescent="0.3">
      <c r="A14" s="6" t="s">
        <v>120</v>
      </c>
      <c r="B14" s="4" t="s">
        <v>121</v>
      </c>
      <c r="C14" s="5" t="s">
        <v>97</v>
      </c>
    </row>
    <row r="15" spans="1:3" ht="28.8" x14ac:dyDescent="0.3">
      <c r="A15" s="6" t="s">
        <v>122</v>
      </c>
      <c r="B15" s="4" t="s">
        <v>123</v>
      </c>
      <c r="C15" s="5" t="s">
        <v>97</v>
      </c>
    </row>
    <row r="16" spans="1:3" x14ac:dyDescent="0.3">
      <c r="A16" s="6" t="s">
        <v>124</v>
      </c>
      <c r="B16" s="4" t="s">
        <v>125</v>
      </c>
      <c r="C16" s="5" t="s">
        <v>97</v>
      </c>
    </row>
    <row r="17" spans="1:3" x14ac:dyDescent="0.3">
      <c r="A17" s="6" t="s">
        <v>126</v>
      </c>
      <c r="B17" s="4" t="s">
        <v>127</v>
      </c>
      <c r="C17" s="5" t="s">
        <v>97</v>
      </c>
    </row>
    <row r="18" spans="1:3" x14ac:dyDescent="0.3">
      <c r="A18" s="6" t="s">
        <v>128</v>
      </c>
      <c r="B18" s="4" t="s">
        <v>129</v>
      </c>
      <c r="C18" s="5" t="s">
        <v>97</v>
      </c>
    </row>
    <row r="19" spans="1:3" x14ac:dyDescent="0.3">
      <c r="A19" s="6" t="s">
        <v>130</v>
      </c>
      <c r="B19" s="4" t="s">
        <v>131</v>
      </c>
      <c r="C19" s="5" t="s">
        <v>97</v>
      </c>
    </row>
    <row r="20" spans="1:3" x14ac:dyDescent="0.3">
      <c r="A20" s="6" t="s">
        <v>132</v>
      </c>
      <c r="B20" s="4" t="s">
        <v>133</v>
      </c>
      <c r="C20" s="5" t="s">
        <v>97</v>
      </c>
    </row>
    <row r="21" spans="1:3" x14ac:dyDescent="0.3">
      <c r="A21" s="6" t="s">
        <v>134</v>
      </c>
      <c r="B21" s="4" t="s">
        <v>135</v>
      </c>
      <c r="C21" s="5" t="s">
        <v>97</v>
      </c>
    </row>
    <row r="22" spans="1:3" x14ac:dyDescent="0.3">
      <c r="A22" s="6" t="s">
        <v>136</v>
      </c>
      <c r="B22" s="4" t="s">
        <v>137</v>
      </c>
      <c r="C22" s="5" t="s">
        <v>97</v>
      </c>
    </row>
    <row r="23" spans="1:3" ht="28.8" x14ac:dyDescent="0.3">
      <c r="A23" s="6" t="s">
        <v>138</v>
      </c>
      <c r="B23" s="4" t="s">
        <v>139</v>
      </c>
      <c r="C23" s="5" t="s">
        <v>97</v>
      </c>
    </row>
    <row r="24" spans="1:3" x14ac:dyDescent="0.3">
      <c r="A24" s="6" t="s">
        <v>140</v>
      </c>
      <c r="B24" s="4" t="s">
        <v>141</v>
      </c>
      <c r="C24" s="5" t="s">
        <v>97</v>
      </c>
    </row>
    <row r="25" spans="1:3" x14ac:dyDescent="0.3">
      <c r="A25" s="6" t="s">
        <v>142</v>
      </c>
      <c r="B25" s="4" t="s">
        <v>143</v>
      </c>
      <c r="C25" s="5" t="s">
        <v>97</v>
      </c>
    </row>
    <row r="26" spans="1:3" ht="28.8" x14ac:dyDescent="0.3">
      <c r="A26" s="6" t="s">
        <v>144</v>
      </c>
      <c r="B26" s="4" t="s">
        <v>145</v>
      </c>
      <c r="C26" s="5" t="s">
        <v>97</v>
      </c>
    </row>
    <row r="27" spans="1:3" x14ac:dyDescent="0.3">
      <c r="A27" s="6" t="s">
        <v>146</v>
      </c>
      <c r="B27" s="4" t="s">
        <v>147</v>
      </c>
      <c r="C27" s="5" t="s">
        <v>97</v>
      </c>
    </row>
    <row r="28" spans="1:3" ht="28.8" x14ac:dyDescent="0.3">
      <c r="A28" s="6" t="s">
        <v>148</v>
      </c>
      <c r="B28" s="4" t="s">
        <v>149</v>
      </c>
      <c r="C28" s="5" t="s">
        <v>97</v>
      </c>
    </row>
    <row r="29" spans="1:3" x14ac:dyDescent="0.3">
      <c r="A29" s="6" t="s">
        <v>150</v>
      </c>
      <c r="B29" s="4" t="s">
        <v>151</v>
      </c>
      <c r="C29" s="5" t="s">
        <v>97</v>
      </c>
    </row>
    <row r="30" spans="1:3" x14ac:dyDescent="0.3">
      <c r="A30" s="6" t="s">
        <v>152</v>
      </c>
      <c r="B30" s="4" t="s">
        <v>153</v>
      </c>
      <c r="C30" s="5" t="s">
        <v>97</v>
      </c>
    </row>
    <row r="31" spans="1:3" x14ac:dyDescent="0.3">
      <c r="A31" s="6" t="s">
        <v>154</v>
      </c>
      <c r="B31" s="4" t="s">
        <v>155</v>
      </c>
      <c r="C31" s="5" t="s">
        <v>97</v>
      </c>
    </row>
    <row r="32" spans="1:3" x14ac:dyDescent="0.3">
      <c r="A32" s="6" t="s">
        <v>156</v>
      </c>
      <c r="B32" s="4" t="s">
        <v>157</v>
      </c>
      <c r="C32" s="5" t="s">
        <v>97</v>
      </c>
    </row>
    <row r="33" spans="1:3" x14ac:dyDescent="0.3">
      <c r="A33" s="6" t="s">
        <v>158</v>
      </c>
      <c r="B33" s="4" t="s">
        <v>159</v>
      </c>
      <c r="C33" s="5" t="s">
        <v>97</v>
      </c>
    </row>
    <row r="34" spans="1:3" x14ac:dyDescent="0.3">
      <c r="A34" s="6" t="s">
        <v>160</v>
      </c>
      <c r="B34" s="4" t="s">
        <v>161</v>
      </c>
      <c r="C34" s="5" t="s">
        <v>97</v>
      </c>
    </row>
    <row r="35" spans="1:3" x14ac:dyDescent="0.3">
      <c r="A35" s="6" t="s">
        <v>162</v>
      </c>
      <c r="B35" s="4" t="s">
        <v>163</v>
      </c>
      <c r="C35" s="5" t="s">
        <v>97</v>
      </c>
    </row>
    <row r="36" spans="1:3" x14ac:dyDescent="0.3">
      <c r="A36" s="6" t="s">
        <v>164</v>
      </c>
      <c r="B36" s="4" t="s">
        <v>165</v>
      </c>
      <c r="C36" s="5" t="s">
        <v>97</v>
      </c>
    </row>
    <row r="37" spans="1:3" x14ac:dyDescent="0.3">
      <c r="A37" s="6" t="s">
        <v>166</v>
      </c>
      <c r="B37" s="4" t="s">
        <v>167</v>
      </c>
      <c r="C37" s="5" t="s">
        <v>97</v>
      </c>
    </row>
    <row r="38" spans="1:3" x14ac:dyDescent="0.3">
      <c r="A38" s="6" t="s">
        <v>168</v>
      </c>
      <c r="B38" s="4" t="s">
        <v>169</v>
      </c>
      <c r="C38" s="5" t="s">
        <v>97</v>
      </c>
    </row>
    <row r="39" spans="1:3" x14ac:dyDescent="0.3">
      <c r="A39" s="6" t="s">
        <v>170</v>
      </c>
      <c r="B39" s="4" t="s">
        <v>171</v>
      </c>
      <c r="C39" s="5" t="s">
        <v>97</v>
      </c>
    </row>
    <row r="40" spans="1:3" x14ac:dyDescent="0.3">
      <c r="A40" s="6" t="s">
        <v>172</v>
      </c>
      <c r="B40" s="4" t="s">
        <v>173</v>
      </c>
      <c r="C40" s="5" t="s">
        <v>97</v>
      </c>
    </row>
    <row r="41" spans="1:3" x14ac:dyDescent="0.3">
      <c r="A41" s="6" t="s">
        <v>174</v>
      </c>
      <c r="B41" s="4" t="s">
        <v>175</v>
      </c>
      <c r="C41" s="5" t="s">
        <v>97</v>
      </c>
    </row>
    <row r="42" spans="1:3" x14ac:dyDescent="0.3">
      <c r="A42" s="6" t="s">
        <v>176</v>
      </c>
      <c r="B42" s="4" t="s">
        <v>177</v>
      </c>
      <c r="C42" s="5" t="s">
        <v>97</v>
      </c>
    </row>
    <row r="43" spans="1:3" x14ac:dyDescent="0.3">
      <c r="A43" s="6" t="s">
        <v>178</v>
      </c>
      <c r="B43" s="4" t="s">
        <v>179</v>
      </c>
      <c r="C43" s="5" t="s">
        <v>97</v>
      </c>
    </row>
    <row r="44" spans="1:3" x14ac:dyDescent="0.3">
      <c r="A44" s="6" t="s">
        <v>180</v>
      </c>
      <c r="B44" s="4" t="s">
        <v>181</v>
      </c>
      <c r="C44" s="5" t="s">
        <v>97</v>
      </c>
    </row>
    <row r="45" spans="1:3" x14ac:dyDescent="0.3">
      <c r="A45" s="6" t="s">
        <v>182</v>
      </c>
      <c r="B45" s="4" t="s">
        <v>183</v>
      </c>
      <c r="C45" s="5" t="s">
        <v>97</v>
      </c>
    </row>
    <row r="46" spans="1:3" x14ac:dyDescent="0.3">
      <c r="A46" s="6" t="s">
        <v>184</v>
      </c>
      <c r="B46" s="4" t="s">
        <v>185</v>
      </c>
      <c r="C46" s="5" t="s">
        <v>97</v>
      </c>
    </row>
    <row r="47" spans="1:3" x14ac:dyDescent="0.3">
      <c r="A47" s="6" t="s">
        <v>186</v>
      </c>
      <c r="B47" s="4" t="s">
        <v>187</v>
      </c>
      <c r="C47" s="5" t="s">
        <v>97</v>
      </c>
    </row>
    <row r="48" spans="1:3" x14ac:dyDescent="0.3">
      <c r="A48" s="6" t="s">
        <v>188</v>
      </c>
      <c r="B48" s="4" t="s">
        <v>189</v>
      </c>
      <c r="C48" s="5" t="s">
        <v>97</v>
      </c>
    </row>
    <row r="49" spans="1:3" x14ac:dyDescent="0.3">
      <c r="A49" s="6" t="s">
        <v>190</v>
      </c>
      <c r="B49" s="4" t="s">
        <v>191</v>
      </c>
      <c r="C49" s="5" t="s">
        <v>97</v>
      </c>
    </row>
    <row r="50" spans="1:3" x14ac:dyDescent="0.3">
      <c r="A50" s="6" t="s">
        <v>192</v>
      </c>
      <c r="B50" s="4" t="s">
        <v>193</v>
      </c>
      <c r="C50" s="5" t="s">
        <v>97</v>
      </c>
    </row>
    <row r="51" spans="1:3" x14ac:dyDescent="0.3">
      <c r="A51" s="6" t="s">
        <v>194</v>
      </c>
      <c r="B51" s="4" t="s">
        <v>195</v>
      </c>
      <c r="C51" s="5" t="s">
        <v>97</v>
      </c>
    </row>
    <row r="52" spans="1:3" x14ac:dyDescent="0.3">
      <c r="A52" s="7" t="s">
        <v>196</v>
      </c>
      <c r="B52" s="4" t="s">
        <v>197</v>
      </c>
      <c r="C52" s="5" t="s">
        <v>97</v>
      </c>
    </row>
    <row r="53" spans="1:3" x14ac:dyDescent="0.3">
      <c r="A53" s="6" t="s">
        <v>198</v>
      </c>
      <c r="B53" s="4" t="s">
        <v>199</v>
      </c>
      <c r="C53" s="5" t="s">
        <v>97</v>
      </c>
    </row>
    <row r="54" spans="1:3" x14ac:dyDescent="0.3">
      <c r="A54" s="6" t="s">
        <v>200</v>
      </c>
      <c r="B54" s="4" t="s">
        <v>201</v>
      </c>
      <c r="C54" s="5" t="s">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61"/>
  <sheetViews>
    <sheetView zoomScale="82" zoomScaleNormal="100" workbookViewId="0">
      <pane xSplit="1" ySplit="4" topLeftCell="B5" activePane="bottomRight" state="frozen"/>
      <selection pane="topRight" activeCell="B1" sqref="B1"/>
      <selection pane="bottomLeft" activeCell="A5" sqref="A5"/>
      <selection pane="bottomRight" activeCell="E10" sqref="E10"/>
    </sheetView>
  </sheetViews>
  <sheetFormatPr defaultRowHeight="14.4" x14ac:dyDescent="0.3"/>
  <cols>
    <col min="1" max="1" width="5" style="1" customWidth="1"/>
    <col min="2" max="2" width="95.44140625" customWidth="1"/>
    <col min="3" max="3" width="21" style="2" customWidth="1"/>
    <col min="4" max="4" width="23.88671875" style="2" customWidth="1"/>
    <col min="5" max="5" width="12.77734375" customWidth="1"/>
    <col min="6" max="6" width="11.5546875" customWidth="1"/>
    <col min="7" max="7" width="13.6640625" customWidth="1"/>
    <col min="8" max="8" width="14.21875" customWidth="1"/>
    <col min="9" max="9" width="12.21875" customWidth="1"/>
  </cols>
  <sheetData>
    <row r="1" spans="1:5" ht="18.600000000000001" thickBot="1" x14ac:dyDescent="0.4">
      <c r="A1" s="91" t="s">
        <v>259</v>
      </c>
      <c r="B1" s="92"/>
      <c r="C1" s="92"/>
      <c r="E1" s="15" t="s">
        <v>356</v>
      </c>
    </row>
    <row r="2" spans="1:5" ht="16.2" thickBot="1" x14ac:dyDescent="0.35">
      <c r="C2" s="9" t="s">
        <v>260</v>
      </c>
      <c r="D2" s="24" t="s">
        <v>357</v>
      </c>
      <c r="E2" s="15" t="s">
        <v>358</v>
      </c>
    </row>
    <row r="3" spans="1:5" ht="31.8" thickBot="1" x14ac:dyDescent="0.35">
      <c r="A3" s="38" t="s">
        <v>0</v>
      </c>
      <c r="B3" s="38" t="s">
        <v>2</v>
      </c>
      <c r="C3" s="38" t="s">
        <v>228</v>
      </c>
      <c r="D3" s="50" t="s">
        <v>358</v>
      </c>
    </row>
    <row r="4" spans="1:5" ht="15.6" x14ac:dyDescent="0.3">
      <c r="A4" s="38">
        <v>1</v>
      </c>
      <c r="B4" s="38">
        <v>2</v>
      </c>
      <c r="C4" s="38">
        <v>3</v>
      </c>
    </row>
    <row r="5" spans="1:5" ht="31.2" x14ac:dyDescent="0.3">
      <c r="A5" s="38">
        <v>1</v>
      </c>
      <c r="B5" s="121" t="s">
        <v>618</v>
      </c>
      <c r="C5" s="51"/>
    </row>
    <row r="6" spans="1:5" ht="15.6" x14ac:dyDescent="0.3">
      <c r="A6" s="38">
        <v>2</v>
      </c>
      <c r="B6" s="39" t="s">
        <v>229</v>
      </c>
      <c r="C6" s="52">
        <f>'таблиця 5'!H6</f>
        <v>0</v>
      </c>
    </row>
    <row r="7" spans="1:5" ht="31.2" x14ac:dyDescent="0.3">
      <c r="A7" s="38">
        <v>3</v>
      </c>
      <c r="B7" s="39" t="s">
        <v>202</v>
      </c>
      <c r="C7" s="53"/>
    </row>
    <row r="8" spans="1:5" ht="31.2" x14ac:dyDescent="0.3">
      <c r="A8" s="38">
        <v>4</v>
      </c>
      <c r="B8" s="39" t="s">
        <v>8</v>
      </c>
      <c r="C8" s="54">
        <f>'Зобов''язання забезпечені'!G55</f>
        <v>0</v>
      </c>
    </row>
    <row r="9" spans="1:5" ht="15.6" x14ac:dyDescent="0.3">
      <c r="A9" s="38">
        <v>5</v>
      </c>
      <c r="B9" s="39" t="s">
        <v>230</v>
      </c>
      <c r="C9" s="53"/>
    </row>
    <row r="10" spans="1:5" ht="31.2" x14ac:dyDescent="0.3">
      <c r="A10" s="38">
        <v>6</v>
      </c>
      <c r="B10" s="39" t="s">
        <v>231</v>
      </c>
      <c r="C10" s="54">
        <f>C11+C29+C44</f>
        <v>0</v>
      </c>
    </row>
    <row r="11" spans="1:5" ht="15.6" x14ac:dyDescent="0.3">
      <c r="A11" s="38">
        <v>7</v>
      </c>
      <c r="B11" s="39" t="s">
        <v>9</v>
      </c>
      <c r="C11" s="54">
        <f>IF((C12+C16+C17+C21+C22+C26+C27)&lt;0,0,(C12+C16+C17+C21+C22+C26+C27))</f>
        <v>0</v>
      </c>
    </row>
    <row r="12" spans="1:5" ht="31.2" x14ac:dyDescent="0.3">
      <c r="A12" s="38">
        <v>8</v>
      </c>
      <c r="B12" s="39" t="s">
        <v>232</v>
      </c>
      <c r="C12" s="54">
        <f>C13-C14-C15</f>
        <v>0</v>
      </c>
    </row>
    <row r="13" spans="1:5" ht="15.6" x14ac:dyDescent="0.3">
      <c r="A13" s="38">
        <v>9</v>
      </c>
      <c r="B13" s="39" t="s">
        <v>233</v>
      </c>
      <c r="C13" s="55"/>
    </row>
    <row r="14" spans="1:5" ht="15.6" x14ac:dyDescent="0.3">
      <c r="A14" s="38">
        <v>10</v>
      </c>
      <c r="B14" s="39" t="s">
        <v>234</v>
      </c>
      <c r="C14" s="55"/>
    </row>
    <row r="15" spans="1:5" ht="15.6" x14ac:dyDescent="0.3">
      <c r="A15" s="38">
        <v>11</v>
      </c>
      <c r="B15" s="39" t="s">
        <v>235</v>
      </c>
      <c r="C15" s="55"/>
    </row>
    <row r="16" spans="1:5" ht="15.6" x14ac:dyDescent="0.3">
      <c r="A16" s="38">
        <v>12</v>
      </c>
      <c r="B16" s="39" t="s">
        <v>236</v>
      </c>
      <c r="C16" s="55"/>
    </row>
    <row r="17" spans="1:4" ht="46.8" x14ac:dyDescent="0.3">
      <c r="A17" s="38">
        <v>13</v>
      </c>
      <c r="B17" s="39" t="s">
        <v>237</v>
      </c>
      <c r="C17" s="54">
        <f>C18-C19-C20</f>
        <v>0</v>
      </c>
    </row>
    <row r="18" spans="1:4" ht="15.6" x14ac:dyDescent="0.3">
      <c r="A18" s="38">
        <v>14</v>
      </c>
      <c r="B18" s="39" t="s">
        <v>238</v>
      </c>
      <c r="C18" s="55"/>
    </row>
    <row r="19" spans="1:4" ht="15.6" x14ac:dyDescent="0.3">
      <c r="A19" s="38">
        <v>15</v>
      </c>
      <c r="B19" s="39" t="s">
        <v>239</v>
      </c>
      <c r="C19" s="55"/>
    </row>
    <row r="20" spans="1:4" ht="15.6" x14ac:dyDescent="0.3">
      <c r="A20" s="38">
        <v>16</v>
      </c>
      <c r="B20" s="39" t="s">
        <v>240</v>
      </c>
      <c r="C20" s="55"/>
    </row>
    <row r="21" spans="1:4" s="21" customFormat="1" ht="31.2" x14ac:dyDescent="0.3">
      <c r="A21" s="56">
        <v>17</v>
      </c>
      <c r="B21" s="57" t="s">
        <v>241</v>
      </c>
      <c r="C21" s="54">
        <f>'Прибутки, збитки'!D16</f>
        <v>0</v>
      </c>
      <c r="D21" s="20"/>
    </row>
    <row r="22" spans="1:4" ht="15.6" x14ac:dyDescent="0.3">
      <c r="A22" s="38">
        <v>18</v>
      </c>
      <c r="B22" s="39" t="s">
        <v>10</v>
      </c>
      <c r="C22" s="54">
        <f>SUM(C23:C25)</f>
        <v>0</v>
      </c>
    </row>
    <row r="23" spans="1:4" ht="15.6" x14ac:dyDescent="0.3">
      <c r="A23" s="38">
        <v>19</v>
      </c>
      <c r="B23" s="39" t="s">
        <v>242</v>
      </c>
      <c r="C23" s="51"/>
    </row>
    <row r="24" spans="1:4" ht="31.2" x14ac:dyDescent="0.3">
      <c r="A24" s="38">
        <v>20</v>
      </c>
      <c r="B24" s="39" t="s">
        <v>243</v>
      </c>
      <c r="C24" s="51"/>
    </row>
    <row r="25" spans="1:4" ht="46.8" x14ac:dyDescent="0.3">
      <c r="A25" s="38">
        <v>21</v>
      </c>
      <c r="B25" s="39" t="s">
        <v>244</v>
      </c>
      <c r="C25" s="51"/>
    </row>
    <row r="26" spans="1:4" ht="31.2" x14ac:dyDescent="0.3">
      <c r="A26" s="38">
        <v>22</v>
      </c>
      <c r="B26" s="39" t="s">
        <v>11</v>
      </c>
      <c r="C26" s="54">
        <f>'Прибутки, збитки'!D18</f>
        <v>0</v>
      </c>
    </row>
    <row r="27" spans="1:4" ht="15.6" x14ac:dyDescent="0.3">
      <c r="A27" s="38">
        <v>23</v>
      </c>
      <c r="B27" s="39" t="s">
        <v>12</v>
      </c>
      <c r="C27" s="54">
        <f>IF(C29&lt;0,C29,0)</f>
        <v>0</v>
      </c>
    </row>
    <row r="28" spans="1:4" ht="46.8" x14ac:dyDescent="0.3">
      <c r="A28" s="38">
        <v>24</v>
      </c>
      <c r="B28" s="39" t="s">
        <v>15</v>
      </c>
      <c r="C28" s="54">
        <f>IF((C11+C29+C44-IF((C6-(C7-C8-C9))&lt;0,0,C6-(C7-C8-C9)))&gt;0,(C11+C29+C44-IF((C6-(C7-C8-C9))&lt;0,0,C6-(C7-C8-C9))),0)</f>
        <v>0</v>
      </c>
    </row>
    <row r="29" spans="1:4" ht="15.6" x14ac:dyDescent="0.3">
      <c r="A29" s="38">
        <v>25</v>
      </c>
      <c r="B29" s="39" t="s">
        <v>245</v>
      </c>
      <c r="C29" s="54">
        <f>C30+C34+C35+C36+C40</f>
        <v>0</v>
      </c>
    </row>
    <row r="30" spans="1:4" ht="31.2" x14ac:dyDescent="0.3">
      <c r="A30" s="38">
        <v>26</v>
      </c>
      <c r="B30" s="39" t="s">
        <v>246</v>
      </c>
      <c r="C30" s="54">
        <f>C31-C32-C33</f>
        <v>0</v>
      </c>
    </row>
    <row r="31" spans="1:4" ht="15.6" x14ac:dyDescent="0.3">
      <c r="A31" s="38">
        <v>27</v>
      </c>
      <c r="B31" s="39" t="s">
        <v>247</v>
      </c>
      <c r="C31" s="51"/>
    </row>
    <row r="32" spans="1:4" ht="15.6" x14ac:dyDescent="0.3">
      <c r="A32" s="38">
        <v>28</v>
      </c>
      <c r="B32" s="39" t="s">
        <v>248</v>
      </c>
      <c r="C32" s="51"/>
    </row>
    <row r="33" spans="1:4" ht="15.6" x14ac:dyDescent="0.3">
      <c r="A33" s="38">
        <v>29</v>
      </c>
      <c r="B33" s="39" t="s">
        <v>249</v>
      </c>
      <c r="C33" s="51"/>
    </row>
    <row r="34" spans="1:4" ht="15.6" x14ac:dyDescent="0.3">
      <c r="A34" s="38">
        <v>30</v>
      </c>
      <c r="B34" s="39" t="s">
        <v>13</v>
      </c>
      <c r="C34" s="51"/>
    </row>
    <row r="35" spans="1:4" ht="62.4" x14ac:dyDescent="0.3">
      <c r="A35" s="38">
        <v>31</v>
      </c>
      <c r="B35" s="39" t="s">
        <v>16</v>
      </c>
      <c r="C35" s="51"/>
    </row>
    <row r="36" spans="1:4" ht="15.6" x14ac:dyDescent="0.3">
      <c r="A36" s="38">
        <v>32</v>
      </c>
      <c r="B36" s="39" t="s">
        <v>250</v>
      </c>
      <c r="C36" s="54">
        <f>C37+C38</f>
        <v>0</v>
      </c>
    </row>
    <row r="37" spans="1:4" ht="15.6" x14ac:dyDescent="0.3">
      <c r="A37" s="38">
        <v>33</v>
      </c>
      <c r="B37" s="39" t="s">
        <v>251</v>
      </c>
      <c r="C37" s="54">
        <f>IF('Прибутки, збитки'!D19&gt;0,'Прибутки, збитки'!D19,0)</f>
        <v>0</v>
      </c>
    </row>
    <row r="38" spans="1:4" s="21" customFormat="1" ht="15.6" x14ac:dyDescent="0.3">
      <c r="A38" s="56">
        <v>34</v>
      </c>
      <c r="B38" s="57" t="s">
        <v>252</v>
      </c>
      <c r="C38" s="54">
        <f>IF('Прибутки, збитки'!D20&gt;0,'Прибутки, збитки'!D20,0)</f>
        <v>0</v>
      </c>
      <c r="D38" s="20"/>
    </row>
    <row r="39" spans="1:4" ht="31.2" x14ac:dyDescent="0.3">
      <c r="A39" s="38">
        <v>35</v>
      </c>
      <c r="B39" s="39" t="s">
        <v>253</v>
      </c>
      <c r="C39" s="55"/>
    </row>
    <row r="40" spans="1:4" ht="15.6" x14ac:dyDescent="0.3">
      <c r="A40" s="38">
        <v>36</v>
      </c>
      <c r="B40" s="39" t="s">
        <v>254</v>
      </c>
      <c r="C40" s="54">
        <f>C41+C42</f>
        <v>0</v>
      </c>
    </row>
    <row r="41" spans="1:4" s="21" customFormat="1" ht="15.6" x14ac:dyDescent="0.3">
      <c r="A41" s="56">
        <v>37</v>
      </c>
      <c r="B41" s="57" t="s">
        <v>255</v>
      </c>
      <c r="C41" s="54">
        <f>IF('Прибутки, збитки'!D19&lt;0,'Прибутки, збитки'!D19,0)</f>
        <v>0</v>
      </c>
      <c r="D41" s="20"/>
    </row>
    <row r="42" spans="1:4" s="21" customFormat="1" ht="15.6" x14ac:dyDescent="0.3">
      <c r="A42" s="56">
        <v>38</v>
      </c>
      <c r="B42" s="57" t="s">
        <v>256</v>
      </c>
      <c r="C42" s="54">
        <f>IF('Прибутки, збитки'!D20&lt;0,'Прибутки, збитки'!D20,0)</f>
        <v>0</v>
      </c>
      <c r="D42" s="20"/>
    </row>
    <row r="43" spans="1:4" ht="46.8" x14ac:dyDescent="0.3">
      <c r="A43" s="38">
        <v>39</v>
      </c>
      <c r="B43" s="39" t="s">
        <v>14</v>
      </c>
      <c r="C43" s="54">
        <f>-IF((C11+C29+C44-IF((C6-(C7-C8-C9))&lt;0,0,C6-(C7-C8-C9)))&lt;0,(C11+C29+C44-IF((C6-(C7-C8-C9))&lt;0,0,C6-(C7-C8-C9))),0)</f>
        <v>0</v>
      </c>
    </row>
    <row r="44" spans="1:4" ht="15.6" x14ac:dyDescent="0.3">
      <c r="A44" s="38">
        <v>40</v>
      </c>
      <c r="B44" s="39" t="s">
        <v>257</v>
      </c>
      <c r="C44" s="54">
        <f>C45+C46</f>
        <v>0</v>
      </c>
    </row>
    <row r="45" spans="1:4" ht="46.8" x14ac:dyDescent="0.3">
      <c r="A45" s="38">
        <v>41</v>
      </c>
      <c r="B45" s="39" t="s">
        <v>17</v>
      </c>
      <c r="C45" s="51"/>
    </row>
    <row r="46" spans="1:4" ht="31.2" x14ac:dyDescent="0.3">
      <c r="A46" s="38">
        <v>42</v>
      </c>
      <c r="B46" s="39" t="s">
        <v>18</v>
      </c>
      <c r="C46" s="51"/>
    </row>
    <row r="47" spans="1:4" ht="46.8" x14ac:dyDescent="0.3">
      <c r="A47" s="38">
        <v>43</v>
      </c>
      <c r="B47" s="39" t="s">
        <v>19</v>
      </c>
      <c r="C47" s="54" t="e">
        <f>C48+C49+C50</f>
        <v>#DIV/0!</v>
      </c>
    </row>
    <row r="48" spans="1:4" ht="15.6" x14ac:dyDescent="0.3">
      <c r="A48" s="38">
        <v>44</v>
      </c>
      <c r="B48" s="39" t="s">
        <v>21</v>
      </c>
      <c r="C48" s="54">
        <f>C11-C28</f>
        <v>0</v>
      </c>
    </row>
    <row r="49" spans="1:3" ht="15.6" x14ac:dyDescent="0.3">
      <c r="A49" s="38">
        <v>45</v>
      </c>
      <c r="B49" s="39" t="s">
        <v>22</v>
      </c>
      <c r="C49" s="54" t="e">
        <f>IF((C29+C43+C50)/(IF(D3="LIFE",'таблиця 4'!C41,'таблиця 4'!C5))&lt;0.5,(C29+C43),IF(D3="LIFE",'таблиця 4'!C41,'таблиця 4'!C5)*0.5-C50)</f>
        <v>#DIV/0!</v>
      </c>
    </row>
    <row r="50" spans="1:3" ht="15.6" x14ac:dyDescent="0.3">
      <c r="A50" s="38">
        <v>46</v>
      </c>
      <c r="B50" s="39" t="s">
        <v>258</v>
      </c>
      <c r="C50" s="54" t="e">
        <f>IF((C44)/(IF(D3="LIFE",'таблиця 4'!C41,'таблиця 4'!C5))&lt;0.15,C44,(IF(D3="LIFE",'таблиця 4'!C41,'таблиця 4'!C5))*0.15)</f>
        <v>#DIV/0!</v>
      </c>
    </row>
    <row r="51" spans="1:3" ht="46.8" x14ac:dyDescent="0.3">
      <c r="A51" s="38">
        <v>47</v>
      </c>
      <c r="B51" s="39" t="s">
        <v>20</v>
      </c>
      <c r="C51" s="54" t="e">
        <f>C52+C53</f>
        <v>#DIV/0!</v>
      </c>
    </row>
    <row r="52" spans="1:3" ht="15.6" x14ac:dyDescent="0.3">
      <c r="A52" s="38">
        <v>48</v>
      </c>
      <c r="B52" s="39" t="s">
        <v>21</v>
      </c>
      <c r="C52" s="54">
        <f>C11-C28</f>
        <v>0</v>
      </c>
    </row>
    <row r="53" spans="1:3" ht="15.6" x14ac:dyDescent="0.3">
      <c r="A53" s="38">
        <v>49</v>
      </c>
      <c r="B53" s="39" t="s">
        <v>22</v>
      </c>
      <c r="C53" s="54" t="e">
        <f>IF((C29+C43)/(IF(D3="LIFE",'таблиця 4'!C49,'таблиця 4'!C48))&lt;0.2,(C29+C43),IF(D3="LIFE",'таблиця 4'!C49,'таблиця 4'!C48)*0.2)</f>
        <v>#DIV/0!</v>
      </c>
    </row>
    <row r="55" spans="1:3" ht="15.6" x14ac:dyDescent="0.3">
      <c r="A55" s="82" t="s">
        <v>609</v>
      </c>
      <c r="B55" s="79" t="s">
        <v>587</v>
      </c>
    </row>
    <row r="56" spans="1:3" ht="15.6" x14ac:dyDescent="0.3">
      <c r="A56" s="78" t="s">
        <v>588</v>
      </c>
      <c r="B56" s="79" t="s">
        <v>599</v>
      </c>
    </row>
    <row r="57" spans="1:3" ht="15.6" x14ac:dyDescent="0.3">
      <c r="A57" s="78" t="s">
        <v>589</v>
      </c>
      <c r="B57" s="79" t="s">
        <v>610</v>
      </c>
    </row>
    <row r="58" spans="1:3" ht="15.6" x14ac:dyDescent="0.3">
      <c r="A58" s="78" t="s">
        <v>590</v>
      </c>
      <c r="B58" s="79" t="s">
        <v>602</v>
      </c>
    </row>
    <row r="59" spans="1:3" ht="15.6" x14ac:dyDescent="0.3">
      <c r="A59" s="78" t="s">
        <v>591</v>
      </c>
      <c r="B59" s="79" t="s">
        <v>600</v>
      </c>
    </row>
    <row r="60" spans="1:3" ht="15.6" x14ac:dyDescent="0.3">
      <c r="A60" s="78" t="s">
        <v>592</v>
      </c>
      <c r="B60" s="79" t="s">
        <v>601</v>
      </c>
    </row>
    <row r="61" spans="1:3" ht="15.6" x14ac:dyDescent="0.3">
      <c r="A61" s="78" t="s">
        <v>593</v>
      </c>
      <c r="B61" s="79" t="s">
        <v>603</v>
      </c>
    </row>
  </sheetData>
  <protectedRanges>
    <protectedRange algorithmName="SHA-512" hashValue="jWLs9IZe91b3QeBLT0UcWRQXf5UleINsB9zKuUMRABCfuyvuAcAah+FF16Sm3gEDmFWlUKXZSfeOPntpAHF9vA==" saltValue="M/D+MoDQSwrRAqGQ5tpo/g==" spinCount="100000" sqref="C6" name="Діапазон1"/>
  </protectedRanges>
  <customSheetViews>
    <customSheetView guid="{9EC2EAB2-EA15-41E1-9C6D-83A3F6A19D7E}" topLeftCell="A36">
      <selection activeCell="B42" sqref="B42"/>
      <pageMargins left="0.7" right="0.7" top="0.75" bottom="0.75" header="0.3" footer="0.3"/>
      <pageSetup paperSize="9" orientation="portrait" r:id="rId1"/>
    </customSheetView>
  </customSheetViews>
  <mergeCells count="1">
    <mergeCell ref="A1:C1"/>
  </mergeCells>
  <dataValidations disablePrompts="1" count="1">
    <dataValidation type="list" allowBlank="1" showInputMessage="1" showErrorMessage="1" sqref="D3">
      <formula1>$E$1:$E$2</formula1>
    </dataValidation>
  </dataValidations>
  <hyperlinks>
    <hyperlink ref="B7" location="n146" display="n146"/>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E38"/>
  <sheetViews>
    <sheetView zoomScale="70" zoomScaleNormal="70" workbookViewId="0">
      <pane xSplit="1" ySplit="2" topLeftCell="B12" activePane="bottomRight" state="frozen"/>
      <selection pane="topRight" activeCell="B1" sqref="B1"/>
      <selection pane="bottomLeft" activeCell="A3" sqref="A3"/>
      <selection pane="bottomRight" activeCell="E17" sqref="E17"/>
    </sheetView>
  </sheetViews>
  <sheetFormatPr defaultRowHeight="14.4" x14ac:dyDescent="0.3"/>
  <cols>
    <col min="2" max="2" width="10.6640625" customWidth="1"/>
    <col min="3" max="3" width="44.77734375" customWidth="1"/>
    <col min="4" max="4" width="24.6640625" customWidth="1"/>
    <col min="5" max="5" width="19.6640625" customWidth="1"/>
    <col min="6" max="6" width="23.88671875" customWidth="1"/>
    <col min="7" max="7" width="18.5546875" customWidth="1"/>
    <col min="8" max="8" width="18" customWidth="1"/>
    <col min="9" max="9" width="18.5546875" customWidth="1"/>
  </cols>
  <sheetData>
    <row r="1" spans="1:4" ht="31.2" x14ac:dyDescent="0.3">
      <c r="A1" s="76" t="s">
        <v>0</v>
      </c>
      <c r="B1" s="76" t="s">
        <v>586</v>
      </c>
      <c r="C1" s="76" t="s">
        <v>208</v>
      </c>
      <c r="D1" s="76" t="s">
        <v>209</v>
      </c>
    </row>
    <row r="2" spans="1:4" ht="15.6" x14ac:dyDescent="0.3">
      <c r="A2" s="76">
        <v>1</v>
      </c>
      <c r="B2" s="41">
        <v>2</v>
      </c>
      <c r="C2" s="41">
        <v>3</v>
      </c>
      <c r="D2" s="41">
        <v>4</v>
      </c>
    </row>
    <row r="3" spans="1:4" ht="21.6" customHeight="1" x14ac:dyDescent="0.3">
      <c r="A3" s="76">
        <v>1</v>
      </c>
      <c r="B3" s="97" t="s">
        <v>564</v>
      </c>
      <c r="C3" s="42" t="s">
        <v>565</v>
      </c>
      <c r="D3" s="83" t="s">
        <v>572</v>
      </c>
    </row>
    <row r="4" spans="1:4" ht="26.4" x14ac:dyDescent="0.3">
      <c r="A4" s="76">
        <v>2</v>
      </c>
      <c r="B4" s="98"/>
      <c r="C4" s="42" t="s">
        <v>582</v>
      </c>
      <c r="D4" s="43"/>
    </row>
    <row r="5" spans="1:4" ht="15.6" x14ac:dyDescent="0.3">
      <c r="A5" s="76">
        <v>3</v>
      </c>
      <c r="B5" s="98"/>
      <c r="C5" s="42" t="s">
        <v>616</v>
      </c>
      <c r="D5" s="43"/>
    </row>
    <row r="6" spans="1:4" ht="66" x14ac:dyDescent="0.3">
      <c r="A6" s="76">
        <v>4</v>
      </c>
      <c r="B6" s="99"/>
      <c r="C6" s="84" t="s">
        <v>581</v>
      </c>
      <c r="D6" s="43"/>
    </row>
    <row r="7" spans="1:4" ht="21.6" customHeight="1" x14ac:dyDescent="0.3">
      <c r="A7" s="76">
        <v>5</v>
      </c>
      <c r="B7" s="97" t="s">
        <v>566</v>
      </c>
      <c r="C7" s="42" t="s">
        <v>565</v>
      </c>
      <c r="D7" s="83" t="s">
        <v>574</v>
      </c>
    </row>
    <row r="8" spans="1:4" ht="26.4" x14ac:dyDescent="0.3">
      <c r="A8" s="76">
        <v>6</v>
      </c>
      <c r="B8" s="98"/>
      <c r="C8" s="42" t="s">
        <v>585</v>
      </c>
      <c r="D8" s="43"/>
    </row>
    <row r="9" spans="1:4" ht="21.6" customHeight="1" x14ac:dyDescent="0.3">
      <c r="A9" s="76">
        <v>7</v>
      </c>
      <c r="B9" s="98"/>
      <c r="C9" s="42" t="s">
        <v>616</v>
      </c>
      <c r="D9" s="43"/>
    </row>
    <row r="10" spans="1:4" ht="66" x14ac:dyDescent="0.3">
      <c r="A10" s="76">
        <v>8</v>
      </c>
      <c r="B10" s="99"/>
      <c r="C10" s="84" t="s">
        <v>581</v>
      </c>
      <c r="D10" s="43"/>
    </row>
    <row r="11" spans="1:4" ht="21.6" customHeight="1" x14ac:dyDescent="0.3">
      <c r="A11" s="76">
        <v>9</v>
      </c>
      <c r="B11" s="97" t="s">
        <v>567</v>
      </c>
      <c r="C11" s="42" t="s">
        <v>565</v>
      </c>
      <c r="D11" s="83" t="s">
        <v>574</v>
      </c>
    </row>
    <row r="12" spans="1:4" ht="26.4" x14ac:dyDescent="0.3">
      <c r="A12" s="76">
        <v>10</v>
      </c>
      <c r="B12" s="98"/>
      <c r="C12" s="42" t="s">
        <v>584</v>
      </c>
      <c r="D12" s="44"/>
    </row>
    <row r="13" spans="1:4" ht="21.6" customHeight="1" x14ac:dyDescent="0.3">
      <c r="A13" s="76">
        <v>11</v>
      </c>
      <c r="B13" s="98"/>
      <c r="C13" s="42" t="s">
        <v>616</v>
      </c>
      <c r="D13" s="43"/>
    </row>
    <row r="14" spans="1:4" ht="71.400000000000006" customHeight="1" x14ac:dyDescent="0.3">
      <c r="A14" s="76">
        <v>12</v>
      </c>
      <c r="B14" s="99"/>
      <c r="C14" s="84" t="s">
        <v>581</v>
      </c>
      <c r="D14" s="43"/>
    </row>
    <row r="15" spans="1:4" ht="28.8" customHeight="1" x14ac:dyDescent="0.3">
      <c r="A15" s="76">
        <v>13</v>
      </c>
      <c r="B15" s="45" t="s">
        <v>568</v>
      </c>
      <c r="C15" s="46" t="s">
        <v>583</v>
      </c>
      <c r="D15" s="43"/>
    </row>
    <row r="16" spans="1:4" ht="15.6" customHeight="1" x14ac:dyDescent="0.3">
      <c r="A16" s="95">
        <v>15</v>
      </c>
      <c r="B16" s="100" t="s">
        <v>569</v>
      </c>
      <c r="C16" s="100"/>
      <c r="D16" s="47">
        <f>IF(IF(D11="Немодифікована",D12,IF(D11="Модифікована",0,IF(D11="Не проведено",IF(D7="Немодифікована",D8,IF(D7="Модифікована",0,IF(D7="Не проведено",IF(D3="Модифікована",0,IF(D3="Немодифікована",D4))))))))&gt;0,IF(D11="Немодифікована",D12,IF(D11="Модифікована",0,IF(D11="Не проведено",IF(D7="Немодифікована",D8,IF(D7="Модифікована",0,IF(D7="Не проведено",IF(D3="Модифікована",0,IF(D3="Немодифікована",D4)))))))),0)-D17</f>
        <v>0</v>
      </c>
    </row>
    <row r="17" spans="1:5" ht="65.400000000000006" customHeight="1" x14ac:dyDescent="0.3">
      <c r="A17" s="96"/>
      <c r="B17" s="101" t="s">
        <v>617</v>
      </c>
      <c r="C17" s="101"/>
      <c r="D17" s="47"/>
    </row>
    <row r="18" spans="1:5" ht="15.6" x14ac:dyDescent="0.3">
      <c r="A18" s="76">
        <v>16</v>
      </c>
      <c r="B18" s="100" t="s">
        <v>575</v>
      </c>
      <c r="C18" s="100"/>
      <c r="D18" s="47">
        <f>IF(D11="Не проведено",IF(D8&lt;0,D8,0),IF(D12&lt;0,D12,0))</f>
        <v>0</v>
      </c>
      <c r="E18" s="21"/>
    </row>
    <row r="19" spans="1:5" ht="15.6" x14ac:dyDescent="0.3">
      <c r="A19" s="76">
        <v>17</v>
      </c>
      <c r="B19" s="100" t="s">
        <v>570</v>
      </c>
      <c r="C19" s="100"/>
      <c r="D19" s="47">
        <f>IF(D11="Не проведено",D12-D8,0)</f>
        <v>0</v>
      </c>
      <c r="E19" s="21"/>
    </row>
    <row r="20" spans="1:5" ht="15.6" x14ac:dyDescent="0.3">
      <c r="A20" s="76">
        <v>18</v>
      </c>
      <c r="B20" s="100" t="s">
        <v>571</v>
      </c>
      <c r="C20" s="100"/>
      <c r="D20" s="47">
        <f>D15</f>
        <v>0</v>
      </c>
      <c r="E20" s="21"/>
    </row>
    <row r="21" spans="1:5" x14ac:dyDescent="0.3">
      <c r="A21" s="48"/>
      <c r="B21" s="48"/>
      <c r="C21" s="48"/>
      <c r="D21" s="48"/>
    </row>
    <row r="22" spans="1:5" ht="15.6" x14ac:dyDescent="0.3">
      <c r="A22" s="82" t="s">
        <v>609</v>
      </c>
      <c r="B22" s="77" t="s">
        <v>587</v>
      </c>
      <c r="C22" s="48"/>
      <c r="D22" s="48"/>
    </row>
    <row r="23" spans="1:5" ht="15.6" x14ac:dyDescent="0.3">
      <c r="A23" s="78" t="s">
        <v>588</v>
      </c>
      <c r="B23" s="77" t="s">
        <v>597</v>
      </c>
      <c r="C23" s="48"/>
      <c r="D23" s="48"/>
    </row>
    <row r="24" spans="1:5" ht="15.6" x14ac:dyDescent="0.3">
      <c r="A24" s="78" t="s">
        <v>589</v>
      </c>
      <c r="B24" s="77" t="s">
        <v>594</v>
      </c>
      <c r="C24" s="48"/>
      <c r="D24" s="48"/>
    </row>
    <row r="25" spans="1:5" ht="15.6" x14ac:dyDescent="0.3">
      <c r="A25" s="78" t="s">
        <v>590</v>
      </c>
      <c r="B25" s="77" t="s">
        <v>615</v>
      </c>
      <c r="C25" s="48"/>
      <c r="D25" s="48"/>
    </row>
    <row r="26" spans="1:5" ht="15.6" x14ac:dyDescent="0.3">
      <c r="A26" s="78" t="s">
        <v>591</v>
      </c>
      <c r="B26" s="77" t="s">
        <v>595</v>
      </c>
      <c r="C26" s="48"/>
      <c r="D26" s="48"/>
    </row>
    <row r="27" spans="1:5" ht="15.6" x14ac:dyDescent="0.3">
      <c r="A27" s="78" t="s">
        <v>592</v>
      </c>
      <c r="B27" s="77" t="s">
        <v>596</v>
      </c>
      <c r="C27" s="48"/>
      <c r="D27" s="48"/>
    </row>
    <row r="28" spans="1:5" ht="15.6" x14ac:dyDescent="0.3">
      <c r="A28" s="78" t="s">
        <v>593</v>
      </c>
      <c r="B28" s="77" t="s">
        <v>599</v>
      </c>
      <c r="C28" s="48"/>
      <c r="D28" s="48"/>
    </row>
    <row r="29" spans="1:5" x14ac:dyDescent="0.3">
      <c r="A29" s="48"/>
      <c r="B29" s="48"/>
      <c r="C29" s="48"/>
      <c r="D29" s="48"/>
    </row>
    <row r="30" spans="1:5" x14ac:dyDescent="0.3">
      <c r="A30" s="48"/>
      <c r="B30" s="48"/>
      <c r="C30" s="48"/>
      <c r="D30" s="48"/>
    </row>
    <row r="31" spans="1:5" x14ac:dyDescent="0.3">
      <c r="A31" s="48"/>
      <c r="B31" s="48"/>
      <c r="C31" s="48"/>
      <c r="D31" s="48"/>
    </row>
    <row r="32" spans="1:5" x14ac:dyDescent="0.3">
      <c r="A32" s="48"/>
      <c r="B32" s="48"/>
      <c r="C32" s="48"/>
      <c r="D32" s="48"/>
    </row>
    <row r="33" spans="1:4" ht="15.6" x14ac:dyDescent="0.3">
      <c r="A33" s="48"/>
      <c r="B33" s="49"/>
      <c r="C33" s="48"/>
      <c r="D33" s="48"/>
    </row>
    <row r="34" spans="1:4" x14ac:dyDescent="0.3">
      <c r="A34" s="48"/>
      <c r="B34" s="48"/>
      <c r="C34" s="48"/>
      <c r="D34" s="48"/>
    </row>
    <row r="35" spans="1:4" x14ac:dyDescent="0.3">
      <c r="A35" s="48"/>
      <c r="B35" s="48"/>
      <c r="C35" s="48"/>
      <c r="D35" s="48"/>
    </row>
    <row r="36" spans="1:4" x14ac:dyDescent="0.3">
      <c r="A36" s="48"/>
      <c r="B36" s="48"/>
      <c r="C36" s="48"/>
      <c r="D36" s="48"/>
    </row>
    <row r="37" spans="1:4" x14ac:dyDescent="0.3">
      <c r="A37" s="48"/>
      <c r="B37" s="48"/>
      <c r="C37" s="48"/>
      <c r="D37" s="48"/>
    </row>
    <row r="38" spans="1:4" x14ac:dyDescent="0.3">
      <c r="A38" s="48"/>
      <c r="B38" s="48"/>
      <c r="C38" s="48"/>
      <c r="D38" s="48"/>
    </row>
  </sheetData>
  <mergeCells count="9">
    <mergeCell ref="A16:A17"/>
    <mergeCell ref="B3:B6"/>
    <mergeCell ref="B7:B10"/>
    <mergeCell ref="B11:B14"/>
    <mergeCell ref="B20:C20"/>
    <mergeCell ref="B18:C18"/>
    <mergeCell ref="B16:C16"/>
    <mergeCell ref="B19:C19"/>
    <mergeCell ref="B17:C17"/>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'Довідник банки'!$H$1:$H$3</xm:f>
          </x14:formula1>
          <xm:sqref>D3 D7 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59"/>
  <sheetViews>
    <sheetView zoomScale="70" zoomScaleNormal="70" workbookViewId="0">
      <pane xSplit="1" ySplit="2" topLeftCell="B3" activePane="bottomRight" state="frozen"/>
      <selection pane="topRight" activeCell="B1" sqref="B1"/>
      <selection pane="bottomLeft" activeCell="A3" sqref="A3"/>
      <selection pane="bottomRight" activeCell="C27" sqref="C27"/>
    </sheetView>
  </sheetViews>
  <sheetFormatPr defaultRowHeight="14.4" x14ac:dyDescent="0.3"/>
  <cols>
    <col min="1" max="1" width="6.44140625" style="36" bestFit="1" customWidth="1"/>
    <col min="2" max="2" width="24.33203125" style="36" customWidth="1"/>
    <col min="3" max="3" width="48.77734375" style="36" customWidth="1"/>
    <col min="4" max="4" width="18.77734375" style="36" customWidth="1"/>
    <col min="5" max="5" width="21" style="36" customWidth="1"/>
    <col min="6" max="6" width="16.33203125" style="36" customWidth="1"/>
    <col min="7" max="7" width="24.88671875" style="36" customWidth="1"/>
    <col min="8" max="16384" width="8.88671875" style="36"/>
  </cols>
  <sheetData>
    <row r="1" spans="1:7" ht="124.8" x14ac:dyDescent="0.3">
      <c r="A1" s="58" t="s">
        <v>0</v>
      </c>
      <c r="B1" s="75" t="s">
        <v>608</v>
      </c>
      <c r="C1" s="75" t="s">
        <v>604</v>
      </c>
      <c r="D1" s="75" t="s">
        <v>605</v>
      </c>
      <c r="E1" s="75" t="s">
        <v>606</v>
      </c>
      <c r="F1" s="75" t="s">
        <v>607</v>
      </c>
      <c r="G1" s="58" t="s">
        <v>353</v>
      </c>
    </row>
    <row r="2" spans="1:7" ht="15.6" x14ac:dyDescent="0.3">
      <c r="A2" s="58">
        <v>1</v>
      </c>
      <c r="B2" s="58">
        <v>2</v>
      </c>
      <c r="C2" s="58">
        <v>3</v>
      </c>
      <c r="D2" s="58">
        <v>4</v>
      </c>
      <c r="E2" s="58">
        <v>5</v>
      </c>
      <c r="F2" s="58">
        <v>6</v>
      </c>
      <c r="G2" s="58">
        <v>7</v>
      </c>
    </row>
    <row r="3" spans="1:7" x14ac:dyDescent="0.3">
      <c r="A3" s="37">
        <v>1</v>
      </c>
      <c r="B3" s="37" t="s">
        <v>203</v>
      </c>
      <c r="C3" s="37"/>
      <c r="D3" s="37"/>
      <c r="E3" s="37"/>
      <c r="F3" s="37"/>
      <c r="G3" s="59">
        <f>MIN(D3,F3)</f>
        <v>0</v>
      </c>
    </row>
    <row r="4" spans="1:7" x14ac:dyDescent="0.3">
      <c r="A4" s="37">
        <v>2</v>
      </c>
      <c r="B4" s="37" t="s">
        <v>203</v>
      </c>
      <c r="C4" s="37"/>
      <c r="D4" s="37"/>
      <c r="E4" s="37"/>
      <c r="F4" s="37"/>
      <c r="G4" s="59">
        <f t="shared" ref="G4:G54" si="0">MIN(D4,F4)</f>
        <v>0</v>
      </c>
    </row>
    <row r="5" spans="1:7" x14ac:dyDescent="0.3">
      <c r="A5" s="37">
        <v>3</v>
      </c>
      <c r="B5" s="37" t="s">
        <v>203</v>
      </c>
      <c r="C5" s="37"/>
      <c r="D5" s="37"/>
      <c r="E5" s="37"/>
      <c r="F5" s="37"/>
      <c r="G5" s="59">
        <f t="shared" si="0"/>
        <v>0</v>
      </c>
    </row>
    <row r="6" spans="1:7" x14ac:dyDescent="0.3">
      <c r="A6" s="37">
        <v>4</v>
      </c>
      <c r="B6" s="37" t="s">
        <v>203</v>
      </c>
      <c r="C6" s="37"/>
      <c r="D6" s="37"/>
      <c r="E6" s="37"/>
      <c r="F6" s="37"/>
      <c r="G6" s="59">
        <f t="shared" si="0"/>
        <v>0</v>
      </c>
    </row>
    <row r="7" spans="1:7" x14ac:dyDescent="0.3">
      <c r="A7" s="37">
        <v>5</v>
      </c>
      <c r="B7" s="37"/>
      <c r="C7" s="37"/>
      <c r="D7" s="37"/>
      <c r="E7" s="37"/>
      <c r="F7" s="37"/>
      <c r="G7" s="59">
        <f t="shared" si="0"/>
        <v>0</v>
      </c>
    </row>
    <row r="8" spans="1:7" x14ac:dyDescent="0.3">
      <c r="A8" s="37">
        <v>6</v>
      </c>
      <c r="B8" s="37"/>
      <c r="C8" s="37"/>
      <c r="D8" s="37"/>
      <c r="E8" s="37"/>
      <c r="F8" s="37"/>
      <c r="G8" s="59">
        <f t="shared" si="0"/>
        <v>0</v>
      </c>
    </row>
    <row r="9" spans="1:7" x14ac:dyDescent="0.3">
      <c r="A9" s="37">
        <v>7</v>
      </c>
      <c r="B9" s="37"/>
      <c r="C9" s="37"/>
      <c r="D9" s="37"/>
      <c r="E9" s="37"/>
      <c r="F9" s="37"/>
      <c r="G9" s="59">
        <f t="shared" si="0"/>
        <v>0</v>
      </c>
    </row>
    <row r="10" spans="1:7" x14ac:dyDescent="0.3">
      <c r="A10" s="37">
        <v>8</v>
      </c>
      <c r="B10" s="37"/>
      <c r="C10" s="37"/>
      <c r="D10" s="37"/>
      <c r="E10" s="37"/>
      <c r="F10" s="37"/>
      <c r="G10" s="59">
        <f t="shared" si="0"/>
        <v>0</v>
      </c>
    </row>
    <row r="11" spans="1:7" x14ac:dyDescent="0.3">
      <c r="A11" s="37">
        <v>9</v>
      </c>
      <c r="B11" s="37"/>
      <c r="C11" s="37"/>
      <c r="D11" s="37"/>
      <c r="E11" s="37"/>
      <c r="F11" s="37"/>
      <c r="G11" s="59">
        <f t="shared" si="0"/>
        <v>0</v>
      </c>
    </row>
    <row r="12" spans="1:7" x14ac:dyDescent="0.3">
      <c r="A12" s="37">
        <v>10</v>
      </c>
      <c r="B12" s="37"/>
      <c r="C12" s="37"/>
      <c r="D12" s="37"/>
      <c r="E12" s="37"/>
      <c r="F12" s="37"/>
      <c r="G12" s="59">
        <f t="shared" si="0"/>
        <v>0</v>
      </c>
    </row>
    <row r="13" spans="1:7" x14ac:dyDescent="0.3">
      <c r="A13" s="37">
        <v>11</v>
      </c>
      <c r="B13" s="37"/>
      <c r="C13" s="37"/>
      <c r="D13" s="37"/>
      <c r="E13" s="37"/>
      <c r="F13" s="37"/>
      <c r="G13" s="59">
        <f t="shared" si="0"/>
        <v>0</v>
      </c>
    </row>
    <row r="14" spans="1:7" x14ac:dyDescent="0.3">
      <c r="A14" s="37">
        <v>12</v>
      </c>
      <c r="B14" s="37"/>
      <c r="C14" s="37"/>
      <c r="D14" s="37"/>
      <c r="E14" s="37"/>
      <c r="F14" s="37"/>
      <c r="G14" s="59">
        <f t="shared" si="0"/>
        <v>0</v>
      </c>
    </row>
    <row r="15" spans="1:7" x14ac:dyDescent="0.3">
      <c r="A15" s="37">
        <v>13</v>
      </c>
      <c r="B15" s="37"/>
      <c r="C15" s="37"/>
      <c r="D15" s="37"/>
      <c r="E15" s="37"/>
      <c r="F15" s="37"/>
      <c r="G15" s="59">
        <f t="shared" si="0"/>
        <v>0</v>
      </c>
    </row>
    <row r="16" spans="1:7" x14ac:dyDescent="0.3">
      <c r="A16" s="37">
        <v>14</v>
      </c>
      <c r="B16" s="37"/>
      <c r="C16" s="37"/>
      <c r="D16" s="37"/>
      <c r="E16" s="37"/>
      <c r="F16" s="37"/>
      <c r="G16" s="59">
        <f t="shared" si="0"/>
        <v>0</v>
      </c>
    </row>
    <row r="17" spans="1:7" x14ac:dyDescent="0.3">
      <c r="A17" s="37">
        <v>15</v>
      </c>
      <c r="B17" s="37"/>
      <c r="C17" s="37"/>
      <c r="D17" s="37"/>
      <c r="E17" s="37"/>
      <c r="F17" s="37"/>
      <c r="G17" s="59">
        <f t="shared" si="0"/>
        <v>0</v>
      </c>
    </row>
    <row r="18" spans="1:7" x14ac:dyDescent="0.3">
      <c r="A18" s="37">
        <v>16</v>
      </c>
      <c r="B18" s="37"/>
      <c r="C18" s="37"/>
      <c r="D18" s="37"/>
      <c r="E18" s="37"/>
      <c r="F18" s="37"/>
      <c r="G18" s="59">
        <f t="shared" si="0"/>
        <v>0</v>
      </c>
    </row>
    <row r="19" spans="1:7" x14ac:dyDescent="0.3">
      <c r="A19" s="37">
        <v>17</v>
      </c>
      <c r="B19" s="37"/>
      <c r="C19" s="37"/>
      <c r="D19" s="37"/>
      <c r="E19" s="37"/>
      <c r="F19" s="37"/>
      <c r="G19" s="59">
        <f t="shared" si="0"/>
        <v>0</v>
      </c>
    </row>
    <row r="20" spans="1:7" x14ac:dyDescent="0.3">
      <c r="A20" s="37">
        <v>18</v>
      </c>
      <c r="B20" s="37"/>
      <c r="C20" s="37"/>
      <c r="D20" s="37"/>
      <c r="E20" s="37"/>
      <c r="F20" s="37"/>
      <c r="G20" s="59">
        <f t="shared" si="0"/>
        <v>0</v>
      </c>
    </row>
    <row r="21" spans="1:7" x14ac:dyDescent="0.3">
      <c r="A21" s="37">
        <v>19</v>
      </c>
      <c r="B21" s="37"/>
      <c r="C21" s="37"/>
      <c r="D21" s="37"/>
      <c r="E21" s="37"/>
      <c r="F21" s="37"/>
      <c r="G21" s="59">
        <f t="shared" si="0"/>
        <v>0</v>
      </c>
    </row>
    <row r="22" spans="1:7" x14ac:dyDescent="0.3">
      <c r="A22" s="37">
        <v>20</v>
      </c>
      <c r="B22" s="37"/>
      <c r="C22" s="37"/>
      <c r="D22" s="37"/>
      <c r="E22" s="37"/>
      <c r="F22" s="37"/>
      <c r="G22" s="59">
        <f t="shared" si="0"/>
        <v>0</v>
      </c>
    </row>
    <row r="23" spans="1:7" x14ac:dyDescent="0.3">
      <c r="A23" s="37">
        <v>21</v>
      </c>
      <c r="B23" s="37"/>
      <c r="C23" s="37"/>
      <c r="D23" s="37"/>
      <c r="E23" s="37"/>
      <c r="F23" s="37"/>
      <c r="G23" s="59">
        <f t="shared" si="0"/>
        <v>0</v>
      </c>
    </row>
    <row r="24" spans="1:7" x14ac:dyDescent="0.3">
      <c r="A24" s="37">
        <v>22</v>
      </c>
      <c r="B24" s="37"/>
      <c r="C24" s="37"/>
      <c r="D24" s="37"/>
      <c r="E24" s="37"/>
      <c r="F24" s="37"/>
      <c r="G24" s="59">
        <f t="shared" si="0"/>
        <v>0</v>
      </c>
    </row>
    <row r="25" spans="1:7" x14ac:dyDescent="0.3">
      <c r="A25" s="37">
        <v>23</v>
      </c>
      <c r="B25" s="37"/>
      <c r="C25" s="37"/>
      <c r="D25" s="37"/>
      <c r="E25" s="37"/>
      <c r="F25" s="37"/>
      <c r="G25" s="59">
        <f t="shared" si="0"/>
        <v>0</v>
      </c>
    </row>
    <row r="26" spans="1:7" x14ac:dyDescent="0.3">
      <c r="A26" s="37">
        <v>24</v>
      </c>
      <c r="B26" s="37"/>
      <c r="C26" s="37"/>
      <c r="D26" s="37"/>
      <c r="E26" s="37"/>
      <c r="F26" s="37"/>
      <c r="G26" s="59">
        <f t="shared" si="0"/>
        <v>0</v>
      </c>
    </row>
    <row r="27" spans="1:7" x14ac:dyDescent="0.3">
      <c r="A27" s="37">
        <v>25</v>
      </c>
      <c r="B27" s="37"/>
      <c r="C27" s="37"/>
      <c r="D27" s="37"/>
      <c r="E27" s="37"/>
      <c r="F27" s="37"/>
      <c r="G27" s="59">
        <f t="shared" si="0"/>
        <v>0</v>
      </c>
    </row>
    <row r="28" spans="1:7" x14ac:dyDescent="0.3">
      <c r="A28" s="37">
        <v>26</v>
      </c>
      <c r="B28" s="37"/>
      <c r="C28" s="37"/>
      <c r="D28" s="37"/>
      <c r="E28" s="37"/>
      <c r="F28" s="37"/>
      <c r="G28" s="59">
        <f t="shared" si="0"/>
        <v>0</v>
      </c>
    </row>
    <row r="29" spans="1:7" x14ac:dyDescent="0.3">
      <c r="A29" s="37">
        <v>27</v>
      </c>
      <c r="B29" s="37"/>
      <c r="C29" s="37"/>
      <c r="D29" s="37"/>
      <c r="E29" s="37"/>
      <c r="F29" s="37"/>
      <c r="G29" s="59">
        <f t="shared" si="0"/>
        <v>0</v>
      </c>
    </row>
    <row r="30" spans="1:7" x14ac:dyDescent="0.3">
      <c r="A30" s="37">
        <v>28</v>
      </c>
      <c r="B30" s="37"/>
      <c r="C30" s="37"/>
      <c r="D30" s="37"/>
      <c r="E30" s="37"/>
      <c r="F30" s="37"/>
      <c r="G30" s="59">
        <f t="shared" si="0"/>
        <v>0</v>
      </c>
    </row>
    <row r="31" spans="1:7" x14ac:dyDescent="0.3">
      <c r="A31" s="37">
        <v>29</v>
      </c>
      <c r="B31" s="37"/>
      <c r="C31" s="37"/>
      <c r="D31" s="37"/>
      <c r="E31" s="37"/>
      <c r="F31" s="37"/>
      <c r="G31" s="59">
        <f t="shared" si="0"/>
        <v>0</v>
      </c>
    </row>
    <row r="32" spans="1:7" x14ac:dyDescent="0.3">
      <c r="A32" s="37">
        <v>30</v>
      </c>
      <c r="B32" s="37"/>
      <c r="C32" s="37"/>
      <c r="D32" s="37"/>
      <c r="E32" s="37"/>
      <c r="F32" s="37"/>
      <c r="G32" s="59">
        <f t="shared" si="0"/>
        <v>0</v>
      </c>
    </row>
    <row r="33" spans="1:7" x14ac:dyDescent="0.3">
      <c r="A33" s="37">
        <v>31</v>
      </c>
      <c r="B33" s="37"/>
      <c r="C33" s="37"/>
      <c r="D33" s="37"/>
      <c r="E33" s="37"/>
      <c r="F33" s="37"/>
      <c r="G33" s="59">
        <f t="shared" si="0"/>
        <v>0</v>
      </c>
    </row>
    <row r="34" spans="1:7" x14ac:dyDescent="0.3">
      <c r="A34" s="37">
        <v>32</v>
      </c>
      <c r="B34" s="37"/>
      <c r="C34" s="37"/>
      <c r="D34" s="37"/>
      <c r="E34" s="37"/>
      <c r="F34" s="37"/>
      <c r="G34" s="59">
        <f t="shared" si="0"/>
        <v>0</v>
      </c>
    </row>
    <row r="35" spans="1:7" x14ac:dyDescent="0.3">
      <c r="A35" s="37">
        <v>33</v>
      </c>
      <c r="B35" s="37"/>
      <c r="C35" s="37"/>
      <c r="D35" s="37"/>
      <c r="E35" s="37"/>
      <c r="F35" s="37"/>
      <c r="G35" s="59">
        <f t="shared" si="0"/>
        <v>0</v>
      </c>
    </row>
    <row r="36" spans="1:7" x14ac:dyDescent="0.3">
      <c r="A36" s="37">
        <v>34</v>
      </c>
      <c r="B36" s="37"/>
      <c r="C36" s="37"/>
      <c r="D36" s="37"/>
      <c r="E36" s="37"/>
      <c r="F36" s="37"/>
      <c r="G36" s="59">
        <f t="shared" si="0"/>
        <v>0</v>
      </c>
    </row>
    <row r="37" spans="1:7" x14ac:dyDescent="0.3">
      <c r="A37" s="37">
        <v>35</v>
      </c>
      <c r="B37" s="37"/>
      <c r="C37" s="37"/>
      <c r="D37" s="37"/>
      <c r="E37" s="37"/>
      <c r="F37" s="37"/>
      <c r="G37" s="59">
        <f t="shared" si="0"/>
        <v>0</v>
      </c>
    </row>
    <row r="38" spans="1:7" x14ac:dyDescent="0.3">
      <c r="A38" s="37">
        <v>36</v>
      </c>
      <c r="B38" s="37"/>
      <c r="C38" s="37"/>
      <c r="D38" s="37"/>
      <c r="E38" s="37"/>
      <c r="F38" s="37"/>
      <c r="G38" s="59">
        <f t="shared" si="0"/>
        <v>0</v>
      </c>
    </row>
    <row r="39" spans="1:7" x14ac:dyDescent="0.3">
      <c r="A39" s="37">
        <v>37</v>
      </c>
      <c r="B39" s="37"/>
      <c r="C39" s="37"/>
      <c r="D39" s="37"/>
      <c r="E39" s="37"/>
      <c r="F39" s="37"/>
      <c r="G39" s="59">
        <f t="shared" si="0"/>
        <v>0</v>
      </c>
    </row>
    <row r="40" spans="1:7" x14ac:dyDescent="0.3">
      <c r="A40" s="37">
        <v>38</v>
      </c>
      <c r="B40" s="37"/>
      <c r="C40" s="37"/>
      <c r="D40" s="37"/>
      <c r="E40" s="37"/>
      <c r="F40" s="37"/>
      <c r="G40" s="59">
        <f t="shared" si="0"/>
        <v>0</v>
      </c>
    </row>
    <row r="41" spans="1:7" x14ac:dyDescent="0.3">
      <c r="A41" s="37">
        <v>39</v>
      </c>
      <c r="B41" s="37"/>
      <c r="C41" s="37"/>
      <c r="D41" s="37"/>
      <c r="E41" s="37"/>
      <c r="F41" s="37"/>
      <c r="G41" s="59">
        <f t="shared" si="0"/>
        <v>0</v>
      </c>
    </row>
    <row r="42" spans="1:7" x14ac:dyDescent="0.3">
      <c r="A42" s="37">
        <v>40</v>
      </c>
      <c r="B42" s="37"/>
      <c r="C42" s="37"/>
      <c r="D42" s="37"/>
      <c r="E42" s="37"/>
      <c r="F42" s="37"/>
      <c r="G42" s="59">
        <f t="shared" si="0"/>
        <v>0</v>
      </c>
    </row>
    <row r="43" spans="1:7" x14ac:dyDescent="0.3">
      <c r="A43" s="37">
        <v>41</v>
      </c>
      <c r="B43" s="37"/>
      <c r="C43" s="37"/>
      <c r="D43" s="37"/>
      <c r="E43" s="37"/>
      <c r="F43" s="37"/>
      <c r="G43" s="59">
        <f t="shared" si="0"/>
        <v>0</v>
      </c>
    </row>
    <row r="44" spans="1:7" x14ac:dyDescent="0.3">
      <c r="A44" s="37">
        <v>42</v>
      </c>
      <c r="B44" s="37"/>
      <c r="C44" s="37"/>
      <c r="D44" s="37"/>
      <c r="E44" s="37"/>
      <c r="F44" s="37"/>
      <c r="G44" s="59">
        <f t="shared" si="0"/>
        <v>0</v>
      </c>
    </row>
    <row r="45" spans="1:7" x14ac:dyDescent="0.3">
      <c r="A45" s="37">
        <v>43</v>
      </c>
      <c r="B45" s="37"/>
      <c r="C45" s="37"/>
      <c r="D45" s="37"/>
      <c r="E45" s="37"/>
      <c r="F45" s="37"/>
      <c r="G45" s="59">
        <f t="shared" si="0"/>
        <v>0</v>
      </c>
    </row>
    <row r="46" spans="1:7" x14ac:dyDescent="0.3">
      <c r="A46" s="37">
        <v>44</v>
      </c>
      <c r="B46" s="37"/>
      <c r="C46" s="37"/>
      <c r="D46" s="37"/>
      <c r="E46" s="37"/>
      <c r="F46" s="37"/>
      <c r="G46" s="59">
        <f t="shared" si="0"/>
        <v>0</v>
      </c>
    </row>
    <row r="47" spans="1:7" x14ac:dyDescent="0.3">
      <c r="A47" s="37">
        <v>45</v>
      </c>
      <c r="B47" s="37"/>
      <c r="C47" s="37"/>
      <c r="D47" s="37"/>
      <c r="E47" s="37"/>
      <c r="F47" s="37"/>
      <c r="G47" s="59">
        <f t="shared" si="0"/>
        <v>0</v>
      </c>
    </row>
    <row r="48" spans="1:7" x14ac:dyDescent="0.3">
      <c r="A48" s="37">
        <v>46</v>
      </c>
      <c r="B48" s="37"/>
      <c r="C48" s="37"/>
      <c r="D48" s="37"/>
      <c r="E48" s="37"/>
      <c r="F48" s="37"/>
      <c r="G48" s="59">
        <f t="shared" si="0"/>
        <v>0</v>
      </c>
    </row>
    <row r="49" spans="1:7" x14ac:dyDescent="0.3">
      <c r="A49" s="37">
        <v>47</v>
      </c>
      <c r="B49" s="37"/>
      <c r="C49" s="37"/>
      <c r="D49" s="37"/>
      <c r="E49" s="37"/>
      <c r="F49" s="37"/>
      <c r="G49" s="59">
        <f t="shared" si="0"/>
        <v>0</v>
      </c>
    </row>
    <row r="50" spans="1:7" x14ac:dyDescent="0.3">
      <c r="A50" s="37">
        <v>48</v>
      </c>
      <c r="B50" s="37"/>
      <c r="C50" s="37"/>
      <c r="D50" s="37"/>
      <c r="E50" s="37"/>
      <c r="F50" s="37"/>
      <c r="G50" s="59">
        <f t="shared" si="0"/>
        <v>0</v>
      </c>
    </row>
    <row r="51" spans="1:7" x14ac:dyDescent="0.3">
      <c r="A51" s="37">
        <v>49</v>
      </c>
      <c r="B51" s="37"/>
      <c r="C51" s="37"/>
      <c r="D51" s="37"/>
      <c r="E51" s="37"/>
      <c r="F51" s="37"/>
      <c r="G51" s="59">
        <f t="shared" si="0"/>
        <v>0</v>
      </c>
    </row>
    <row r="52" spans="1:7" x14ac:dyDescent="0.3">
      <c r="A52" s="37">
        <v>50</v>
      </c>
      <c r="B52" s="37"/>
      <c r="C52" s="37"/>
      <c r="D52" s="37"/>
      <c r="E52" s="37"/>
      <c r="F52" s="37"/>
      <c r="G52" s="59">
        <f t="shared" si="0"/>
        <v>0</v>
      </c>
    </row>
    <row r="53" spans="1:7" x14ac:dyDescent="0.3">
      <c r="A53" s="37">
        <v>51</v>
      </c>
      <c r="B53" s="37" t="s">
        <v>203</v>
      </c>
      <c r="C53" s="37"/>
      <c r="D53" s="37"/>
      <c r="E53" s="37"/>
      <c r="F53" s="37"/>
      <c r="G53" s="59">
        <f t="shared" si="0"/>
        <v>0</v>
      </c>
    </row>
    <row r="54" spans="1:7" x14ac:dyDescent="0.3">
      <c r="A54" s="37" t="s">
        <v>203</v>
      </c>
      <c r="B54" s="37" t="s">
        <v>203</v>
      </c>
      <c r="C54" s="37"/>
      <c r="D54" s="37"/>
      <c r="E54" s="37"/>
      <c r="F54" s="37"/>
      <c r="G54" s="59">
        <f t="shared" si="0"/>
        <v>0</v>
      </c>
    </row>
    <row r="55" spans="1:7" x14ac:dyDescent="0.3">
      <c r="A55" s="37"/>
      <c r="B55" s="37" t="s">
        <v>352</v>
      </c>
      <c r="C55" s="37"/>
      <c r="D55" s="59">
        <f>SUM(D3:D54)</f>
        <v>0</v>
      </c>
      <c r="E55" s="37"/>
      <c r="F55" s="59">
        <f>SUM(F3:F54)</f>
        <v>0</v>
      </c>
      <c r="G55" s="59">
        <f>SUM(G3:G54)</f>
        <v>0</v>
      </c>
    </row>
    <row r="57" spans="1:7" ht="15.6" x14ac:dyDescent="0.3">
      <c r="A57" s="82" t="s">
        <v>609</v>
      </c>
      <c r="B57" s="79" t="s">
        <v>587</v>
      </c>
      <c r="C57" s="80"/>
      <c r="D57" s="80"/>
      <c r="E57" s="80"/>
      <c r="F57" s="80"/>
      <c r="G57" s="80"/>
    </row>
    <row r="58" spans="1:7" ht="48" customHeight="1" x14ac:dyDescent="0.3">
      <c r="A58" s="81" t="s">
        <v>588</v>
      </c>
      <c r="B58" s="102" t="s">
        <v>598</v>
      </c>
      <c r="C58" s="102"/>
      <c r="D58" s="102"/>
      <c r="E58" s="102"/>
      <c r="F58" s="102"/>
      <c r="G58" s="102"/>
    </row>
    <row r="59" spans="1:7" ht="15.6" x14ac:dyDescent="0.3">
      <c r="A59" s="78" t="s">
        <v>589</v>
      </c>
      <c r="B59" s="79" t="s">
        <v>599</v>
      </c>
      <c r="C59" s="80"/>
      <c r="D59" s="80"/>
      <c r="E59" s="80"/>
      <c r="F59" s="80"/>
      <c r="G59" s="80"/>
    </row>
  </sheetData>
  <mergeCells count="1">
    <mergeCell ref="B58:G5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zoomScale="101" zoomScaleNormal="70" workbookViewId="0">
      <pane xSplit="1" ySplit="5" topLeftCell="B6" activePane="bottomRight" state="frozen"/>
      <selection pane="topRight" activeCell="B1" sqref="B1"/>
      <selection pane="bottomLeft" activeCell="A6" sqref="A6"/>
      <selection pane="bottomRight" activeCell="B78" sqref="B78"/>
    </sheetView>
  </sheetViews>
  <sheetFormatPr defaultRowHeight="14.4" x14ac:dyDescent="0.3"/>
  <cols>
    <col min="1" max="1" width="5.5546875" style="1" customWidth="1"/>
    <col min="2" max="2" width="75.88671875" customWidth="1"/>
    <col min="3" max="3" width="13.77734375" style="1" customWidth="1"/>
    <col min="4" max="4" width="10.109375" style="1" customWidth="1"/>
    <col min="5" max="5" width="10.77734375" style="1" customWidth="1"/>
    <col min="6" max="6" width="9.77734375" style="1" customWidth="1"/>
    <col min="7" max="7" width="13.77734375" style="1" customWidth="1"/>
  </cols>
  <sheetData>
    <row r="1" spans="1:7" ht="14.4" customHeight="1" x14ac:dyDescent="0.35">
      <c r="A1" s="91" t="s">
        <v>261</v>
      </c>
      <c r="B1" s="92"/>
      <c r="C1" s="92"/>
      <c r="D1" s="103"/>
      <c r="E1" s="103"/>
      <c r="F1" s="103"/>
      <c r="G1" s="103"/>
    </row>
    <row r="2" spans="1:7" ht="15.6" x14ac:dyDescent="0.3">
      <c r="A2" s="93" t="s">
        <v>262</v>
      </c>
      <c r="B2" s="94"/>
      <c r="C2" s="94"/>
      <c r="D2" s="94"/>
      <c r="E2" s="94"/>
      <c r="F2" s="94"/>
      <c r="G2" s="94"/>
    </row>
    <row r="3" spans="1:7" ht="28.8" customHeight="1" x14ac:dyDescent="0.3">
      <c r="A3" s="85" t="s">
        <v>0</v>
      </c>
      <c r="B3" s="85" t="s">
        <v>1</v>
      </c>
      <c r="C3" s="85" t="s">
        <v>263</v>
      </c>
      <c r="D3" s="85" t="s">
        <v>264</v>
      </c>
      <c r="E3" s="85"/>
      <c r="F3" s="85"/>
      <c r="G3" s="85"/>
    </row>
    <row r="4" spans="1:7" ht="31.2" x14ac:dyDescent="0.3">
      <c r="A4" s="85"/>
      <c r="B4" s="85"/>
      <c r="C4" s="85"/>
      <c r="D4" s="38" t="s">
        <v>265</v>
      </c>
      <c r="E4" s="38" t="s">
        <v>266</v>
      </c>
      <c r="F4" s="38" t="s">
        <v>267</v>
      </c>
      <c r="G4" s="38" t="s">
        <v>268</v>
      </c>
    </row>
    <row r="5" spans="1:7" ht="15.6" x14ac:dyDescent="0.3">
      <c r="A5" s="38">
        <v>1</v>
      </c>
      <c r="B5" s="38">
        <v>2</v>
      </c>
      <c r="C5" s="38">
        <v>3</v>
      </c>
      <c r="D5" s="38">
        <v>4</v>
      </c>
      <c r="E5" s="38">
        <v>5</v>
      </c>
      <c r="F5" s="38">
        <v>6</v>
      </c>
      <c r="G5" s="38">
        <v>7</v>
      </c>
    </row>
    <row r="6" spans="1:7" ht="46.8" x14ac:dyDescent="0.3">
      <c r="A6" s="38">
        <v>1</v>
      </c>
      <c r="B6" s="40" t="s">
        <v>23</v>
      </c>
      <c r="C6" s="54">
        <f>C7+C11</f>
        <v>0</v>
      </c>
      <c r="D6" s="54">
        <f>D7+D11</f>
        <v>0</v>
      </c>
      <c r="E6" s="54">
        <f>E7+E11</f>
        <v>0</v>
      </c>
      <c r="F6" s="54">
        <f>F7+F11</f>
        <v>0</v>
      </c>
      <c r="G6" s="54">
        <f>G7+G11</f>
        <v>0</v>
      </c>
    </row>
    <row r="7" spans="1:7" ht="15.6" x14ac:dyDescent="0.3">
      <c r="A7" s="38">
        <v>2</v>
      </c>
      <c r="B7" s="40" t="s">
        <v>24</v>
      </c>
      <c r="C7" s="54">
        <f>SUM(C8:C10)</f>
        <v>0</v>
      </c>
      <c r="D7" s="54">
        <f>SUM(D8:D10)</f>
        <v>0</v>
      </c>
      <c r="E7" s="54">
        <f>SUM(E8:E10)</f>
        <v>0</v>
      </c>
      <c r="F7" s="54">
        <f>SUM(F8:F10)</f>
        <v>0</v>
      </c>
      <c r="G7" s="54">
        <f>SUM(G8:G10)</f>
        <v>0</v>
      </c>
    </row>
    <row r="8" spans="1:7" ht="15.6" x14ac:dyDescent="0.3">
      <c r="A8" s="38">
        <v>3</v>
      </c>
      <c r="B8" s="40" t="s">
        <v>269</v>
      </c>
      <c r="C8" s="54">
        <f>SUM(D8:G8)</f>
        <v>0</v>
      </c>
      <c r="D8" s="51"/>
      <c r="E8" s="51"/>
      <c r="F8" s="51"/>
      <c r="G8" s="51"/>
    </row>
    <row r="9" spans="1:7" ht="15.6" x14ac:dyDescent="0.3">
      <c r="A9" s="38">
        <v>4</v>
      </c>
      <c r="B9" s="40" t="s">
        <v>270</v>
      </c>
      <c r="C9" s="54">
        <f>SUM(D9:G9)</f>
        <v>0</v>
      </c>
      <c r="D9" s="51"/>
      <c r="E9" s="51"/>
      <c r="F9" s="51"/>
      <c r="G9" s="51"/>
    </row>
    <row r="10" spans="1:7" ht="15.6" x14ac:dyDescent="0.3">
      <c r="A10" s="38">
        <v>5</v>
      </c>
      <c r="B10" s="40" t="s">
        <v>271</v>
      </c>
      <c r="C10" s="54">
        <f>SUM(D10:G10)</f>
        <v>0</v>
      </c>
      <c r="D10" s="51"/>
      <c r="E10" s="51"/>
      <c r="F10" s="51"/>
      <c r="G10" s="51"/>
    </row>
    <row r="11" spans="1:7" ht="15.6" x14ac:dyDescent="0.3">
      <c r="A11" s="38">
        <v>6</v>
      </c>
      <c r="B11" s="40" t="s">
        <v>25</v>
      </c>
      <c r="C11" s="54">
        <f>C12+C21</f>
        <v>0</v>
      </c>
      <c r="D11" s="54">
        <f>D12+D21</f>
        <v>0</v>
      </c>
      <c r="E11" s="54">
        <f>E12+E21</f>
        <v>0</v>
      </c>
      <c r="F11" s="54">
        <f>F12+F21</f>
        <v>0</v>
      </c>
      <c r="G11" s="54">
        <f>G12+G21</f>
        <v>0</v>
      </c>
    </row>
    <row r="12" spans="1:7" ht="15.6" x14ac:dyDescent="0.3">
      <c r="A12" s="38">
        <v>7</v>
      </c>
      <c r="B12" s="40" t="s">
        <v>272</v>
      </c>
      <c r="C12" s="54">
        <f>C13+C15+C16-C17-C18+C19+C20</f>
        <v>0</v>
      </c>
      <c r="D12" s="54">
        <f>D13+D15+D16-D17-D18+D19+D20</f>
        <v>0</v>
      </c>
      <c r="E12" s="54">
        <f>E13+E15+E16-E17-E18+E19+E20</f>
        <v>0</v>
      </c>
      <c r="F12" s="54">
        <f>F13+F15+F16-F17-F18+F19+F20</f>
        <v>0</v>
      </c>
      <c r="G12" s="54">
        <f>G13+G15+G16-G17-G18+G19+G20</f>
        <v>0</v>
      </c>
    </row>
    <row r="13" spans="1:7" ht="15.6" x14ac:dyDescent="0.3">
      <c r="A13" s="38">
        <v>8</v>
      </c>
      <c r="B13" s="40" t="s">
        <v>26</v>
      </c>
      <c r="C13" s="54">
        <f t="shared" ref="C13:C22" si="0">SUM(D13:G13)</f>
        <v>0</v>
      </c>
      <c r="D13" s="57"/>
      <c r="E13" s="57"/>
      <c r="F13" s="57"/>
      <c r="G13" s="57"/>
    </row>
    <row r="14" spans="1:7" ht="46.8" x14ac:dyDescent="0.3">
      <c r="A14" s="38">
        <v>9</v>
      </c>
      <c r="B14" s="40" t="s">
        <v>27</v>
      </c>
      <c r="C14" s="54">
        <f t="shared" si="0"/>
        <v>0</v>
      </c>
      <c r="D14" s="57"/>
      <c r="E14" s="57"/>
      <c r="F14" s="57"/>
      <c r="G14" s="57"/>
    </row>
    <row r="15" spans="1:7" ht="15.6" x14ac:dyDescent="0.3">
      <c r="A15" s="38">
        <v>10</v>
      </c>
      <c r="B15" s="40" t="s">
        <v>28</v>
      </c>
      <c r="C15" s="54">
        <f t="shared" si="0"/>
        <v>0</v>
      </c>
      <c r="D15" s="57"/>
      <c r="E15" s="57"/>
      <c r="F15" s="57"/>
      <c r="G15" s="57"/>
    </row>
    <row r="16" spans="1:7" ht="15.6" x14ac:dyDescent="0.3">
      <c r="A16" s="38">
        <v>11</v>
      </c>
      <c r="B16" s="40" t="s">
        <v>29</v>
      </c>
      <c r="C16" s="54">
        <f t="shared" si="0"/>
        <v>0</v>
      </c>
      <c r="D16" s="57"/>
      <c r="E16" s="57"/>
      <c r="F16" s="57"/>
      <c r="G16" s="57"/>
    </row>
    <row r="17" spans="1:7" ht="15.6" x14ac:dyDescent="0.3">
      <c r="A17" s="38">
        <v>12</v>
      </c>
      <c r="B17" s="40" t="s">
        <v>273</v>
      </c>
      <c r="C17" s="54">
        <f t="shared" si="0"/>
        <v>0</v>
      </c>
      <c r="D17" s="57"/>
      <c r="E17" s="57"/>
      <c r="F17" s="57"/>
      <c r="G17" s="57"/>
    </row>
    <row r="18" spans="1:7" ht="15.6" x14ac:dyDescent="0.3">
      <c r="A18" s="38">
        <v>13</v>
      </c>
      <c r="B18" s="40" t="s">
        <v>274</v>
      </c>
      <c r="C18" s="54">
        <f t="shared" si="0"/>
        <v>0</v>
      </c>
      <c r="D18" s="57"/>
      <c r="E18" s="57"/>
      <c r="F18" s="57"/>
      <c r="G18" s="57"/>
    </row>
    <row r="19" spans="1:7" ht="15.6" x14ac:dyDescent="0.3">
      <c r="A19" s="38">
        <v>14</v>
      </c>
      <c r="B19" s="39" t="s">
        <v>275</v>
      </c>
      <c r="C19" s="54">
        <f t="shared" si="0"/>
        <v>0</v>
      </c>
      <c r="D19" s="57"/>
      <c r="E19" s="57"/>
      <c r="F19" s="57"/>
      <c r="G19" s="57"/>
    </row>
    <row r="20" spans="1:7" ht="15.6" x14ac:dyDescent="0.3">
      <c r="A20" s="38">
        <v>15</v>
      </c>
      <c r="B20" s="40" t="s">
        <v>276</v>
      </c>
      <c r="C20" s="54">
        <f t="shared" si="0"/>
        <v>0</v>
      </c>
      <c r="D20" s="57"/>
      <c r="E20" s="57"/>
      <c r="F20" s="57"/>
      <c r="G20" s="57"/>
    </row>
    <row r="21" spans="1:7" ht="15.6" x14ac:dyDescent="0.3">
      <c r="A21" s="38">
        <v>16</v>
      </c>
      <c r="B21" s="40" t="s">
        <v>277</v>
      </c>
      <c r="C21" s="54">
        <f t="shared" si="0"/>
        <v>0</v>
      </c>
      <c r="D21" s="57"/>
      <c r="E21" s="57"/>
      <c r="F21" s="57"/>
      <c r="G21" s="57"/>
    </row>
    <row r="22" spans="1:7" ht="15.6" x14ac:dyDescent="0.3">
      <c r="A22" s="38">
        <v>17</v>
      </c>
      <c r="B22" s="40" t="s">
        <v>276</v>
      </c>
      <c r="C22" s="54">
        <f t="shared" si="0"/>
        <v>0</v>
      </c>
      <c r="D22" s="57"/>
      <c r="E22" s="57"/>
      <c r="F22" s="57"/>
      <c r="G22" s="57"/>
    </row>
    <row r="23" spans="1:7" ht="46.8" x14ac:dyDescent="0.3">
      <c r="A23" s="38">
        <v>18</v>
      </c>
      <c r="B23" s="40" t="s">
        <v>30</v>
      </c>
      <c r="C23" s="54">
        <f>C24+C30</f>
        <v>0</v>
      </c>
      <c r="D23" s="54">
        <f>D24+D30</f>
        <v>0</v>
      </c>
      <c r="E23" s="54">
        <f>E24+E30</f>
        <v>0</v>
      </c>
      <c r="F23" s="54">
        <f>F24+F30</f>
        <v>0</v>
      </c>
      <c r="G23" s="54">
        <f>G24+G30</f>
        <v>0</v>
      </c>
    </row>
    <row r="24" spans="1:7" ht="15.6" x14ac:dyDescent="0.3">
      <c r="A24" s="38">
        <v>19</v>
      </c>
      <c r="B24" s="40" t="s">
        <v>24</v>
      </c>
      <c r="C24" s="54">
        <f>SUM(C25,C27)</f>
        <v>0</v>
      </c>
      <c r="D24" s="54">
        <f>SUM(D25,D27)</f>
        <v>0</v>
      </c>
      <c r="E24" s="54">
        <f>SUM(E25,E27)</f>
        <v>0</v>
      </c>
      <c r="F24" s="54">
        <f>SUM(F25,F27)</f>
        <v>0</v>
      </c>
      <c r="G24" s="54">
        <f>SUM(G25,G27)</f>
        <v>0</v>
      </c>
    </row>
    <row r="25" spans="1:7" ht="15.6" x14ac:dyDescent="0.3">
      <c r="A25" s="38">
        <v>20</v>
      </c>
      <c r="B25" s="40" t="s">
        <v>278</v>
      </c>
      <c r="C25" s="54">
        <f>SUM(D25:G25)</f>
        <v>0</v>
      </c>
      <c r="D25" s="51"/>
      <c r="E25" s="51"/>
      <c r="F25" s="51"/>
      <c r="G25" s="51"/>
    </row>
    <row r="26" spans="1:7" ht="15.6" x14ac:dyDescent="0.3">
      <c r="A26" s="38">
        <v>21</v>
      </c>
      <c r="B26" s="40" t="s">
        <v>279</v>
      </c>
      <c r="C26" s="54">
        <f>SUM(D26:G26)</f>
        <v>0</v>
      </c>
      <c r="D26" s="51"/>
      <c r="E26" s="51"/>
      <c r="F26" s="51"/>
      <c r="G26" s="51"/>
    </row>
    <row r="27" spans="1:7" ht="15.6" x14ac:dyDescent="0.3">
      <c r="A27" s="38">
        <v>22</v>
      </c>
      <c r="B27" s="40" t="s">
        <v>280</v>
      </c>
      <c r="C27" s="54">
        <f>SUM(D27:G27)</f>
        <v>0</v>
      </c>
      <c r="D27" s="51"/>
      <c r="E27" s="51"/>
      <c r="F27" s="51"/>
      <c r="G27" s="51"/>
    </row>
    <row r="28" spans="1:7" ht="15.6" x14ac:dyDescent="0.3">
      <c r="A28" s="38">
        <v>23</v>
      </c>
      <c r="B28" s="40" t="s">
        <v>276</v>
      </c>
      <c r="C28" s="54">
        <f>SUM(D28:G28)</f>
        <v>0</v>
      </c>
      <c r="D28" s="51"/>
      <c r="E28" s="51"/>
      <c r="F28" s="51"/>
      <c r="G28" s="51"/>
    </row>
    <row r="29" spans="1:7" ht="15.6" x14ac:dyDescent="0.3">
      <c r="A29" s="38">
        <v>24</v>
      </c>
      <c r="B29" s="40" t="s">
        <v>25</v>
      </c>
      <c r="C29" s="54">
        <f>C30+C39</f>
        <v>0</v>
      </c>
      <c r="D29" s="54">
        <f>D30+D39</f>
        <v>0</v>
      </c>
      <c r="E29" s="54">
        <f>E30+E39</f>
        <v>0</v>
      </c>
      <c r="F29" s="54">
        <f>F30+F39</f>
        <v>0</v>
      </c>
      <c r="G29" s="54">
        <f>G30+G39</f>
        <v>0</v>
      </c>
    </row>
    <row r="30" spans="1:7" ht="15.6" x14ac:dyDescent="0.3">
      <c r="A30" s="38">
        <v>25</v>
      </c>
      <c r="B30" s="40" t="s">
        <v>272</v>
      </c>
      <c r="C30" s="54">
        <f>C31+C33+C34-C35-C36+C37+C38</f>
        <v>0</v>
      </c>
      <c r="D30" s="54">
        <f>D31+D33+D34-D35-D36+D37+D38</f>
        <v>0</v>
      </c>
      <c r="E30" s="54">
        <f>E31+E33+E34-E35-E36+E37+E38</f>
        <v>0</v>
      </c>
      <c r="F30" s="54">
        <f>F31+F33+F34-F35-F36+F37+F38</f>
        <v>0</v>
      </c>
      <c r="G30" s="54">
        <f>G31+G33+G34-G35-G36+G37+G38</f>
        <v>0</v>
      </c>
    </row>
    <row r="31" spans="1:7" ht="15.6" x14ac:dyDescent="0.3">
      <c r="A31" s="38">
        <v>26</v>
      </c>
      <c r="B31" s="40" t="s">
        <v>26</v>
      </c>
      <c r="C31" s="54">
        <f t="shared" ref="C31:C40" si="1">SUM(D31:G31)</f>
        <v>0</v>
      </c>
      <c r="D31" s="57"/>
      <c r="E31" s="57"/>
      <c r="F31" s="57"/>
      <c r="G31" s="57"/>
    </row>
    <row r="32" spans="1:7" ht="46.8" x14ac:dyDescent="0.3">
      <c r="A32" s="38">
        <v>27</v>
      </c>
      <c r="B32" s="40" t="s">
        <v>27</v>
      </c>
      <c r="C32" s="54">
        <f t="shared" si="1"/>
        <v>0</v>
      </c>
      <c r="D32" s="57"/>
      <c r="E32" s="57"/>
      <c r="F32" s="57"/>
      <c r="G32" s="57"/>
    </row>
    <row r="33" spans="1:7" ht="15.6" x14ac:dyDescent="0.3">
      <c r="A33" s="38">
        <v>28</v>
      </c>
      <c r="B33" s="40" t="s">
        <v>28</v>
      </c>
      <c r="C33" s="54">
        <f t="shared" si="1"/>
        <v>0</v>
      </c>
      <c r="D33" s="57"/>
      <c r="E33" s="57"/>
      <c r="F33" s="57"/>
      <c r="G33" s="57"/>
    </row>
    <row r="34" spans="1:7" ht="15.6" x14ac:dyDescent="0.3">
      <c r="A34" s="38">
        <v>29</v>
      </c>
      <c r="B34" s="40" t="s">
        <v>29</v>
      </c>
      <c r="C34" s="54">
        <f t="shared" si="1"/>
        <v>0</v>
      </c>
      <c r="D34" s="57"/>
      <c r="E34" s="57"/>
      <c r="F34" s="57"/>
      <c r="G34" s="57"/>
    </row>
    <row r="35" spans="1:7" ht="15.6" x14ac:dyDescent="0.3">
      <c r="A35" s="38">
        <v>30</v>
      </c>
      <c r="B35" s="40" t="s">
        <v>273</v>
      </c>
      <c r="C35" s="54">
        <f t="shared" si="1"/>
        <v>0</v>
      </c>
      <c r="D35" s="57"/>
      <c r="E35" s="57"/>
      <c r="F35" s="57"/>
      <c r="G35" s="57"/>
    </row>
    <row r="36" spans="1:7" ht="15.6" x14ac:dyDescent="0.3">
      <c r="A36" s="38">
        <v>31</v>
      </c>
      <c r="B36" s="40" t="s">
        <v>274</v>
      </c>
      <c r="C36" s="54">
        <f t="shared" si="1"/>
        <v>0</v>
      </c>
      <c r="D36" s="57"/>
      <c r="E36" s="57"/>
      <c r="F36" s="57"/>
      <c r="G36" s="57"/>
    </row>
    <row r="37" spans="1:7" ht="15.6" x14ac:dyDescent="0.3">
      <c r="A37" s="38">
        <v>32</v>
      </c>
      <c r="B37" s="40" t="s">
        <v>275</v>
      </c>
      <c r="C37" s="54">
        <f t="shared" si="1"/>
        <v>0</v>
      </c>
      <c r="D37" s="57"/>
      <c r="E37" s="57"/>
      <c r="F37" s="57"/>
      <c r="G37" s="57"/>
    </row>
    <row r="38" spans="1:7" ht="15.6" x14ac:dyDescent="0.3">
      <c r="A38" s="38">
        <v>33</v>
      </c>
      <c r="B38" s="40" t="s">
        <v>276</v>
      </c>
      <c r="C38" s="54">
        <f t="shared" si="1"/>
        <v>0</v>
      </c>
      <c r="D38" s="57"/>
      <c r="E38" s="57"/>
      <c r="F38" s="57"/>
      <c r="G38" s="57"/>
    </row>
    <row r="39" spans="1:7" ht="15.6" x14ac:dyDescent="0.3">
      <c r="A39" s="38">
        <v>34</v>
      </c>
      <c r="B39" s="40" t="s">
        <v>281</v>
      </c>
      <c r="C39" s="54">
        <f t="shared" si="1"/>
        <v>0</v>
      </c>
      <c r="D39" s="57"/>
      <c r="E39" s="57"/>
      <c r="F39" s="57"/>
      <c r="G39" s="57"/>
    </row>
    <row r="40" spans="1:7" ht="15.6" x14ac:dyDescent="0.3">
      <c r="A40" s="38">
        <v>35</v>
      </c>
      <c r="B40" s="40" t="s">
        <v>282</v>
      </c>
      <c r="C40" s="54">
        <f t="shared" si="1"/>
        <v>0</v>
      </c>
      <c r="D40" s="57"/>
      <c r="E40" s="57"/>
      <c r="F40" s="57"/>
      <c r="G40" s="57"/>
    </row>
    <row r="41" spans="1:7" ht="31.2" x14ac:dyDescent="0.3">
      <c r="A41" s="38">
        <v>36</v>
      </c>
      <c r="B41" s="40" t="s">
        <v>31</v>
      </c>
      <c r="C41" s="54">
        <f>C42+C45</f>
        <v>0</v>
      </c>
      <c r="D41" s="54">
        <f>D42+D45</f>
        <v>0</v>
      </c>
      <c r="E41" s="54">
        <f>E42+E45</f>
        <v>0</v>
      </c>
      <c r="F41" s="54">
        <f>F42+F45</f>
        <v>0</v>
      </c>
      <c r="G41" s="54">
        <f>G42+G45</f>
        <v>0</v>
      </c>
    </row>
    <row r="42" spans="1:7" ht="15.6" x14ac:dyDescent="0.3">
      <c r="A42" s="38">
        <v>37</v>
      </c>
      <c r="B42" s="40" t="s">
        <v>24</v>
      </c>
      <c r="C42" s="54">
        <f>SUM(C43,C44)</f>
        <v>0</v>
      </c>
      <c r="D42" s="54">
        <f>SUM(D43,D44)</f>
        <v>0</v>
      </c>
      <c r="E42" s="54">
        <f>SUM(E43,E44)</f>
        <v>0</v>
      </c>
      <c r="F42" s="54">
        <f>SUM(F43,F44)</f>
        <v>0</v>
      </c>
      <c r="G42" s="54">
        <f>SUM(G43,G44)</f>
        <v>0</v>
      </c>
    </row>
    <row r="43" spans="1:7" ht="15.6" x14ac:dyDescent="0.3">
      <c r="A43" s="38">
        <v>38</v>
      </c>
      <c r="B43" s="40" t="s">
        <v>269</v>
      </c>
      <c r="C43" s="54">
        <f t="shared" ref="C43:C56" si="2">SUM(D43:G43)</f>
        <v>0</v>
      </c>
      <c r="D43" s="51"/>
      <c r="E43" s="51"/>
      <c r="F43" s="51"/>
      <c r="G43" s="51"/>
    </row>
    <row r="44" spans="1:7" ht="15.6" x14ac:dyDescent="0.3">
      <c r="A44" s="38">
        <v>39</v>
      </c>
      <c r="B44" s="40" t="s">
        <v>270</v>
      </c>
      <c r="C44" s="54">
        <f t="shared" si="2"/>
        <v>0</v>
      </c>
      <c r="D44" s="51"/>
      <c r="E44" s="51"/>
      <c r="F44" s="51"/>
      <c r="G44" s="51"/>
    </row>
    <row r="45" spans="1:7" ht="15.6" x14ac:dyDescent="0.3">
      <c r="A45" s="38">
        <v>40</v>
      </c>
      <c r="B45" s="40" t="s">
        <v>25</v>
      </c>
      <c r="C45" s="54">
        <f>C46+C55</f>
        <v>0</v>
      </c>
      <c r="D45" s="54">
        <f>D46+D55</f>
        <v>0</v>
      </c>
      <c r="E45" s="54">
        <f>E46+E55</f>
        <v>0</v>
      </c>
      <c r="F45" s="54">
        <f>F46+F55</f>
        <v>0</v>
      </c>
      <c r="G45" s="54">
        <f>G46+G55</f>
        <v>0</v>
      </c>
    </row>
    <row r="46" spans="1:7" ht="15.6" x14ac:dyDescent="0.3">
      <c r="A46" s="38">
        <v>41</v>
      </c>
      <c r="B46" s="40" t="s">
        <v>272</v>
      </c>
      <c r="C46" s="54">
        <f>C47+C49+C50-C51-C52+C53+C54</f>
        <v>0</v>
      </c>
      <c r="D46" s="54">
        <f>D47+D49+D50-D51-D52+D53+D54</f>
        <v>0</v>
      </c>
      <c r="E46" s="54">
        <f>E47+E49+E50-E51-E52+E53+E54</f>
        <v>0</v>
      </c>
      <c r="F46" s="54">
        <f>F47+F49+F50-F51-F52+F53+F54</f>
        <v>0</v>
      </c>
      <c r="G46" s="54">
        <f>G47+G49+G50-G51-G52+G53+G54</f>
        <v>0</v>
      </c>
    </row>
    <row r="47" spans="1:7" ht="15.6" x14ac:dyDescent="0.3">
      <c r="A47" s="38">
        <v>42</v>
      </c>
      <c r="B47" s="40" t="s">
        <v>26</v>
      </c>
      <c r="C47" s="54">
        <f t="shared" si="2"/>
        <v>0</v>
      </c>
      <c r="D47" s="57"/>
      <c r="E47" s="57"/>
      <c r="F47" s="57"/>
      <c r="G47" s="57"/>
    </row>
    <row r="48" spans="1:7" ht="46.8" x14ac:dyDescent="0.3">
      <c r="A48" s="38">
        <v>43</v>
      </c>
      <c r="B48" s="40" t="s">
        <v>27</v>
      </c>
      <c r="C48" s="54">
        <f t="shared" si="2"/>
        <v>0</v>
      </c>
      <c r="D48" s="57"/>
      <c r="E48" s="57"/>
      <c r="F48" s="57"/>
      <c r="G48" s="57"/>
    </row>
    <row r="49" spans="1:7" ht="15.6" x14ac:dyDescent="0.3">
      <c r="A49" s="38">
        <v>44</v>
      </c>
      <c r="B49" s="40" t="s">
        <v>28</v>
      </c>
      <c r="C49" s="54">
        <f t="shared" si="2"/>
        <v>0</v>
      </c>
      <c r="D49" s="57"/>
      <c r="E49" s="57"/>
      <c r="F49" s="57"/>
      <c r="G49" s="57"/>
    </row>
    <row r="50" spans="1:7" ht="15.6" x14ac:dyDescent="0.3">
      <c r="A50" s="38">
        <v>45</v>
      </c>
      <c r="B50" s="40" t="s">
        <v>29</v>
      </c>
      <c r="C50" s="54">
        <f t="shared" si="2"/>
        <v>0</v>
      </c>
      <c r="D50" s="57"/>
      <c r="E50" s="57"/>
      <c r="F50" s="57"/>
      <c r="G50" s="57"/>
    </row>
    <row r="51" spans="1:7" ht="15.6" x14ac:dyDescent="0.3">
      <c r="A51" s="38">
        <v>46</v>
      </c>
      <c r="B51" s="40" t="s">
        <v>273</v>
      </c>
      <c r="C51" s="54">
        <f t="shared" si="2"/>
        <v>0</v>
      </c>
      <c r="D51" s="57"/>
      <c r="E51" s="57"/>
      <c r="F51" s="57"/>
      <c r="G51" s="57"/>
    </row>
    <row r="52" spans="1:7" ht="15.6" x14ac:dyDescent="0.3">
      <c r="A52" s="38">
        <v>47</v>
      </c>
      <c r="B52" s="40" t="s">
        <v>274</v>
      </c>
      <c r="C52" s="54">
        <f t="shared" si="2"/>
        <v>0</v>
      </c>
      <c r="D52" s="57"/>
      <c r="E52" s="57"/>
      <c r="F52" s="57"/>
      <c r="G52" s="57"/>
    </row>
    <row r="53" spans="1:7" ht="15.6" x14ac:dyDescent="0.3">
      <c r="A53" s="38">
        <v>48</v>
      </c>
      <c r="B53" s="40" t="s">
        <v>275</v>
      </c>
      <c r="C53" s="54">
        <f t="shared" si="2"/>
        <v>0</v>
      </c>
      <c r="D53" s="57"/>
      <c r="E53" s="57"/>
      <c r="F53" s="57"/>
      <c r="G53" s="57"/>
    </row>
    <row r="54" spans="1:7" ht="15.6" x14ac:dyDescent="0.3">
      <c r="A54" s="38">
        <v>49</v>
      </c>
      <c r="B54" s="40" t="s">
        <v>276</v>
      </c>
      <c r="C54" s="54">
        <f t="shared" si="2"/>
        <v>0</v>
      </c>
      <c r="D54" s="57"/>
      <c r="E54" s="57"/>
      <c r="F54" s="57"/>
      <c r="G54" s="57"/>
    </row>
    <row r="55" spans="1:7" ht="15.6" x14ac:dyDescent="0.3">
      <c r="A55" s="38">
        <v>50</v>
      </c>
      <c r="B55" s="40" t="s">
        <v>281</v>
      </c>
      <c r="C55" s="54">
        <f t="shared" si="2"/>
        <v>0</v>
      </c>
      <c r="D55" s="57"/>
      <c r="E55" s="57"/>
      <c r="F55" s="57"/>
      <c r="G55" s="57"/>
    </row>
    <row r="56" spans="1:7" ht="15.6" x14ac:dyDescent="0.3">
      <c r="A56" s="38">
        <v>51</v>
      </c>
      <c r="B56" s="40" t="s">
        <v>276</v>
      </c>
      <c r="C56" s="54">
        <f t="shared" si="2"/>
        <v>0</v>
      </c>
      <c r="D56" s="57"/>
      <c r="E56" s="57"/>
      <c r="F56" s="57"/>
      <c r="G56" s="57"/>
    </row>
    <row r="57" spans="1:7" ht="31.2" x14ac:dyDescent="0.3">
      <c r="A57" s="38">
        <v>52</v>
      </c>
      <c r="B57" s="40" t="s">
        <v>32</v>
      </c>
      <c r="C57" s="54">
        <f>C58+C63</f>
        <v>0</v>
      </c>
      <c r="D57" s="54">
        <f>D58+D63</f>
        <v>0</v>
      </c>
      <c r="E57" s="54">
        <f>E58+E63</f>
        <v>0</v>
      </c>
      <c r="F57" s="54">
        <f>F58+F63</f>
        <v>0</v>
      </c>
      <c r="G57" s="54">
        <f>G58+G63</f>
        <v>0</v>
      </c>
    </row>
    <row r="58" spans="1:7" ht="15.6" x14ac:dyDescent="0.3">
      <c r="A58" s="38">
        <v>53</v>
      </c>
      <c r="B58" s="40" t="s">
        <v>24</v>
      </c>
      <c r="C58" s="54">
        <f>SUM(C59,C61)</f>
        <v>0</v>
      </c>
      <c r="D58" s="54">
        <f>SUM(D59,D61)</f>
        <v>0</v>
      </c>
      <c r="E58" s="54">
        <f>SUM(E59,E61)</f>
        <v>0</v>
      </c>
      <c r="F58" s="54">
        <f>SUM(F59,F61)</f>
        <v>0</v>
      </c>
      <c r="G58" s="54">
        <f>SUM(G59,G61)</f>
        <v>0</v>
      </c>
    </row>
    <row r="59" spans="1:7" ht="15.6" x14ac:dyDescent="0.3">
      <c r="A59" s="38">
        <v>54</v>
      </c>
      <c r="B59" s="40" t="s">
        <v>278</v>
      </c>
      <c r="C59" s="54">
        <f t="shared" ref="C59:C74" si="3">SUM(D59:G59)</f>
        <v>0</v>
      </c>
      <c r="D59" s="51"/>
      <c r="E59" s="51"/>
      <c r="F59" s="51"/>
      <c r="G59" s="51"/>
    </row>
    <row r="60" spans="1:7" ht="15.6" x14ac:dyDescent="0.3">
      <c r="A60" s="38">
        <v>55</v>
      </c>
      <c r="B60" s="40" t="s">
        <v>276</v>
      </c>
      <c r="C60" s="54">
        <f t="shared" si="3"/>
        <v>0</v>
      </c>
      <c r="D60" s="51"/>
      <c r="E60" s="51"/>
      <c r="F60" s="51"/>
      <c r="G60" s="51"/>
    </row>
    <row r="61" spans="1:7" ht="15.6" x14ac:dyDescent="0.3">
      <c r="A61" s="38">
        <v>56</v>
      </c>
      <c r="B61" s="40" t="s">
        <v>280</v>
      </c>
      <c r="C61" s="54">
        <f t="shared" si="3"/>
        <v>0</v>
      </c>
      <c r="D61" s="51"/>
      <c r="E61" s="51"/>
      <c r="F61" s="51"/>
      <c r="G61" s="51"/>
    </row>
    <row r="62" spans="1:7" ht="15.6" x14ac:dyDescent="0.3">
      <c r="A62" s="38">
        <v>57</v>
      </c>
      <c r="B62" s="40" t="s">
        <v>276</v>
      </c>
      <c r="C62" s="54">
        <f t="shared" si="3"/>
        <v>0</v>
      </c>
      <c r="D62" s="51"/>
      <c r="E62" s="51"/>
      <c r="F62" s="51"/>
      <c r="G62" s="51"/>
    </row>
    <row r="63" spans="1:7" ht="15.6" x14ac:dyDescent="0.3">
      <c r="A63" s="38">
        <v>58</v>
      </c>
      <c r="B63" s="40" t="s">
        <v>25</v>
      </c>
      <c r="C63" s="54">
        <f>C64+C73</f>
        <v>0</v>
      </c>
      <c r="D63" s="54">
        <f>D64+D73</f>
        <v>0</v>
      </c>
      <c r="E63" s="54">
        <f>E64+E73</f>
        <v>0</v>
      </c>
      <c r="F63" s="54">
        <f>F64+F73</f>
        <v>0</v>
      </c>
      <c r="G63" s="54">
        <f>G64+G73</f>
        <v>0</v>
      </c>
    </row>
    <row r="64" spans="1:7" ht="15.6" x14ac:dyDescent="0.3">
      <c r="A64" s="38">
        <v>59</v>
      </c>
      <c r="B64" s="40" t="s">
        <v>272</v>
      </c>
      <c r="C64" s="54">
        <f>C65+C67+C68-C69-C70+C71+C72</f>
        <v>0</v>
      </c>
      <c r="D64" s="54">
        <f>D65+D67+D68-D69-D70+D71+D72</f>
        <v>0</v>
      </c>
      <c r="E64" s="54">
        <f>E65+E67+E68-E69-E70+E71+E72</f>
        <v>0</v>
      </c>
      <c r="F64" s="54">
        <f>F65+F67+F68-F69-F70+F71+F72</f>
        <v>0</v>
      </c>
      <c r="G64" s="54">
        <f>G65+G67+G68-G69-G70+G71+G72</f>
        <v>0</v>
      </c>
    </row>
    <row r="65" spans="1:7" ht="15.6" x14ac:dyDescent="0.3">
      <c r="A65" s="38">
        <v>60</v>
      </c>
      <c r="B65" s="40" t="s">
        <v>26</v>
      </c>
      <c r="C65" s="54">
        <f t="shared" si="3"/>
        <v>0</v>
      </c>
      <c r="D65" s="57"/>
      <c r="E65" s="57"/>
      <c r="F65" s="57"/>
      <c r="G65" s="57"/>
    </row>
    <row r="66" spans="1:7" ht="46.8" x14ac:dyDescent="0.3">
      <c r="A66" s="38">
        <v>61</v>
      </c>
      <c r="B66" s="40" t="s">
        <v>27</v>
      </c>
      <c r="C66" s="54">
        <f>SUM(D66:G66)</f>
        <v>0</v>
      </c>
      <c r="D66" s="57"/>
      <c r="E66" s="57"/>
      <c r="F66" s="57"/>
      <c r="G66" s="57"/>
    </row>
    <row r="67" spans="1:7" ht="15.6" x14ac:dyDescent="0.3">
      <c r="A67" s="38">
        <v>62</v>
      </c>
      <c r="B67" s="40" t="s">
        <v>28</v>
      </c>
      <c r="C67" s="54">
        <f t="shared" si="3"/>
        <v>0</v>
      </c>
      <c r="D67" s="57"/>
      <c r="E67" s="57"/>
      <c r="F67" s="57"/>
      <c r="G67" s="57"/>
    </row>
    <row r="68" spans="1:7" ht="15.6" x14ac:dyDescent="0.3">
      <c r="A68" s="38">
        <v>63</v>
      </c>
      <c r="B68" s="40" t="s">
        <v>29</v>
      </c>
      <c r="C68" s="54">
        <f t="shared" si="3"/>
        <v>0</v>
      </c>
      <c r="D68" s="57"/>
      <c r="E68" s="57"/>
      <c r="F68" s="57"/>
      <c r="G68" s="57"/>
    </row>
    <row r="69" spans="1:7" ht="15.6" x14ac:dyDescent="0.3">
      <c r="A69" s="38">
        <v>64</v>
      </c>
      <c r="B69" s="40" t="s">
        <v>273</v>
      </c>
      <c r="C69" s="54">
        <f t="shared" si="3"/>
        <v>0</v>
      </c>
      <c r="D69" s="57"/>
      <c r="E69" s="57"/>
      <c r="F69" s="57"/>
      <c r="G69" s="57"/>
    </row>
    <row r="70" spans="1:7" ht="15.6" x14ac:dyDescent="0.3">
      <c r="A70" s="38">
        <v>65</v>
      </c>
      <c r="B70" s="40" t="s">
        <v>274</v>
      </c>
      <c r="C70" s="54">
        <f t="shared" si="3"/>
        <v>0</v>
      </c>
      <c r="D70" s="57"/>
      <c r="E70" s="57"/>
      <c r="F70" s="57"/>
      <c r="G70" s="57"/>
    </row>
    <row r="71" spans="1:7" ht="15.6" x14ac:dyDescent="0.3">
      <c r="A71" s="38">
        <v>66</v>
      </c>
      <c r="B71" s="40" t="s">
        <v>275</v>
      </c>
      <c r="C71" s="54">
        <f t="shared" si="3"/>
        <v>0</v>
      </c>
      <c r="D71" s="57"/>
      <c r="E71" s="57"/>
      <c r="F71" s="57"/>
      <c r="G71" s="57"/>
    </row>
    <row r="72" spans="1:7" ht="15.6" x14ac:dyDescent="0.3">
      <c r="A72" s="38">
        <v>67</v>
      </c>
      <c r="B72" s="40" t="s">
        <v>276</v>
      </c>
      <c r="C72" s="54">
        <f t="shared" si="3"/>
        <v>0</v>
      </c>
      <c r="D72" s="57"/>
      <c r="E72" s="57"/>
      <c r="F72" s="57"/>
      <c r="G72" s="57"/>
    </row>
    <row r="73" spans="1:7" ht="15.6" x14ac:dyDescent="0.3">
      <c r="A73" s="38">
        <v>68</v>
      </c>
      <c r="B73" s="40" t="s">
        <v>277</v>
      </c>
      <c r="C73" s="54">
        <f t="shared" si="3"/>
        <v>0</v>
      </c>
      <c r="D73" s="57"/>
      <c r="E73" s="57"/>
      <c r="F73" s="57"/>
      <c r="G73" s="57"/>
    </row>
    <row r="74" spans="1:7" ht="15.6" x14ac:dyDescent="0.3">
      <c r="A74" s="38">
        <v>69</v>
      </c>
      <c r="B74" s="40" t="s">
        <v>276</v>
      </c>
      <c r="C74" s="54">
        <f t="shared" si="3"/>
        <v>0</v>
      </c>
      <c r="D74" s="57"/>
      <c r="E74" s="57"/>
      <c r="F74" s="57"/>
      <c r="G74" s="57"/>
    </row>
    <row r="75" spans="1:7" x14ac:dyDescent="0.3">
      <c r="D75" s="74"/>
      <c r="E75" s="74"/>
      <c r="F75" s="74"/>
      <c r="G75" s="74"/>
    </row>
    <row r="76" spans="1:7" ht="15.6" x14ac:dyDescent="0.3">
      <c r="A76" s="82" t="s">
        <v>609</v>
      </c>
      <c r="B76" s="79" t="s">
        <v>587</v>
      </c>
    </row>
    <row r="77" spans="1:7" ht="15.6" x14ac:dyDescent="0.3">
      <c r="A77" s="78"/>
      <c r="B77" s="79" t="s">
        <v>599</v>
      </c>
    </row>
    <row r="78" spans="1:7" ht="15.6" x14ac:dyDescent="0.3">
      <c r="B78" s="79" t="s">
        <v>614</v>
      </c>
    </row>
  </sheetData>
  <customSheetViews>
    <customSheetView guid="{9EC2EAB2-EA15-41E1-9C6D-83A3F6A19D7E}" topLeftCell="A30">
      <selection activeCell="B40" sqref="B40:B42"/>
      <pageMargins left="0.7" right="0.7" top="0.75" bottom="0.75" header="0.3" footer="0.3"/>
      <pageSetup paperSize="9" orientation="portrait" r:id="rId1"/>
    </customSheetView>
  </customSheetViews>
  <mergeCells count="6">
    <mergeCell ref="A1:G1"/>
    <mergeCell ref="A2:G2"/>
    <mergeCell ref="A3:A4"/>
    <mergeCell ref="B3:B4"/>
    <mergeCell ref="C3:C4"/>
    <mergeCell ref="D3:G3"/>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18" zoomScale="85" zoomScaleNormal="85" workbookViewId="0">
      <selection activeCell="C48" sqref="C48"/>
    </sheetView>
  </sheetViews>
  <sheetFormatPr defaultRowHeight="14.4" x14ac:dyDescent="0.3"/>
  <cols>
    <col min="1" max="1" width="6.6640625" customWidth="1"/>
    <col min="2" max="2" width="93" customWidth="1"/>
    <col min="3" max="3" width="21.109375" customWidth="1"/>
    <col min="4" max="4" width="17.33203125" customWidth="1"/>
    <col min="5" max="5" width="12.21875" customWidth="1"/>
    <col min="6" max="6" width="12.44140625" customWidth="1"/>
    <col min="7" max="7" width="17.6640625" customWidth="1"/>
  </cols>
  <sheetData>
    <row r="1" spans="1:3" ht="14.4" customHeight="1" x14ac:dyDescent="0.35">
      <c r="A1" s="91" t="s">
        <v>283</v>
      </c>
      <c r="B1" s="92"/>
      <c r="C1" s="92"/>
    </row>
    <row r="2" spans="1:3" ht="15.6" x14ac:dyDescent="0.3">
      <c r="A2" s="93" t="s">
        <v>284</v>
      </c>
      <c r="B2" s="94"/>
      <c r="C2" s="94"/>
    </row>
    <row r="3" spans="1:3" ht="31.2" x14ac:dyDescent="0.3">
      <c r="A3" s="38" t="s">
        <v>0</v>
      </c>
      <c r="B3" s="38" t="s">
        <v>1</v>
      </c>
      <c r="C3" s="38" t="s">
        <v>285</v>
      </c>
    </row>
    <row r="4" spans="1:3" ht="15.6" x14ac:dyDescent="0.3">
      <c r="A4" s="38">
        <v>1</v>
      </c>
      <c r="B4" s="38">
        <v>2</v>
      </c>
      <c r="C4" s="38">
        <v>3</v>
      </c>
    </row>
    <row r="5" spans="1:3" ht="31.2" x14ac:dyDescent="0.3">
      <c r="A5" s="38">
        <v>1</v>
      </c>
      <c r="B5" s="39" t="s">
        <v>33</v>
      </c>
      <c r="C5" s="68" t="e">
        <f>MAX(C6:C7,C48)</f>
        <v>#DIV/0!</v>
      </c>
    </row>
    <row r="6" spans="1:3" ht="15.6" x14ac:dyDescent="0.3">
      <c r="A6" s="38">
        <v>2</v>
      </c>
      <c r="B6" s="39" t="s">
        <v>34</v>
      </c>
      <c r="C6" s="68" t="e">
        <f>IF((1.5*C9+C10-C11)&gt;700000,700000*0.18+(1.5*C9+C10-C11-700000)*0.16,(1.5*C9+C10-C11)*0.18)*C12</f>
        <v>#DIV/0!</v>
      </c>
    </row>
    <row r="7" spans="1:3" ht="15.6" x14ac:dyDescent="0.3">
      <c r="A7" s="38">
        <v>3</v>
      </c>
      <c r="B7" s="39" t="s">
        <v>35</v>
      </c>
      <c r="C7" s="68" t="e">
        <f>IF((1.5*C27+C34)/3&gt;300000,300000*0.26+((1.5*C27+C34)/3-300000)*0.23,((1.5*C27+C34)/3)*0.26)*C12</f>
        <v>#DIV/0!</v>
      </c>
    </row>
    <row r="8" spans="1:3" ht="15.6" x14ac:dyDescent="0.3">
      <c r="A8" s="38">
        <v>4</v>
      </c>
      <c r="B8" s="39" t="s">
        <v>36</v>
      </c>
      <c r="C8" s="68">
        <f>SUM(C9:C10)</f>
        <v>0</v>
      </c>
    </row>
    <row r="9" spans="1:3" ht="31.2" x14ac:dyDescent="0.3">
      <c r="A9" s="38">
        <v>5</v>
      </c>
      <c r="B9" s="39" t="s">
        <v>37</v>
      </c>
      <c r="C9" s="69"/>
    </row>
    <row r="10" spans="1:3" ht="31.2" x14ac:dyDescent="0.3">
      <c r="A10" s="38">
        <v>6</v>
      </c>
      <c r="B10" s="39" t="s">
        <v>38</v>
      </c>
      <c r="C10" s="69"/>
    </row>
    <row r="11" spans="1:3" ht="31.2" x14ac:dyDescent="0.3">
      <c r="A11" s="38">
        <v>7</v>
      </c>
      <c r="B11" s="39" t="s">
        <v>39</v>
      </c>
      <c r="C11" s="69"/>
    </row>
    <row r="12" spans="1:3" ht="15.6" x14ac:dyDescent="0.3">
      <c r="A12" s="38">
        <v>8</v>
      </c>
      <c r="B12" s="39" t="s">
        <v>4</v>
      </c>
      <c r="C12" s="70" t="e">
        <f>IF(C14/C13&lt;0.5,0.5,C14/C13)</f>
        <v>#DIV/0!</v>
      </c>
    </row>
    <row r="13" spans="1:3" ht="15.6" x14ac:dyDescent="0.3">
      <c r="A13" s="38">
        <v>9</v>
      </c>
      <c r="B13" s="39" t="s">
        <v>3</v>
      </c>
      <c r="C13" s="68">
        <f>C15+C16+(C19-C17)+(C20-C18)</f>
        <v>0</v>
      </c>
    </row>
    <row r="14" spans="1:3" ht="15.6" x14ac:dyDescent="0.3">
      <c r="A14" s="38">
        <v>10</v>
      </c>
      <c r="B14" s="39" t="s">
        <v>7</v>
      </c>
      <c r="C14" s="68">
        <f>C13-C21-C22-(C25-C23)-(C26-C24)</f>
        <v>0</v>
      </c>
    </row>
    <row r="15" spans="1:3" ht="15.6" x14ac:dyDescent="0.3">
      <c r="A15" s="38">
        <v>11</v>
      </c>
      <c r="B15" s="39" t="s">
        <v>40</v>
      </c>
      <c r="C15" s="71"/>
    </row>
    <row r="16" spans="1:3" ht="15.6" x14ac:dyDescent="0.3">
      <c r="A16" s="38">
        <v>12</v>
      </c>
      <c r="B16" s="39" t="s">
        <v>41</v>
      </c>
      <c r="C16" s="71"/>
    </row>
    <row r="17" spans="1:4" ht="93.6" x14ac:dyDescent="0.3">
      <c r="A17" s="38">
        <v>13</v>
      </c>
      <c r="B17" s="39" t="s">
        <v>42</v>
      </c>
      <c r="C17" s="71"/>
    </row>
    <row r="18" spans="1:4" ht="62.4" x14ac:dyDescent="0.3">
      <c r="A18" s="38">
        <v>14</v>
      </c>
      <c r="B18" s="39" t="s">
        <v>43</v>
      </c>
      <c r="C18" s="71"/>
      <c r="D18" s="19"/>
    </row>
    <row r="19" spans="1:4" ht="93.6" x14ac:dyDescent="0.3">
      <c r="A19" s="38">
        <v>15</v>
      </c>
      <c r="B19" s="39" t="s">
        <v>44</v>
      </c>
      <c r="C19" s="72"/>
    </row>
    <row r="20" spans="1:4" ht="62.4" x14ac:dyDescent="0.3">
      <c r="A20" s="38">
        <v>16</v>
      </c>
      <c r="B20" s="39" t="s">
        <v>45</v>
      </c>
      <c r="C20" s="72"/>
    </row>
    <row r="21" spans="1:4" ht="31.2" x14ac:dyDescent="0.3">
      <c r="A21" s="38">
        <v>17</v>
      </c>
      <c r="B21" s="39" t="s">
        <v>46</v>
      </c>
      <c r="C21" s="71"/>
    </row>
    <row r="22" spans="1:4" ht="31.2" x14ac:dyDescent="0.3">
      <c r="A22" s="38">
        <v>18</v>
      </c>
      <c r="B22" s="39" t="s">
        <v>47</v>
      </c>
      <c r="C22" s="71"/>
    </row>
    <row r="23" spans="1:4" ht="93.6" x14ac:dyDescent="0.3">
      <c r="A23" s="38">
        <v>19</v>
      </c>
      <c r="B23" s="39" t="s">
        <v>48</v>
      </c>
      <c r="C23" s="71"/>
    </row>
    <row r="24" spans="1:4" ht="62.4" x14ac:dyDescent="0.3">
      <c r="A24" s="38">
        <v>20</v>
      </c>
      <c r="B24" s="39" t="s">
        <v>49</v>
      </c>
      <c r="C24" s="71"/>
    </row>
    <row r="25" spans="1:4" ht="93.6" x14ac:dyDescent="0.3">
      <c r="A25" s="38">
        <v>21</v>
      </c>
      <c r="B25" s="39" t="s">
        <v>50</v>
      </c>
      <c r="C25" s="72"/>
    </row>
    <row r="26" spans="1:4" ht="62.4" x14ac:dyDescent="0.3">
      <c r="A26" s="38">
        <v>22</v>
      </c>
      <c r="B26" s="39" t="s">
        <v>51</v>
      </c>
      <c r="C26" s="72"/>
    </row>
    <row r="27" spans="1:4" ht="15.6" x14ac:dyDescent="0.3">
      <c r="A27" s="38">
        <v>23</v>
      </c>
      <c r="B27" s="39" t="s">
        <v>52</v>
      </c>
      <c r="C27" s="68">
        <f>C28+C29+(C30-C31)+(C32-C33)</f>
        <v>0</v>
      </c>
    </row>
    <row r="28" spans="1:4" ht="31.2" x14ac:dyDescent="0.3">
      <c r="A28" s="38">
        <v>24</v>
      </c>
      <c r="B28" s="39" t="s">
        <v>53</v>
      </c>
      <c r="C28" s="71"/>
    </row>
    <row r="29" spans="1:4" ht="31.2" x14ac:dyDescent="0.3">
      <c r="A29" s="38">
        <v>25</v>
      </c>
      <c r="B29" s="39" t="s">
        <v>54</v>
      </c>
      <c r="C29" s="71"/>
    </row>
    <row r="30" spans="1:4" ht="109.2" x14ac:dyDescent="0.3">
      <c r="A30" s="38">
        <v>26</v>
      </c>
      <c r="B30" s="39" t="s">
        <v>55</v>
      </c>
      <c r="C30" s="72"/>
      <c r="D30" s="19"/>
    </row>
    <row r="31" spans="1:4" ht="109.2" x14ac:dyDescent="0.3">
      <c r="A31" s="38">
        <v>27</v>
      </c>
      <c r="B31" s="39" t="s">
        <v>56</v>
      </c>
      <c r="C31" s="71"/>
    </row>
    <row r="32" spans="1:4" ht="78" x14ac:dyDescent="0.3">
      <c r="A32" s="38">
        <v>28</v>
      </c>
      <c r="B32" s="39" t="s">
        <v>57</v>
      </c>
      <c r="C32" s="72"/>
      <c r="D32" s="19"/>
    </row>
    <row r="33" spans="1:3" ht="78" x14ac:dyDescent="0.3">
      <c r="A33" s="38">
        <v>29</v>
      </c>
      <c r="B33" s="39" t="s">
        <v>58</v>
      </c>
      <c r="C33" s="71"/>
    </row>
    <row r="34" spans="1:3" ht="15.6" x14ac:dyDescent="0.3">
      <c r="A34" s="38">
        <v>30</v>
      </c>
      <c r="B34" s="39" t="s">
        <v>59</v>
      </c>
      <c r="C34" s="68">
        <f>C35+C36+(C37-C38)+(C39-C40)</f>
        <v>0</v>
      </c>
    </row>
    <row r="35" spans="1:3" ht="31.2" x14ac:dyDescent="0.3">
      <c r="A35" s="38">
        <v>31</v>
      </c>
      <c r="B35" s="39" t="s">
        <v>60</v>
      </c>
      <c r="C35" s="71"/>
    </row>
    <row r="36" spans="1:3" ht="31.2" x14ac:dyDescent="0.3">
      <c r="A36" s="38">
        <v>32</v>
      </c>
      <c r="B36" s="39" t="s">
        <v>61</v>
      </c>
      <c r="C36" s="71"/>
    </row>
    <row r="37" spans="1:3" ht="109.2" x14ac:dyDescent="0.3">
      <c r="A37" s="38">
        <v>33</v>
      </c>
      <c r="B37" s="39" t="s">
        <v>62</v>
      </c>
      <c r="C37" s="72"/>
    </row>
    <row r="38" spans="1:3" ht="109.2" x14ac:dyDescent="0.3">
      <c r="A38" s="38">
        <v>34</v>
      </c>
      <c r="B38" s="39" t="s">
        <v>63</v>
      </c>
      <c r="C38" s="73"/>
    </row>
    <row r="39" spans="1:3" ht="78" x14ac:dyDescent="0.3">
      <c r="A39" s="38">
        <v>35</v>
      </c>
      <c r="B39" s="39" t="s">
        <v>64</v>
      </c>
      <c r="C39" s="72"/>
    </row>
    <row r="40" spans="1:3" ht="78" x14ac:dyDescent="0.3">
      <c r="A40" s="38">
        <v>36</v>
      </c>
      <c r="B40" s="39" t="s">
        <v>65</v>
      </c>
      <c r="C40" s="71"/>
    </row>
    <row r="41" spans="1:3" ht="31.2" x14ac:dyDescent="0.3">
      <c r="A41" s="38">
        <v>37</v>
      </c>
      <c r="B41" s="39" t="s">
        <v>66</v>
      </c>
      <c r="C41" s="68">
        <f>C42*0.037+C47*0.0007</f>
        <v>0</v>
      </c>
    </row>
    <row r="42" spans="1:3" ht="46.8" x14ac:dyDescent="0.3">
      <c r="A42" s="38">
        <v>38</v>
      </c>
      <c r="B42" s="39" t="s">
        <v>67</v>
      </c>
      <c r="C42" s="68">
        <f>C43-C44+C45-C46</f>
        <v>0</v>
      </c>
    </row>
    <row r="43" spans="1:3" ht="31.2" x14ac:dyDescent="0.3">
      <c r="A43" s="38">
        <v>39</v>
      </c>
      <c r="B43" s="39" t="s">
        <v>68</v>
      </c>
      <c r="C43" s="71"/>
    </row>
    <row r="44" spans="1:3" ht="31.2" x14ac:dyDescent="0.3">
      <c r="A44" s="38">
        <v>40</v>
      </c>
      <c r="B44" s="39" t="s">
        <v>5</v>
      </c>
      <c r="C44" s="71"/>
    </row>
    <row r="45" spans="1:3" ht="31.2" x14ac:dyDescent="0.3">
      <c r="A45" s="38">
        <v>41</v>
      </c>
      <c r="B45" s="39" t="s">
        <v>69</v>
      </c>
      <c r="C45" s="71"/>
    </row>
    <row r="46" spans="1:3" ht="31.2" x14ac:dyDescent="0.3">
      <c r="A46" s="38">
        <v>42</v>
      </c>
      <c r="B46" s="39" t="s">
        <v>6</v>
      </c>
      <c r="C46" s="71"/>
    </row>
    <row r="47" spans="1:3" ht="31.2" x14ac:dyDescent="0.3">
      <c r="A47" s="38">
        <v>43</v>
      </c>
      <c r="B47" s="39" t="s">
        <v>70</v>
      </c>
      <c r="C47" s="71"/>
    </row>
    <row r="48" spans="1:3" ht="15.6" x14ac:dyDescent="0.3">
      <c r="A48" s="38">
        <v>44</v>
      </c>
      <c r="B48" s="39" t="s">
        <v>71</v>
      </c>
      <c r="C48" s="71"/>
    </row>
    <row r="49" spans="1:3" ht="15.6" x14ac:dyDescent="0.3">
      <c r="A49" s="38">
        <v>45</v>
      </c>
      <c r="B49" s="39" t="s">
        <v>72</v>
      </c>
      <c r="C49" s="68">
        <f>MAX(48000,C41/3)</f>
        <v>48000</v>
      </c>
    </row>
    <row r="51" spans="1:3" ht="15.6" x14ac:dyDescent="0.3">
      <c r="A51" s="82" t="s">
        <v>609</v>
      </c>
      <c r="B51" s="79" t="s">
        <v>587</v>
      </c>
    </row>
    <row r="52" spans="1:3" ht="15.6" x14ac:dyDescent="0.3">
      <c r="A52" s="78"/>
      <c r="B52" s="79" t="s">
        <v>599</v>
      </c>
    </row>
  </sheetData>
  <customSheetViews>
    <customSheetView guid="{9EC2EAB2-EA15-41E1-9C6D-83A3F6A19D7E}" topLeftCell="A3">
      <selection activeCell="F14" sqref="F14"/>
      <pageMargins left="0.7" right="0.7" top="0.75" bottom="0.75" header="0.3" footer="0.3"/>
      <pageSetup paperSize="9" orientation="portrait" r:id="rId1"/>
    </customSheetView>
  </customSheetViews>
  <mergeCells count="2">
    <mergeCell ref="A1:C1"/>
    <mergeCell ref="A2:C2"/>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70" zoomScaleNormal="70" workbookViewId="0">
      <selection activeCell="F29" sqref="F29"/>
    </sheetView>
  </sheetViews>
  <sheetFormatPr defaultRowHeight="13.8" x14ac:dyDescent="0.25"/>
  <cols>
    <col min="1" max="1" width="4.5546875" style="35" customWidth="1"/>
    <col min="2" max="2" width="16.6640625" style="32" customWidth="1"/>
    <col min="3" max="3" width="58.88671875" style="32" customWidth="1"/>
    <col min="4" max="4" width="10.6640625" style="32" customWidth="1"/>
    <col min="5" max="5" width="15.33203125" style="32" customWidth="1"/>
    <col min="6" max="6" width="22" style="32" customWidth="1"/>
    <col min="7" max="7" width="14.77734375" style="32" customWidth="1"/>
    <col min="8" max="8" width="13.33203125" style="32" customWidth="1"/>
    <col min="9" max="9" width="13.5546875" style="32" customWidth="1"/>
    <col min="10" max="10" width="13" style="32" customWidth="1"/>
    <col min="11" max="11" width="12.33203125" style="32" customWidth="1"/>
    <col min="12" max="12" width="17.88671875" style="32" customWidth="1"/>
    <col min="13" max="13" width="13.5546875" style="32" customWidth="1"/>
    <col min="14" max="14" width="9.88671875" style="32" customWidth="1"/>
    <col min="15" max="15" width="15.33203125" style="32" customWidth="1"/>
    <col min="16" max="16" width="8.88671875" style="32"/>
    <col min="17" max="17" width="12.33203125" style="32" customWidth="1"/>
    <col min="18" max="18" width="16.33203125" style="32" customWidth="1"/>
    <col min="19" max="19" width="13.6640625" style="32" customWidth="1"/>
    <col min="20" max="20" width="12.21875" style="32" customWidth="1"/>
    <col min="21" max="21" width="20.5546875" style="32" customWidth="1"/>
    <col min="22" max="22" width="8.88671875" style="32"/>
    <col min="23" max="23" width="15" style="32" customWidth="1"/>
    <col min="24" max="24" width="15.44140625" style="32" customWidth="1"/>
    <col min="25" max="25" width="15.21875" style="32" customWidth="1"/>
    <col min="26" max="26" width="17" style="32" customWidth="1"/>
    <col min="27" max="27" width="23.33203125" style="32" customWidth="1"/>
    <col min="28" max="28" width="8.88671875" style="32"/>
    <col min="29" max="29" width="13.109375" style="32" customWidth="1"/>
    <col min="30" max="30" width="16.109375" style="32" customWidth="1"/>
    <col min="31" max="31" width="14.21875" style="32" customWidth="1"/>
    <col min="32" max="32" width="13.33203125" style="32" customWidth="1"/>
    <col min="33" max="33" width="14" style="32" customWidth="1"/>
    <col min="34" max="16384" width="8.88671875" style="32"/>
  </cols>
  <sheetData>
    <row r="1" spans="1:17" ht="30.6" customHeight="1" x14ac:dyDescent="0.3">
      <c r="A1" s="105" t="s">
        <v>286</v>
      </c>
      <c r="B1" s="106"/>
      <c r="C1" s="106"/>
      <c r="D1" s="106"/>
      <c r="E1" s="107"/>
      <c r="F1" s="107"/>
      <c r="G1" s="107"/>
      <c r="H1" s="107"/>
      <c r="I1" s="107"/>
      <c r="J1" s="107"/>
      <c r="K1" s="107"/>
      <c r="L1" s="107"/>
      <c r="M1" s="107"/>
      <c r="N1" s="107"/>
      <c r="O1" s="107"/>
      <c r="P1" s="107"/>
      <c r="Q1" s="107"/>
    </row>
    <row r="2" spans="1:17" ht="25.8" customHeight="1" x14ac:dyDescent="0.25">
      <c r="A2" s="108" t="s">
        <v>287</v>
      </c>
      <c r="B2" s="109"/>
      <c r="C2" s="109"/>
      <c r="D2" s="109"/>
      <c r="E2" s="109"/>
      <c r="F2" s="109"/>
      <c r="G2" s="109"/>
      <c r="H2" s="109"/>
      <c r="I2" s="109"/>
      <c r="J2" s="109"/>
      <c r="K2" s="109"/>
      <c r="L2" s="109"/>
      <c r="M2" s="109"/>
      <c r="N2" s="109"/>
      <c r="O2" s="109"/>
      <c r="P2" s="109"/>
      <c r="Q2" s="109"/>
    </row>
    <row r="3" spans="1:17" ht="77.400000000000006" customHeight="1" x14ac:dyDescent="0.25">
      <c r="A3" s="104" t="s">
        <v>0</v>
      </c>
      <c r="B3" s="104" t="s">
        <v>1</v>
      </c>
      <c r="C3" s="104"/>
      <c r="D3" s="104" t="s">
        <v>73</v>
      </c>
      <c r="E3" s="104" t="s">
        <v>74</v>
      </c>
      <c r="F3" s="104" t="s">
        <v>75</v>
      </c>
      <c r="G3" s="104" t="s">
        <v>76</v>
      </c>
      <c r="H3" s="104" t="s">
        <v>77</v>
      </c>
      <c r="I3" s="104"/>
      <c r="J3" s="104"/>
      <c r="K3" s="104"/>
      <c r="L3" s="104"/>
      <c r="M3" s="104" t="s">
        <v>78</v>
      </c>
      <c r="N3" s="104"/>
      <c r="O3" s="104"/>
      <c r="P3" s="104"/>
      <c r="Q3" s="104"/>
    </row>
    <row r="4" spans="1:17" ht="31.2" x14ac:dyDescent="0.25">
      <c r="A4" s="104"/>
      <c r="B4" s="104"/>
      <c r="C4" s="104"/>
      <c r="D4" s="104"/>
      <c r="E4" s="104"/>
      <c r="F4" s="104"/>
      <c r="G4" s="104"/>
      <c r="H4" s="58" t="s">
        <v>288</v>
      </c>
      <c r="I4" s="58" t="s">
        <v>265</v>
      </c>
      <c r="J4" s="58" t="s">
        <v>266</v>
      </c>
      <c r="K4" s="58" t="s">
        <v>267</v>
      </c>
      <c r="L4" s="58" t="s">
        <v>289</v>
      </c>
      <c r="M4" s="58" t="s">
        <v>288</v>
      </c>
      <c r="N4" s="58" t="s">
        <v>265</v>
      </c>
      <c r="O4" s="58" t="s">
        <v>266</v>
      </c>
      <c r="P4" s="58" t="s">
        <v>267</v>
      </c>
      <c r="Q4" s="58" t="s">
        <v>268</v>
      </c>
    </row>
    <row r="5" spans="1:17" ht="15.6" x14ac:dyDescent="0.25">
      <c r="A5" s="58">
        <v>1</v>
      </c>
      <c r="B5" s="104">
        <v>2</v>
      </c>
      <c r="C5" s="104"/>
      <c r="D5" s="58">
        <v>3</v>
      </c>
      <c r="E5" s="58">
        <v>4</v>
      </c>
      <c r="F5" s="58">
        <v>5</v>
      </c>
      <c r="G5" s="58">
        <v>6</v>
      </c>
      <c r="H5" s="58">
        <v>7</v>
      </c>
      <c r="I5" s="58">
        <v>8</v>
      </c>
      <c r="J5" s="58">
        <v>9</v>
      </c>
      <c r="K5" s="58">
        <v>10</v>
      </c>
      <c r="L5" s="58">
        <v>11</v>
      </c>
      <c r="M5" s="58">
        <v>12</v>
      </c>
      <c r="N5" s="58">
        <v>13</v>
      </c>
      <c r="O5" s="58">
        <v>14</v>
      </c>
      <c r="P5" s="58">
        <v>15</v>
      </c>
      <c r="Q5" s="58">
        <v>16</v>
      </c>
    </row>
    <row r="6" spans="1:17" ht="15.6" x14ac:dyDescent="0.25">
      <c r="A6" s="60">
        <v>1</v>
      </c>
      <c r="B6" s="110" t="s">
        <v>290</v>
      </c>
      <c r="C6" s="110"/>
      <c r="D6" s="61">
        <f>D7+D30+D37+D85+D87+D129+D130+D131+D133+D139</f>
        <v>0</v>
      </c>
      <c r="E6" s="63"/>
      <c r="F6" s="63"/>
      <c r="G6" s="63"/>
      <c r="H6" s="61">
        <f>H7+H30+H37+H85+H87+H129+H130+H131+H133+H139</f>
        <v>0</v>
      </c>
      <c r="I6" s="61">
        <f>I7+I30+I37+I85+I87+I129+I130+I131+I133+I139</f>
        <v>0</v>
      </c>
      <c r="J6" s="61">
        <f>J7+J30+J37+J85+J87+J129+J130+J131+J133+J139</f>
        <v>0</v>
      </c>
      <c r="K6" s="61">
        <f>K7+K30+K37+K85+K87+K129+K130+K131+K133+K139</f>
        <v>0</v>
      </c>
      <c r="L6" s="61">
        <f>L7+L30+L37+L85+L87+L129+L130+L131+L133+L139</f>
        <v>0</v>
      </c>
      <c r="M6" s="61">
        <f>M7+M30+M37+M85+M87+M129+M130+M132</f>
        <v>0</v>
      </c>
      <c r="N6" s="61">
        <f>N7+N30+N37+N85+N87+N129+N130+N132</f>
        <v>0</v>
      </c>
      <c r="O6" s="61">
        <f>O7+O30+O37+O85+O87+O129+O130+O132</f>
        <v>0</v>
      </c>
      <c r="P6" s="61">
        <f>P7+P30+P37+P85+P87+P129+P130+P132</f>
        <v>0</v>
      </c>
      <c r="Q6" s="61">
        <f>Q7+Q30+Q37+Q85+Q87+Q129+Q130+Q132</f>
        <v>0</v>
      </c>
    </row>
    <row r="7" spans="1:17" ht="78.599999999999994" customHeight="1" x14ac:dyDescent="0.25">
      <c r="A7" s="60">
        <v>2</v>
      </c>
      <c r="B7" s="111" t="s">
        <v>81</v>
      </c>
      <c r="C7" s="111"/>
      <c r="D7" s="61">
        <f>D8+D16+D23</f>
        <v>0</v>
      </c>
      <c r="E7" s="63"/>
      <c r="F7" s="63"/>
      <c r="G7" s="63"/>
      <c r="H7" s="61">
        <f t="shared" ref="H7:Q7" si="0">H8+H16+H23</f>
        <v>0</v>
      </c>
      <c r="I7" s="61">
        <f t="shared" si="0"/>
        <v>0</v>
      </c>
      <c r="J7" s="61">
        <f t="shared" si="0"/>
        <v>0</v>
      </c>
      <c r="K7" s="61">
        <f t="shared" si="0"/>
        <v>0</v>
      </c>
      <c r="L7" s="61">
        <f t="shared" si="0"/>
        <v>0</v>
      </c>
      <c r="M7" s="61">
        <f t="shared" si="0"/>
        <v>0</v>
      </c>
      <c r="N7" s="61">
        <f t="shared" si="0"/>
        <v>0</v>
      </c>
      <c r="O7" s="61">
        <f t="shared" si="0"/>
        <v>0</v>
      </c>
      <c r="P7" s="61">
        <f t="shared" si="0"/>
        <v>0</v>
      </c>
      <c r="Q7" s="61">
        <f t="shared" si="0"/>
        <v>0</v>
      </c>
    </row>
    <row r="8" spans="1:17" ht="47.4" customHeight="1" x14ac:dyDescent="0.25">
      <c r="A8" s="60">
        <v>3</v>
      </c>
      <c r="B8" s="111" t="s">
        <v>291</v>
      </c>
      <c r="C8" s="111"/>
      <c r="D8" s="61">
        <f>SUM(D10:D15)</f>
        <v>0</v>
      </c>
      <c r="E8" s="63"/>
      <c r="F8" s="63"/>
      <c r="G8" s="63"/>
      <c r="H8" s="61">
        <f>SUM(H10:H15)</f>
        <v>0</v>
      </c>
      <c r="I8" s="61">
        <f t="shared" ref="I8:L8" si="1">SUM(I10:I15)</f>
        <v>0</v>
      </c>
      <c r="J8" s="61">
        <f t="shared" si="1"/>
        <v>0</v>
      </c>
      <c r="K8" s="61">
        <f t="shared" si="1"/>
        <v>0</v>
      </c>
      <c r="L8" s="61">
        <f t="shared" si="1"/>
        <v>0</v>
      </c>
      <c r="M8" s="61">
        <f>SUM(M10:M15)</f>
        <v>0</v>
      </c>
      <c r="N8" s="61">
        <f t="shared" ref="N8:Q8" si="2">SUM(N10:N15)</f>
        <v>0</v>
      </c>
      <c r="O8" s="61">
        <f t="shared" si="2"/>
        <v>0</v>
      </c>
      <c r="P8" s="61">
        <f t="shared" si="2"/>
        <v>0</v>
      </c>
      <c r="Q8" s="61">
        <f t="shared" si="2"/>
        <v>0</v>
      </c>
    </row>
    <row r="9" spans="1:17" s="34" customFormat="1" ht="31.8" customHeight="1" x14ac:dyDescent="0.25">
      <c r="A9" s="60">
        <v>4</v>
      </c>
      <c r="B9" s="111" t="s">
        <v>292</v>
      </c>
      <c r="C9" s="111"/>
      <c r="D9" s="62" t="s">
        <v>295</v>
      </c>
      <c r="E9" s="62" t="s">
        <v>295</v>
      </c>
      <c r="F9" s="62" t="s">
        <v>295</v>
      </c>
      <c r="G9" s="62" t="s">
        <v>295</v>
      </c>
      <c r="H9" s="62" t="s">
        <v>295</v>
      </c>
      <c r="I9" s="62" t="s">
        <v>295</v>
      </c>
      <c r="J9" s="62" t="s">
        <v>295</v>
      </c>
      <c r="K9" s="62" t="s">
        <v>295</v>
      </c>
      <c r="L9" s="62" t="s">
        <v>295</v>
      </c>
      <c r="M9" s="62" t="s">
        <v>295</v>
      </c>
      <c r="N9" s="62" t="s">
        <v>295</v>
      </c>
      <c r="O9" s="62" t="s">
        <v>295</v>
      </c>
      <c r="P9" s="62" t="s">
        <v>295</v>
      </c>
      <c r="Q9" s="62" t="s">
        <v>295</v>
      </c>
    </row>
    <row r="10" spans="1:17" s="34" customFormat="1" ht="15.6" x14ac:dyDescent="0.25">
      <c r="A10" s="110">
        <v>5</v>
      </c>
      <c r="B10" s="53" t="s">
        <v>203</v>
      </c>
      <c r="C10" s="53" t="e">
        <f>VLOOKUP(B10,'Довідник банки'!$D:$F,2,0)</f>
        <v>#N/A</v>
      </c>
      <c r="D10" s="60"/>
      <c r="E10" s="60"/>
      <c r="F10" s="60"/>
      <c r="G10" s="60"/>
      <c r="H10" s="60"/>
      <c r="I10" s="60"/>
      <c r="J10" s="60"/>
      <c r="K10" s="60"/>
      <c r="L10" s="60"/>
      <c r="M10" s="60"/>
      <c r="N10" s="60"/>
      <c r="O10" s="60"/>
      <c r="P10" s="60"/>
      <c r="Q10" s="60"/>
    </row>
    <row r="11" spans="1:17" s="34" customFormat="1" ht="15.6" x14ac:dyDescent="0.25">
      <c r="A11" s="110"/>
      <c r="B11" s="53" t="s">
        <v>203</v>
      </c>
      <c r="C11" s="53" t="e">
        <f>VLOOKUP(B11,'Довідник банки'!$D:$F,2,0)</f>
        <v>#N/A</v>
      </c>
      <c r="D11" s="60"/>
      <c r="E11" s="60"/>
      <c r="F11" s="60"/>
      <c r="G11" s="60"/>
      <c r="H11" s="60"/>
      <c r="I11" s="60"/>
      <c r="J11" s="60"/>
      <c r="K11" s="60"/>
      <c r="L11" s="60"/>
      <c r="M11" s="60"/>
      <c r="N11" s="60"/>
      <c r="O11" s="60"/>
      <c r="P11" s="60"/>
      <c r="Q11" s="60"/>
    </row>
    <row r="12" spans="1:17" s="34" customFormat="1" ht="15.6" x14ac:dyDescent="0.25">
      <c r="A12" s="110"/>
      <c r="B12" s="53" t="s">
        <v>203</v>
      </c>
      <c r="C12" s="53" t="e">
        <f>VLOOKUP(B12,'Довідник банки'!$D:$F,2,0)</f>
        <v>#N/A</v>
      </c>
      <c r="D12" s="60"/>
      <c r="E12" s="60"/>
      <c r="F12" s="60"/>
      <c r="G12" s="60"/>
      <c r="H12" s="60"/>
      <c r="I12" s="60"/>
      <c r="J12" s="60"/>
      <c r="K12" s="60"/>
      <c r="L12" s="60"/>
      <c r="M12" s="60"/>
      <c r="N12" s="60"/>
      <c r="O12" s="60"/>
      <c r="P12" s="60"/>
      <c r="Q12" s="60"/>
    </row>
    <row r="13" spans="1:17" s="34" customFormat="1" ht="15.6" x14ac:dyDescent="0.25">
      <c r="A13" s="110"/>
      <c r="B13" s="53" t="s">
        <v>203</v>
      </c>
      <c r="C13" s="53" t="e">
        <f>VLOOKUP(B13,'Довідник банки'!$D:$F,2,0)</f>
        <v>#N/A</v>
      </c>
      <c r="D13" s="60"/>
      <c r="E13" s="60"/>
      <c r="F13" s="60"/>
      <c r="G13" s="60"/>
      <c r="H13" s="60"/>
      <c r="I13" s="60"/>
      <c r="J13" s="60"/>
      <c r="K13" s="60"/>
      <c r="L13" s="60"/>
      <c r="M13" s="60"/>
      <c r="N13" s="60"/>
      <c r="O13" s="60"/>
      <c r="P13" s="60"/>
      <c r="Q13" s="60"/>
    </row>
    <row r="14" spans="1:17" s="34" customFormat="1" ht="15.6" x14ac:dyDescent="0.25">
      <c r="A14" s="110"/>
      <c r="B14" s="53" t="s">
        <v>203</v>
      </c>
      <c r="C14" s="53" t="e">
        <f>VLOOKUP(B14,'Довідник банки'!$D:$F,2,0)</f>
        <v>#N/A</v>
      </c>
      <c r="D14" s="60"/>
      <c r="E14" s="60"/>
      <c r="F14" s="60"/>
      <c r="G14" s="60"/>
      <c r="H14" s="60"/>
      <c r="I14" s="60"/>
      <c r="J14" s="60"/>
      <c r="K14" s="60"/>
      <c r="L14" s="60"/>
      <c r="M14" s="60"/>
      <c r="N14" s="60"/>
      <c r="O14" s="60"/>
      <c r="P14" s="60"/>
      <c r="Q14" s="60"/>
    </row>
    <row r="15" spans="1:17" s="34" customFormat="1" ht="15.6" x14ac:dyDescent="0.25">
      <c r="A15" s="110"/>
      <c r="B15" s="53" t="s">
        <v>203</v>
      </c>
      <c r="C15" s="53" t="e">
        <f>VLOOKUP(B15,'Довідник банки'!$D:$F,2,0)</f>
        <v>#N/A</v>
      </c>
      <c r="D15" s="60"/>
      <c r="E15" s="60"/>
      <c r="F15" s="60"/>
      <c r="G15" s="60"/>
      <c r="H15" s="60"/>
      <c r="I15" s="60"/>
      <c r="J15" s="60"/>
      <c r="K15" s="60"/>
      <c r="L15" s="60"/>
      <c r="M15" s="60"/>
      <c r="N15" s="60"/>
      <c r="O15" s="60"/>
      <c r="P15" s="60"/>
      <c r="Q15" s="60"/>
    </row>
    <row r="16" spans="1:17" ht="15.6" x14ac:dyDescent="0.25">
      <c r="A16" s="60">
        <v>6</v>
      </c>
      <c r="B16" s="111" t="s">
        <v>293</v>
      </c>
      <c r="C16" s="111"/>
      <c r="D16" s="61">
        <f>SUM(D18:D22)</f>
        <v>0</v>
      </c>
      <c r="E16" s="63"/>
      <c r="F16" s="63"/>
      <c r="G16" s="63"/>
      <c r="H16" s="61">
        <f t="shared" ref="H16:Q16" si="3">SUM(H18:H22)</f>
        <v>0</v>
      </c>
      <c r="I16" s="61">
        <f t="shared" si="3"/>
        <v>0</v>
      </c>
      <c r="J16" s="61">
        <f t="shared" si="3"/>
        <v>0</v>
      </c>
      <c r="K16" s="61">
        <f t="shared" si="3"/>
        <v>0</v>
      </c>
      <c r="L16" s="61">
        <f t="shared" si="3"/>
        <v>0</v>
      </c>
      <c r="M16" s="61">
        <f t="shared" si="3"/>
        <v>0</v>
      </c>
      <c r="N16" s="61">
        <f t="shared" si="3"/>
        <v>0</v>
      </c>
      <c r="O16" s="61">
        <f t="shared" si="3"/>
        <v>0</v>
      </c>
      <c r="P16" s="61">
        <f t="shared" si="3"/>
        <v>0</v>
      </c>
      <c r="Q16" s="61">
        <f t="shared" si="3"/>
        <v>0</v>
      </c>
    </row>
    <row r="17" spans="1:17" ht="27" customHeight="1" x14ac:dyDescent="0.25">
      <c r="A17" s="60">
        <v>7</v>
      </c>
      <c r="B17" s="112" t="s">
        <v>292</v>
      </c>
      <c r="C17" s="112"/>
      <c r="D17" s="62" t="s">
        <v>295</v>
      </c>
      <c r="E17" s="62" t="s">
        <v>295</v>
      </c>
      <c r="F17" s="62" t="s">
        <v>295</v>
      </c>
      <c r="G17" s="62" t="s">
        <v>295</v>
      </c>
      <c r="H17" s="62" t="s">
        <v>295</v>
      </c>
      <c r="I17" s="62" t="s">
        <v>295</v>
      </c>
      <c r="J17" s="62" t="s">
        <v>295</v>
      </c>
      <c r="K17" s="62" t="s">
        <v>295</v>
      </c>
      <c r="L17" s="62" t="s">
        <v>295</v>
      </c>
      <c r="M17" s="62" t="s">
        <v>295</v>
      </c>
      <c r="N17" s="62" t="s">
        <v>295</v>
      </c>
      <c r="O17" s="62" t="s">
        <v>295</v>
      </c>
      <c r="P17" s="62" t="s">
        <v>295</v>
      </c>
      <c r="Q17" s="62" t="s">
        <v>295</v>
      </c>
    </row>
    <row r="18" spans="1:17" ht="15.6" x14ac:dyDescent="0.25">
      <c r="A18" s="110">
        <v>8</v>
      </c>
      <c r="B18" s="53" t="s">
        <v>203</v>
      </c>
      <c r="C18" s="53" t="e">
        <f>VLOOKUP(B18,'Довідник банки'!$D:$F,2,0)</f>
        <v>#N/A</v>
      </c>
      <c r="D18" s="58"/>
      <c r="E18" s="58"/>
      <c r="F18" s="58"/>
      <c r="G18" s="58"/>
      <c r="H18" s="58"/>
      <c r="I18" s="58"/>
      <c r="J18" s="58"/>
      <c r="K18" s="58"/>
      <c r="L18" s="58"/>
      <c r="M18" s="58"/>
      <c r="N18" s="58"/>
      <c r="O18" s="58"/>
      <c r="P18" s="58"/>
      <c r="Q18" s="58"/>
    </row>
    <row r="19" spans="1:17" ht="15.6" x14ac:dyDescent="0.25">
      <c r="A19" s="110"/>
      <c r="B19" s="53" t="s">
        <v>203</v>
      </c>
      <c r="C19" s="53" t="e">
        <f>VLOOKUP(B19,'Довідник банки'!$D:$F,2,0)</f>
        <v>#N/A</v>
      </c>
      <c r="D19" s="58"/>
      <c r="E19" s="58"/>
      <c r="F19" s="58"/>
      <c r="G19" s="58"/>
      <c r="H19" s="58"/>
      <c r="I19" s="58"/>
      <c r="J19" s="58"/>
      <c r="K19" s="58"/>
      <c r="L19" s="58"/>
      <c r="M19" s="58"/>
      <c r="N19" s="58"/>
      <c r="O19" s="58"/>
      <c r="P19" s="58"/>
      <c r="Q19" s="58"/>
    </row>
    <row r="20" spans="1:17" ht="15.6" x14ac:dyDescent="0.25">
      <c r="A20" s="110"/>
      <c r="B20" s="53" t="s">
        <v>203</v>
      </c>
      <c r="C20" s="53" t="e">
        <f>VLOOKUP(B20,'Довідник банки'!$D:$F,2,0)</f>
        <v>#N/A</v>
      </c>
      <c r="D20" s="58"/>
      <c r="E20" s="58"/>
      <c r="F20" s="58"/>
      <c r="G20" s="58"/>
      <c r="H20" s="58"/>
      <c r="I20" s="58"/>
      <c r="J20" s="58"/>
      <c r="K20" s="58"/>
      <c r="L20" s="58"/>
      <c r="M20" s="58"/>
      <c r="N20" s="58"/>
      <c r="O20" s="58"/>
      <c r="P20" s="58"/>
      <c r="Q20" s="58"/>
    </row>
    <row r="21" spans="1:17" ht="15.6" x14ac:dyDescent="0.25">
      <c r="A21" s="110"/>
      <c r="B21" s="53" t="s">
        <v>203</v>
      </c>
      <c r="C21" s="53" t="e">
        <f>VLOOKUP(B21,'Довідник банки'!$D:$F,2,0)</f>
        <v>#N/A</v>
      </c>
      <c r="D21" s="58"/>
      <c r="E21" s="58"/>
      <c r="F21" s="58"/>
      <c r="G21" s="58"/>
      <c r="H21" s="58"/>
      <c r="I21" s="58"/>
      <c r="J21" s="58"/>
      <c r="K21" s="58"/>
      <c r="L21" s="58"/>
      <c r="M21" s="58"/>
      <c r="N21" s="58"/>
      <c r="O21" s="58"/>
      <c r="P21" s="58"/>
      <c r="Q21" s="58"/>
    </row>
    <row r="22" spans="1:17" ht="15.6" x14ac:dyDescent="0.25">
      <c r="A22" s="110"/>
      <c r="B22" s="53" t="s">
        <v>203</v>
      </c>
      <c r="C22" s="53" t="e">
        <f>VLOOKUP(B22,'Довідник банки'!$D:$F,2,0)</f>
        <v>#N/A</v>
      </c>
      <c r="D22" s="58"/>
      <c r="E22" s="58"/>
      <c r="F22" s="58"/>
      <c r="G22" s="58"/>
      <c r="H22" s="58"/>
      <c r="I22" s="58"/>
      <c r="J22" s="58"/>
      <c r="K22" s="58"/>
      <c r="L22" s="58"/>
      <c r="M22" s="58"/>
      <c r="N22" s="58"/>
      <c r="O22" s="58"/>
      <c r="P22" s="58"/>
      <c r="Q22" s="58"/>
    </row>
    <row r="23" spans="1:17" ht="15.6" x14ac:dyDescent="0.25">
      <c r="A23" s="60">
        <v>9</v>
      </c>
      <c r="B23" s="111" t="s">
        <v>294</v>
      </c>
      <c r="C23" s="111"/>
      <c r="D23" s="61">
        <f>SUM(D25:D29)</f>
        <v>0</v>
      </c>
      <c r="E23" s="63"/>
      <c r="F23" s="63"/>
      <c r="G23" s="63"/>
      <c r="H23" s="61">
        <f>SUM(H25:H29)</f>
        <v>0</v>
      </c>
      <c r="I23" s="61">
        <f t="shared" ref="I23:L23" si="4">SUM(I25:I29)</f>
        <v>0</v>
      </c>
      <c r="J23" s="61">
        <f t="shared" si="4"/>
        <v>0</v>
      </c>
      <c r="K23" s="61">
        <f t="shared" si="4"/>
        <v>0</v>
      </c>
      <c r="L23" s="61">
        <f t="shared" si="4"/>
        <v>0</v>
      </c>
      <c r="M23" s="61">
        <f>SUM(M25:M29)</f>
        <v>0</v>
      </c>
      <c r="N23" s="61">
        <f t="shared" ref="N23:Q23" si="5">SUM(N25:N29)</f>
        <v>0</v>
      </c>
      <c r="O23" s="61">
        <f t="shared" si="5"/>
        <v>0</v>
      </c>
      <c r="P23" s="61">
        <f t="shared" si="5"/>
        <v>0</v>
      </c>
      <c r="Q23" s="61">
        <f t="shared" si="5"/>
        <v>0</v>
      </c>
    </row>
    <row r="24" spans="1:17" ht="15.6" x14ac:dyDescent="0.25">
      <c r="A24" s="60">
        <v>10</v>
      </c>
      <c r="B24" s="104" t="s">
        <v>292</v>
      </c>
      <c r="C24" s="104"/>
      <c r="D24" s="62" t="s">
        <v>295</v>
      </c>
      <c r="E24" s="62" t="s">
        <v>295</v>
      </c>
      <c r="F24" s="62" t="s">
        <v>295</v>
      </c>
      <c r="G24" s="62" t="s">
        <v>295</v>
      </c>
      <c r="H24" s="62" t="s">
        <v>295</v>
      </c>
      <c r="I24" s="62" t="s">
        <v>295</v>
      </c>
      <c r="J24" s="62" t="s">
        <v>295</v>
      </c>
      <c r="K24" s="62" t="s">
        <v>295</v>
      </c>
      <c r="L24" s="62" t="s">
        <v>295</v>
      </c>
      <c r="M24" s="62" t="s">
        <v>295</v>
      </c>
      <c r="N24" s="62" t="s">
        <v>295</v>
      </c>
      <c r="O24" s="62" t="s">
        <v>295</v>
      </c>
      <c r="P24" s="62" t="s">
        <v>295</v>
      </c>
      <c r="Q24" s="62" t="s">
        <v>295</v>
      </c>
    </row>
    <row r="25" spans="1:17" ht="15.6" x14ac:dyDescent="0.25">
      <c r="A25" s="110">
        <v>11</v>
      </c>
      <c r="B25" s="53" t="s">
        <v>203</v>
      </c>
      <c r="C25" s="53" t="e">
        <f>VLOOKUP(B25,'Довідник банки'!$D:$F,2,0)</f>
        <v>#N/A</v>
      </c>
      <c r="D25" s="58"/>
      <c r="E25" s="58"/>
      <c r="F25" s="58"/>
      <c r="G25" s="58"/>
      <c r="H25" s="58"/>
      <c r="I25" s="58"/>
      <c r="J25" s="58"/>
      <c r="K25" s="58"/>
      <c r="L25" s="58"/>
      <c r="M25" s="58"/>
      <c r="N25" s="58"/>
      <c r="O25" s="58"/>
      <c r="P25" s="58"/>
      <c r="Q25" s="58"/>
    </row>
    <row r="26" spans="1:17" ht="15.6" x14ac:dyDescent="0.25">
      <c r="A26" s="110"/>
      <c r="B26" s="53" t="s">
        <v>203</v>
      </c>
      <c r="C26" s="53" t="e">
        <f>VLOOKUP(B26,'Довідник банки'!$D:$F,2,0)</f>
        <v>#N/A</v>
      </c>
      <c r="D26" s="58"/>
      <c r="E26" s="58"/>
      <c r="F26" s="58"/>
      <c r="G26" s="58"/>
      <c r="H26" s="58"/>
      <c r="I26" s="58"/>
      <c r="J26" s="58"/>
      <c r="K26" s="58"/>
      <c r="L26" s="58"/>
      <c r="M26" s="58"/>
      <c r="N26" s="58"/>
      <c r="O26" s="58"/>
      <c r="P26" s="58"/>
      <c r="Q26" s="58"/>
    </row>
    <row r="27" spans="1:17" ht="15.6" x14ac:dyDescent="0.25">
      <c r="A27" s="110"/>
      <c r="B27" s="53" t="s">
        <v>203</v>
      </c>
      <c r="C27" s="53" t="e">
        <f>VLOOKUP(B27,'Довідник банки'!$D:$F,2,0)</f>
        <v>#N/A</v>
      </c>
      <c r="D27" s="58"/>
      <c r="E27" s="58"/>
      <c r="F27" s="58"/>
      <c r="G27" s="58"/>
      <c r="H27" s="58"/>
      <c r="I27" s="58"/>
      <c r="J27" s="58"/>
      <c r="K27" s="58"/>
      <c r="L27" s="58"/>
      <c r="M27" s="58"/>
      <c r="N27" s="58"/>
      <c r="O27" s="58"/>
      <c r="P27" s="58"/>
      <c r="Q27" s="58"/>
    </row>
    <row r="28" spans="1:17" ht="15.6" x14ac:dyDescent="0.25">
      <c r="A28" s="110"/>
      <c r="B28" s="53" t="s">
        <v>203</v>
      </c>
      <c r="C28" s="53" t="e">
        <f>VLOOKUP(B28,'Довідник банки'!$D:$F,2,0)</f>
        <v>#N/A</v>
      </c>
      <c r="D28" s="58"/>
      <c r="E28" s="58"/>
      <c r="F28" s="58"/>
      <c r="G28" s="58"/>
      <c r="H28" s="58"/>
      <c r="I28" s="58"/>
      <c r="J28" s="58"/>
      <c r="K28" s="58"/>
      <c r="L28" s="58"/>
      <c r="M28" s="58"/>
      <c r="N28" s="58"/>
      <c r="O28" s="58"/>
      <c r="P28" s="58"/>
      <c r="Q28" s="58"/>
    </row>
    <row r="29" spans="1:17" ht="15.6" x14ac:dyDescent="0.25">
      <c r="A29" s="110"/>
      <c r="B29" s="53" t="s">
        <v>203</v>
      </c>
      <c r="C29" s="53" t="e">
        <f>VLOOKUP(B29,'Довідник банки'!$D:$F,2,0)</f>
        <v>#N/A</v>
      </c>
      <c r="D29" s="58"/>
      <c r="E29" s="58"/>
      <c r="F29" s="58"/>
      <c r="G29" s="58"/>
      <c r="H29" s="58"/>
      <c r="I29" s="58"/>
      <c r="J29" s="58"/>
      <c r="K29" s="58"/>
      <c r="L29" s="58"/>
      <c r="M29" s="58"/>
      <c r="N29" s="58"/>
      <c r="O29" s="58"/>
      <c r="P29" s="58"/>
      <c r="Q29" s="58"/>
    </row>
    <row r="30" spans="1:17" ht="31.8" customHeight="1" x14ac:dyDescent="0.25">
      <c r="A30" s="110">
        <v>12</v>
      </c>
      <c r="B30" s="111" t="s">
        <v>82</v>
      </c>
      <c r="C30" s="111"/>
      <c r="D30" s="61">
        <f>SUM(D32:D36)</f>
        <v>0</v>
      </c>
      <c r="E30" s="62" t="s">
        <v>295</v>
      </c>
      <c r="F30" s="63"/>
      <c r="G30" s="63"/>
      <c r="H30" s="61">
        <f>SUM(H32:H36)</f>
        <v>0</v>
      </c>
      <c r="I30" s="61">
        <f t="shared" ref="I30:L30" si="6">SUM(I32:I36)</f>
        <v>0</v>
      </c>
      <c r="J30" s="61">
        <f t="shared" si="6"/>
        <v>0</v>
      </c>
      <c r="K30" s="61">
        <f t="shared" si="6"/>
        <v>0</v>
      </c>
      <c r="L30" s="61">
        <f t="shared" si="6"/>
        <v>0</v>
      </c>
      <c r="M30" s="61">
        <f>SUM(M32:M36)</f>
        <v>0</v>
      </c>
      <c r="N30" s="61">
        <f t="shared" ref="N30:Q30" si="7">SUM(N32:N36)</f>
        <v>0</v>
      </c>
      <c r="O30" s="61">
        <f t="shared" si="7"/>
        <v>0</v>
      </c>
      <c r="P30" s="61">
        <f t="shared" si="7"/>
        <v>0</v>
      </c>
      <c r="Q30" s="61">
        <f t="shared" si="7"/>
        <v>0</v>
      </c>
    </row>
    <row r="31" spans="1:17" ht="15.6" x14ac:dyDescent="0.25">
      <c r="A31" s="110"/>
      <c r="B31" s="64" t="s">
        <v>562</v>
      </c>
      <c r="C31" s="64" t="s">
        <v>563</v>
      </c>
      <c r="D31" s="62" t="s">
        <v>295</v>
      </c>
      <c r="E31" s="62" t="s">
        <v>295</v>
      </c>
      <c r="F31" s="62" t="s">
        <v>295</v>
      </c>
      <c r="G31" s="62" t="s">
        <v>295</v>
      </c>
      <c r="H31" s="62" t="s">
        <v>295</v>
      </c>
      <c r="I31" s="62" t="s">
        <v>295</v>
      </c>
      <c r="J31" s="62" t="s">
        <v>295</v>
      </c>
      <c r="K31" s="62" t="s">
        <v>295</v>
      </c>
      <c r="L31" s="62" t="s">
        <v>295</v>
      </c>
      <c r="M31" s="62" t="s">
        <v>295</v>
      </c>
      <c r="N31" s="62" t="s">
        <v>295</v>
      </c>
      <c r="O31" s="62" t="s">
        <v>295</v>
      </c>
      <c r="P31" s="62" t="s">
        <v>295</v>
      </c>
      <c r="Q31" s="62" t="s">
        <v>295</v>
      </c>
    </row>
    <row r="32" spans="1:17" ht="15.6" x14ac:dyDescent="0.25">
      <c r="A32" s="110"/>
      <c r="B32" s="64" t="s">
        <v>203</v>
      </c>
      <c r="C32" s="64" t="s">
        <v>203</v>
      </c>
      <c r="D32" s="58"/>
      <c r="E32" s="65"/>
      <c r="F32" s="58"/>
      <c r="G32" s="58"/>
      <c r="H32" s="58"/>
      <c r="I32" s="58"/>
      <c r="J32" s="58"/>
      <c r="K32" s="58"/>
      <c r="L32" s="58"/>
      <c r="M32" s="58"/>
      <c r="N32" s="58"/>
      <c r="O32" s="58"/>
      <c r="P32" s="58"/>
      <c r="Q32" s="58"/>
    </row>
    <row r="33" spans="1:17" ht="15.6" x14ac:dyDescent="0.25">
      <c r="A33" s="110"/>
      <c r="B33" s="64" t="s">
        <v>203</v>
      </c>
      <c r="C33" s="64" t="s">
        <v>203</v>
      </c>
      <c r="D33" s="58"/>
      <c r="E33" s="65"/>
      <c r="F33" s="58"/>
      <c r="G33" s="58"/>
      <c r="H33" s="58"/>
      <c r="I33" s="58"/>
      <c r="J33" s="58"/>
      <c r="K33" s="58"/>
      <c r="L33" s="58"/>
      <c r="M33" s="58"/>
      <c r="N33" s="58"/>
      <c r="O33" s="58"/>
      <c r="P33" s="58"/>
      <c r="Q33" s="58"/>
    </row>
    <row r="34" spans="1:17" ht="15.6" x14ac:dyDescent="0.25">
      <c r="A34" s="110"/>
      <c r="B34" s="64" t="s">
        <v>203</v>
      </c>
      <c r="C34" s="64" t="s">
        <v>203</v>
      </c>
      <c r="D34" s="58"/>
      <c r="E34" s="65"/>
      <c r="F34" s="58"/>
      <c r="G34" s="58"/>
      <c r="H34" s="58"/>
      <c r="I34" s="58"/>
      <c r="J34" s="58"/>
      <c r="K34" s="58"/>
      <c r="L34" s="58"/>
      <c r="M34" s="58"/>
      <c r="N34" s="58"/>
      <c r="O34" s="58"/>
      <c r="P34" s="58"/>
      <c r="Q34" s="58"/>
    </row>
    <row r="35" spans="1:17" ht="15.6" x14ac:dyDescent="0.25">
      <c r="A35" s="110"/>
      <c r="B35" s="64" t="s">
        <v>203</v>
      </c>
      <c r="C35" s="64" t="s">
        <v>203</v>
      </c>
      <c r="D35" s="58"/>
      <c r="E35" s="65"/>
      <c r="F35" s="58"/>
      <c r="G35" s="58"/>
      <c r="H35" s="58"/>
      <c r="I35" s="58"/>
      <c r="J35" s="58"/>
      <c r="K35" s="58"/>
      <c r="L35" s="58"/>
      <c r="M35" s="58"/>
      <c r="N35" s="58"/>
      <c r="O35" s="58"/>
      <c r="P35" s="58"/>
      <c r="Q35" s="58"/>
    </row>
    <row r="36" spans="1:17" ht="15.6" x14ac:dyDescent="0.25">
      <c r="A36" s="110"/>
      <c r="B36" s="64" t="s">
        <v>203</v>
      </c>
      <c r="C36" s="64" t="s">
        <v>203</v>
      </c>
      <c r="D36" s="58"/>
      <c r="E36" s="65"/>
      <c r="F36" s="58"/>
      <c r="G36" s="58"/>
      <c r="H36" s="58"/>
      <c r="I36" s="58"/>
      <c r="J36" s="58"/>
      <c r="K36" s="58"/>
      <c r="L36" s="58"/>
      <c r="M36" s="58"/>
      <c r="N36" s="58"/>
      <c r="O36" s="58"/>
      <c r="P36" s="58"/>
      <c r="Q36" s="58"/>
    </row>
    <row r="37" spans="1:17" ht="76.2" customHeight="1" x14ac:dyDescent="0.25">
      <c r="A37" s="66">
        <v>13</v>
      </c>
      <c r="B37" s="111" t="s">
        <v>296</v>
      </c>
      <c r="C37" s="111"/>
      <c r="D37" s="61">
        <f>D38+D51+D64+D71+D78</f>
        <v>0</v>
      </c>
      <c r="E37" s="63"/>
      <c r="F37" s="63"/>
      <c r="G37" s="63"/>
      <c r="H37" s="61">
        <f>H38+H51+H64+H71+H78</f>
        <v>0</v>
      </c>
      <c r="I37" s="61">
        <f t="shared" ref="I37:P37" si="8">I38+I51+I64+I71+I78</f>
        <v>0</v>
      </c>
      <c r="J37" s="61">
        <f t="shared" si="8"/>
        <v>0</v>
      </c>
      <c r="K37" s="61">
        <f t="shared" si="8"/>
        <v>0</v>
      </c>
      <c r="L37" s="61">
        <f t="shared" si="8"/>
        <v>0</v>
      </c>
      <c r="M37" s="61">
        <f t="shared" si="8"/>
        <v>0</v>
      </c>
      <c r="N37" s="61">
        <f t="shared" si="8"/>
        <v>0</v>
      </c>
      <c r="O37" s="61">
        <f t="shared" si="8"/>
        <v>0</v>
      </c>
      <c r="P37" s="61">
        <f t="shared" si="8"/>
        <v>0</v>
      </c>
      <c r="Q37" s="61">
        <f>Q38+Q51+Q64+Q71+Q78</f>
        <v>0</v>
      </c>
    </row>
    <row r="38" spans="1:17" ht="15.6" x14ac:dyDescent="0.25">
      <c r="A38" s="58">
        <v>14</v>
      </c>
      <c r="B38" s="112" t="s">
        <v>297</v>
      </c>
      <c r="C38" s="112"/>
      <c r="D38" s="61">
        <f>D39+D45</f>
        <v>0</v>
      </c>
      <c r="E38" s="58"/>
      <c r="F38" s="58"/>
      <c r="G38" s="58"/>
      <c r="H38" s="61">
        <f>H39+H45</f>
        <v>0</v>
      </c>
      <c r="I38" s="61">
        <f t="shared" ref="I38:Q38" si="9">I39+I45</f>
        <v>0</v>
      </c>
      <c r="J38" s="61">
        <f t="shared" si="9"/>
        <v>0</v>
      </c>
      <c r="K38" s="61">
        <f t="shared" si="9"/>
        <v>0</v>
      </c>
      <c r="L38" s="61">
        <f t="shared" si="9"/>
        <v>0</v>
      </c>
      <c r="M38" s="61">
        <f t="shared" si="9"/>
        <v>0</v>
      </c>
      <c r="N38" s="61">
        <f t="shared" si="9"/>
        <v>0</v>
      </c>
      <c r="O38" s="61">
        <f t="shared" si="9"/>
        <v>0</v>
      </c>
      <c r="P38" s="61">
        <f t="shared" si="9"/>
        <v>0</v>
      </c>
      <c r="Q38" s="61">
        <f t="shared" si="9"/>
        <v>0</v>
      </c>
    </row>
    <row r="39" spans="1:17" ht="15.6" x14ac:dyDescent="0.25">
      <c r="A39" s="58">
        <v>15</v>
      </c>
      <c r="B39" s="112" t="s">
        <v>298</v>
      </c>
      <c r="C39" s="112"/>
      <c r="D39" s="61">
        <f>SUM(D40:D44)</f>
        <v>0</v>
      </c>
      <c r="E39" s="62"/>
      <c r="F39" s="62"/>
      <c r="G39" s="62"/>
      <c r="H39" s="61">
        <f>SUM(H40:H44)</f>
        <v>0</v>
      </c>
      <c r="I39" s="61">
        <f t="shared" ref="I39:Q39" si="10">SUM(I40:I44)</f>
        <v>0</v>
      </c>
      <c r="J39" s="61">
        <f t="shared" si="10"/>
        <v>0</v>
      </c>
      <c r="K39" s="61">
        <f t="shared" si="10"/>
        <v>0</v>
      </c>
      <c r="L39" s="61">
        <f t="shared" si="10"/>
        <v>0</v>
      </c>
      <c r="M39" s="61">
        <f t="shared" si="10"/>
        <v>0</v>
      </c>
      <c r="N39" s="61">
        <f t="shared" si="10"/>
        <v>0</v>
      </c>
      <c r="O39" s="61">
        <f t="shared" si="10"/>
        <v>0</v>
      </c>
      <c r="P39" s="61">
        <f t="shared" si="10"/>
        <v>0</v>
      </c>
      <c r="Q39" s="61">
        <f t="shared" si="10"/>
        <v>0</v>
      </c>
    </row>
    <row r="40" spans="1:17" ht="15.6" x14ac:dyDescent="0.25">
      <c r="A40" s="104">
        <v>16</v>
      </c>
      <c r="B40" s="51" t="s">
        <v>203</v>
      </c>
      <c r="C40" s="51" t="s">
        <v>203</v>
      </c>
      <c r="D40" s="58"/>
      <c r="E40" s="58"/>
      <c r="F40" s="58"/>
      <c r="G40" s="58"/>
      <c r="H40" s="58"/>
      <c r="I40" s="58"/>
      <c r="J40" s="58"/>
      <c r="K40" s="58"/>
      <c r="L40" s="58"/>
      <c r="M40" s="58"/>
      <c r="N40" s="58"/>
      <c r="O40" s="58"/>
      <c r="P40" s="58"/>
      <c r="Q40" s="58"/>
    </row>
    <row r="41" spans="1:17" ht="15.6" x14ac:dyDescent="0.25">
      <c r="A41" s="104"/>
      <c r="B41" s="51" t="s">
        <v>203</v>
      </c>
      <c r="C41" s="51" t="s">
        <v>203</v>
      </c>
      <c r="D41" s="58"/>
      <c r="E41" s="58"/>
      <c r="F41" s="58"/>
      <c r="G41" s="58"/>
      <c r="H41" s="58"/>
      <c r="I41" s="58"/>
      <c r="J41" s="58"/>
      <c r="K41" s="58"/>
      <c r="L41" s="58"/>
      <c r="M41" s="58"/>
      <c r="N41" s="58"/>
      <c r="O41" s="58"/>
      <c r="P41" s="58"/>
      <c r="Q41" s="58"/>
    </row>
    <row r="42" spans="1:17" ht="15.6" x14ac:dyDescent="0.25">
      <c r="A42" s="104"/>
      <c r="B42" s="51" t="s">
        <v>203</v>
      </c>
      <c r="C42" s="51" t="s">
        <v>203</v>
      </c>
      <c r="D42" s="58"/>
      <c r="E42" s="58"/>
      <c r="F42" s="58"/>
      <c r="G42" s="58"/>
      <c r="H42" s="58"/>
      <c r="I42" s="58"/>
      <c r="J42" s="58"/>
      <c r="K42" s="58"/>
      <c r="L42" s="58"/>
      <c r="M42" s="58"/>
      <c r="N42" s="58"/>
      <c r="O42" s="58"/>
      <c r="P42" s="58"/>
      <c r="Q42" s="58"/>
    </row>
    <row r="43" spans="1:17" ht="15.6" x14ac:dyDescent="0.25">
      <c r="A43" s="104"/>
      <c r="B43" s="51" t="s">
        <v>203</v>
      </c>
      <c r="C43" s="51" t="s">
        <v>203</v>
      </c>
      <c r="D43" s="58"/>
      <c r="E43" s="58"/>
      <c r="F43" s="58"/>
      <c r="G43" s="58"/>
      <c r="H43" s="58"/>
      <c r="I43" s="58"/>
      <c r="J43" s="58"/>
      <c r="K43" s="58"/>
      <c r="L43" s="58"/>
      <c r="M43" s="58"/>
      <c r="N43" s="58"/>
      <c r="O43" s="58"/>
      <c r="P43" s="58"/>
      <c r="Q43" s="58"/>
    </row>
    <row r="44" spans="1:17" ht="15.6" x14ac:dyDescent="0.25">
      <c r="A44" s="104"/>
      <c r="B44" s="51" t="s">
        <v>203</v>
      </c>
      <c r="C44" s="51" t="s">
        <v>203</v>
      </c>
      <c r="D44" s="58"/>
      <c r="E44" s="58"/>
      <c r="F44" s="58"/>
      <c r="G44" s="58"/>
      <c r="H44" s="58"/>
      <c r="I44" s="58"/>
      <c r="J44" s="58"/>
      <c r="K44" s="58"/>
      <c r="L44" s="58"/>
      <c r="M44" s="58"/>
      <c r="N44" s="58"/>
      <c r="O44" s="58"/>
      <c r="P44" s="58"/>
      <c r="Q44" s="58"/>
    </row>
    <row r="45" spans="1:17" ht="15.6" x14ac:dyDescent="0.25">
      <c r="A45" s="58">
        <v>17</v>
      </c>
      <c r="B45" s="104" t="s">
        <v>299</v>
      </c>
      <c r="C45" s="104"/>
      <c r="D45" s="61">
        <f>SUM(D46:D50)</f>
        <v>0</v>
      </c>
      <c r="E45" s="58"/>
      <c r="F45" s="58"/>
      <c r="G45" s="58"/>
      <c r="H45" s="61">
        <f>SUM(H46:H50)</f>
        <v>0</v>
      </c>
      <c r="I45" s="61">
        <f t="shared" ref="I45:L45" si="11">SUM(I46:I50)</f>
        <v>0</v>
      </c>
      <c r="J45" s="61">
        <f t="shared" si="11"/>
        <v>0</v>
      </c>
      <c r="K45" s="61">
        <f t="shared" si="11"/>
        <v>0</v>
      </c>
      <c r="L45" s="61">
        <f t="shared" si="11"/>
        <v>0</v>
      </c>
      <c r="M45" s="61">
        <f>SUM(M46:M50)</f>
        <v>0</v>
      </c>
      <c r="N45" s="61">
        <f t="shared" ref="N45:Q45" si="12">SUM(N46:N50)</f>
        <v>0</v>
      </c>
      <c r="O45" s="61">
        <f t="shared" si="12"/>
        <v>0</v>
      </c>
      <c r="P45" s="61">
        <f t="shared" si="12"/>
        <v>0</v>
      </c>
      <c r="Q45" s="61">
        <f t="shared" si="12"/>
        <v>0</v>
      </c>
    </row>
    <row r="46" spans="1:17" ht="15.6" x14ac:dyDescent="0.25">
      <c r="A46" s="104">
        <v>18</v>
      </c>
      <c r="B46" s="51" t="s">
        <v>203</v>
      </c>
      <c r="C46" s="51" t="s">
        <v>203</v>
      </c>
      <c r="D46" s="58"/>
      <c r="E46" s="58"/>
      <c r="F46" s="58"/>
      <c r="G46" s="58"/>
      <c r="H46" s="58"/>
      <c r="I46" s="58"/>
      <c r="J46" s="58"/>
      <c r="K46" s="58"/>
      <c r="L46" s="58"/>
      <c r="M46" s="58"/>
      <c r="N46" s="58"/>
      <c r="O46" s="58"/>
      <c r="P46" s="58"/>
      <c r="Q46" s="58"/>
    </row>
    <row r="47" spans="1:17" ht="15.6" x14ac:dyDescent="0.25">
      <c r="A47" s="104"/>
      <c r="B47" s="51" t="s">
        <v>203</v>
      </c>
      <c r="C47" s="51" t="s">
        <v>203</v>
      </c>
      <c r="D47" s="58"/>
      <c r="E47" s="58"/>
      <c r="F47" s="58"/>
      <c r="G47" s="58"/>
      <c r="H47" s="58"/>
      <c r="I47" s="58"/>
      <c r="J47" s="58"/>
      <c r="K47" s="58"/>
      <c r="L47" s="58"/>
      <c r="M47" s="58"/>
      <c r="N47" s="58"/>
      <c r="O47" s="58"/>
      <c r="P47" s="58"/>
      <c r="Q47" s="58"/>
    </row>
    <row r="48" spans="1:17" ht="15.6" x14ac:dyDescent="0.25">
      <c r="A48" s="104"/>
      <c r="B48" s="51" t="s">
        <v>203</v>
      </c>
      <c r="C48" s="51" t="s">
        <v>203</v>
      </c>
      <c r="D48" s="58"/>
      <c r="E48" s="58"/>
      <c r="F48" s="58"/>
      <c r="G48" s="58"/>
      <c r="H48" s="58"/>
      <c r="I48" s="58"/>
      <c r="J48" s="58"/>
      <c r="K48" s="58"/>
      <c r="L48" s="58"/>
      <c r="M48" s="58"/>
      <c r="N48" s="58"/>
      <c r="O48" s="58"/>
      <c r="P48" s="58"/>
      <c r="Q48" s="58"/>
    </row>
    <row r="49" spans="1:17" ht="15.6" x14ac:dyDescent="0.25">
      <c r="A49" s="104"/>
      <c r="B49" s="51" t="s">
        <v>203</v>
      </c>
      <c r="C49" s="51" t="s">
        <v>203</v>
      </c>
      <c r="D49" s="58"/>
      <c r="E49" s="58"/>
      <c r="F49" s="58"/>
      <c r="G49" s="58"/>
      <c r="H49" s="58"/>
      <c r="I49" s="58"/>
      <c r="J49" s="58"/>
      <c r="K49" s="58"/>
      <c r="L49" s="58"/>
      <c r="M49" s="58"/>
      <c r="N49" s="58"/>
      <c r="O49" s="58"/>
      <c r="P49" s="58"/>
      <c r="Q49" s="58"/>
    </row>
    <row r="50" spans="1:17" ht="15.6" x14ac:dyDescent="0.25">
      <c r="A50" s="104"/>
      <c r="B50" s="51" t="s">
        <v>203</v>
      </c>
      <c r="C50" s="51" t="s">
        <v>203</v>
      </c>
      <c r="D50" s="58"/>
      <c r="E50" s="58"/>
      <c r="F50" s="58"/>
      <c r="G50" s="58"/>
      <c r="H50" s="58"/>
      <c r="I50" s="58"/>
      <c r="J50" s="58"/>
      <c r="K50" s="58"/>
      <c r="L50" s="58"/>
      <c r="M50" s="58"/>
      <c r="N50" s="58"/>
      <c r="O50" s="58"/>
      <c r="P50" s="58"/>
      <c r="Q50" s="58"/>
    </row>
    <row r="51" spans="1:17" ht="31.8" customHeight="1" x14ac:dyDescent="0.25">
      <c r="A51" s="58">
        <v>19</v>
      </c>
      <c r="B51" s="113" t="s">
        <v>300</v>
      </c>
      <c r="C51" s="113"/>
      <c r="D51" s="61">
        <f>D52+D58</f>
        <v>0</v>
      </c>
      <c r="E51" s="58"/>
      <c r="F51" s="58"/>
      <c r="G51" s="58"/>
      <c r="H51" s="61">
        <f>H52+H58</f>
        <v>0</v>
      </c>
      <c r="I51" s="61">
        <f t="shared" ref="I51:Q51" si="13">I52+I58</f>
        <v>0</v>
      </c>
      <c r="J51" s="61">
        <f t="shared" si="13"/>
        <v>0</v>
      </c>
      <c r="K51" s="61">
        <f t="shared" si="13"/>
        <v>0</v>
      </c>
      <c r="L51" s="61">
        <f t="shared" si="13"/>
        <v>0</v>
      </c>
      <c r="M51" s="61">
        <f t="shared" si="13"/>
        <v>0</v>
      </c>
      <c r="N51" s="61">
        <f t="shared" si="13"/>
        <v>0</v>
      </c>
      <c r="O51" s="61">
        <f t="shared" si="13"/>
        <v>0</v>
      </c>
      <c r="P51" s="61">
        <f t="shared" si="13"/>
        <v>0</v>
      </c>
      <c r="Q51" s="61">
        <f t="shared" si="13"/>
        <v>0</v>
      </c>
    </row>
    <row r="52" spans="1:17" ht="15.6" x14ac:dyDescent="0.25">
      <c r="A52" s="58">
        <v>20</v>
      </c>
      <c r="B52" s="113" t="s">
        <v>83</v>
      </c>
      <c r="C52" s="113"/>
      <c r="D52" s="61">
        <f>SUM(D53:D57)</f>
        <v>0</v>
      </c>
      <c r="E52" s="58"/>
      <c r="F52" s="58"/>
      <c r="G52" s="58"/>
      <c r="H52" s="61">
        <f>SUM(H53:H57)</f>
        <v>0</v>
      </c>
      <c r="I52" s="61">
        <f t="shared" ref="I52:Q52" si="14">SUM(I53:I57)</f>
        <v>0</v>
      </c>
      <c r="J52" s="61">
        <f t="shared" si="14"/>
        <v>0</v>
      </c>
      <c r="K52" s="61">
        <f t="shared" si="14"/>
        <v>0</v>
      </c>
      <c r="L52" s="61">
        <f t="shared" si="14"/>
        <v>0</v>
      </c>
      <c r="M52" s="61">
        <f t="shared" si="14"/>
        <v>0</v>
      </c>
      <c r="N52" s="61">
        <f t="shared" si="14"/>
        <v>0</v>
      </c>
      <c r="O52" s="61">
        <f t="shared" si="14"/>
        <v>0</v>
      </c>
      <c r="P52" s="61">
        <f t="shared" si="14"/>
        <v>0</v>
      </c>
      <c r="Q52" s="61">
        <f t="shared" si="14"/>
        <v>0</v>
      </c>
    </row>
    <row r="53" spans="1:17" ht="15.6" x14ac:dyDescent="0.25">
      <c r="A53" s="104">
        <v>21</v>
      </c>
      <c r="B53" s="51" t="s">
        <v>203</v>
      </c>
      <c r="C53" s="51" t="s">
        <v>203</v>
      </c>
      <c r="D53" s="58"/>
      <c r="E53" s="58"/>
      <c r="F53" s="58"/>
      <c r="G53" s="58"/>
      <c r="H53" s="58"/>
      <c r="I53" s="58"/>
      <c r="J53" s="58"/>
      <c r="K53" s="58"/>
      <c r="L53" s="58"/>
      <c r="M53" s="58"/>
      <c r="N53" s="58"/>
      <c r="O53" s="58"/>
      <c r="P53" s="58"/>
      <c r="Q53" s="58"/>
    </row>
    <row r="54" spans="1:17" ht="15.6" x14ac:dyDescent="0.25">
      <c r="A54" s="104"/>
      <c r="B54" s="51" t="s">
        <v>203</v>
      </c>
      <c r="C54" s="51" t="s">
        <v>203</v>
      </c>
      <c r="D54" s="58"/>
      <c r="E54" s="58"/>
      <c r="F54" s="58"/>
      <c r="G54" s="58"/>
      <c r="H54" s="58"/>
      <c r="I54" s="58"/>
      <c r="J54" s="58"/>
      <c r="K54" s="58"/>
      <c r="L54" s="58"/>
      <c r="M54" s="58"/>
      <c r="N54" s="58"/>
      <c r="O54" s="58"/>
      <c r="P54" s="58"/>
      <c r="Q54" s="58"/>
    </row>
    <row r="55" spans="1:17" ht="15.6" x14ac:dyDescent="0.25">
      <c r="A55" s="104"/>
      <c r="B55" s="51" t="s">
        <v>203</v>
      </c>
      <c r="C55" s="51" t="s">
        <v>203</v>
      </c>
      <c r="D55" s="58"/>
      <c r="E55" s="58"/>
      <c r="F55" s="58"/>
      <c r="G55" s="58"/>
      <c r="H55" s="58"/>
      <c r="I55" s="58"/>
      <c r="J55" s="58"/>
      <c r="K55" s="58"/>
      <c r="L55" s="58"/>
      <c r="M55" s="58"/>
      <c r="N55" s="58"/>
      <c r="O55" s="58"/>
      <c r="P55" s="58"/>
      <c r="Q55" s="58"/>
    </row>
    <row r="56" spans="1:17" ht="15.6" x14ac:dyDescent="0.25">
      <c r="A56" s="104"/>
      <c r="B56" s="51" t="s">
        <v>203</v>
      </c>
      <c r="C56" s="51" t="s">
        <v>203</v>
      </c>
      <c r="D56" s="58"/>
      <c r="E56" s="58"/>
      <c r="F56" s="58"/>
      <c r="G56" s="58"/>
      <c r="H56" s="58"/>
      <c r="I56" s="58"/>
      <c r="J56" s="58"/>
      <c r="K56" s="58"/>
      <c r="L56" s="58"/>
      <c r="M56" s="58"/>
      <c r="N56" s="58"/>
      <c r="O56" s="58"/>
      <c r="P56" s="58"/>
      <c r="Q56" s="58"/>
    </row>
    <row r="57" spans="1:17" ht="15.6" x14ac:dyDescent="0.25">
      <c r="A57" s="104"/>
      <c r="B57" s="51" t="s">
        <v>203</v>
      </c>
      <c r="C57" s="51" t="s">
        <v>203</v>
      </c>
      <c r="D57" s="58"/>
      <c r="E57" s="58"/>
      <c r="F57" s="58"/>
      <c r="G57" s="58"/>
      <c r="H57" s="58"/>
      <c r="I57" s="58"/>
      <c r="J57" s="58"/>
      <c r="K57" s="58"/>
      <c r="L57" s="58"/>
      <c r="M57" s="58"/>
      <c r="N57" s="58"/>
      <c r="O57" s="58"/>
      <c r="P57" s="58"/>
      <c r="Q57" s="58"/>
    </row>
    <row r="58" spans="1:17" ht="15.6" x14ac:dyDescent="0.25">
      <c r="A58" s="58">
        <v>22</v>
      </c>
      <c r="B58" s="112" t="s">
        <v>301</v>
      </c>
      <c r="C58" s="112"/>
      <c r="D58" s="61">
        <f>SUM(D59:D63)</f>
        <v>0</v>
      </c>
      <c r="E58" s="58"/>
      <c r="F58" s="58"/>
      <c r="G58" s="58"/>
      <c r="H58" s="61">
        <f>SUM(H59:H63)</f>
        <v>0</v>
      </c>
      <c r="I58" s="61">
        <f t="shared" ref="I58:Q58" si="15">SUM(I59:I63)</f>
        <v>0</v>
      </c>
      <c r="J58" s="61">
        <f t="shared" si="15"/>
        <v>0</v>
      </c>
      <c r="K58" s="61">
        <f t="shared" si="15"/>
        <v>0</v>
      </c>
      <c r="L58" s="61">
        <f t="shared" si="15"/>
        <v>0</v>
      </c>
      <c r="M58" s="61">
        <f t="shared" si="15"/>
        <v>0</v>
      </c>
      <c r="N58" s="61">
        <f t="shared" si="15"/>
        <v>0</v>
      </c>
      <c r="O58" s="61">
        <f t="shared" si="15"/>
        <v>0</v>
      </c>
      <c r="P58" s="61">
        <f t="shared" si="15"/>
        <v>0</v>
      </c>
      <c r="Q58" s="61">
        <f t="shared" si="15"/>
        <v>0</v>
      </c>
    </row>
    <row r="59" spans="1:17" ht="15.6" x14ac:dyDescent="0.25">
      <c r="A59" s="104">
        <v>23</v>
      </c>
      <c r="B59" s="51" t="s">
        <v>203</v>
      </c>
      <c r="C59" s="51" t="s">
        <v>203</v>
      </c>
      <c r="D59" s="58"/>
      <c r="E59" s="58"/>
      <c r="F59" s="58"/>
      <c r="G59" s="58"/>
      <c r="H59" s="58"/>
      <c r="I59" s="58"/>
      <c r="J59" s="58"/>
      <c r="K59" s="58"/>
      <c r="L59" s="58"/>
      <c r="M59" s="58"/>
      <c r="N59" s="58"/>
      <c r="O59" s="58"/>
      <c r="P59" s="58"/>
      <c r="Q59" s="58"/>
    </row>
    <row r="60" spans="1:17" ht="15.6" x14ac:dyDescent="0.25">
      <c r="A60" s="104"/>
      <c r="B60" s="51" t="s">
        <v>203</v>
      </c>
      <c r="C60" s="51" t="s">
        <v>203</v>
      </c>
      <c r="D60" s="58"/>
      <c r="E60" s="58"/>
      <c r="F60" s="58"/>
      <c r="G60" s="58"/>
      <c r="H60" s="58"/>
      <c r="I60" s="58"/>
      <c r="J60" s="58"/>
      <c r="K60" s="58"/>
      <c r="L60" s="58"/>
      <c r="M60" s="58"/>
      <c r="N60" s="58"/>
      <c r="O60" s="58"/>
      <c r="P60" s="58"/>
      <c r="Q60" s="58"/>
    </row>
    <row r="61" spans="1:17" ht="15.6" x14ac:dyDescent="0.25">
      <c r="A61" s="104"/>
      <c r="B61" s="51" t="s">
        <v>203</v>
      </c>
      <c r="C61" s="51" t="s">
        <v>203</v>
      </c>
      <c r="D61" s="58"/>
      <c r="E61" s="58"/>
      <c r="F61" s="58"/>
      <c r="G61" s="58"/>
      <c r="H61" s="58"/>
      <c r="I61" s="58"/>
      <c r="J61" s="58"/>
      <c r="K61" s="58"/>
      <c r="L61" s="58"/>
      <c r="M61" s="58"/>
      <c r="N61" s="58"/>
      <c r="O61" s="58"/>
      <c r="P61" s="58"/>
      <c r="Q61" s="58"/>
    </row>
    <row r="62" spans="1:17" ht="15.6" x14ac:dyDescent="0.25">
      <c r="A62" s="104"/>
      <c r="B62" s="51" t="s">
        <v>203</v>
      </c>
      <c r="C62" s="51" t="s">
        <v>203</v>
      </c>
      <c r="D62" s="58"/>
      <c r="E62" s="58"/>
      <c r="F62" s="58"/>
      <c r="G62" s="58"/>
      <c r="H62" s="58"/>
      <c r="I62" s="58"/>
      <c r="J62" s="58"/>
      <c r="K62" s="58"/>
      <c r="L62" s="58"/>
      <c r="M62" s="58"/>
      <c r="N62" s="58"/>
      <c r="O62" s="58"/>
      <c r="P62" s="58"/>
      <c r="Q62" s="58"/>
    </row>
    <row r="63" spans="1:17" ht="15.6" x14ac:dyDescent="0.25">
      <c r="A63" s="104"/>
      <c r="B63" s="51" t="s">
        <v>203</v>
      </c>
      <c r="C63" s="51" t="s">
        <v>203</v>
      </c>
      <c r="D63" s="58"/>
      <c r="E63" s="58"/>
      <c r="F63" s="58"/>
      <c r="G63" s="58"/>
      <c r="H63" s="58"/>
      <c r="I63" s="58"/>
      <c r="J63" s="58"/>
      <c r="K63" s="58"/>
      <c r="L63" s="58"/>
      <c r="M63" s="58"/>
      <c r="N63" s="58"/>
      <c r="O63" s="58"/>
      <c r="P63" s="58"/>
      <c r="Q63" s="58"/>
    </row>
    <row r="64" spans="1:17" ht="47.4" customHeight="1" x14ac:dyDescent="0.25">
      <c r="A64" s="58">
        <v>24</v>
      </c>
      <c r="B64" s="113" t="s">
        <v>302</v>
      </c>
      <c r="C64" s="113"/>
      <c r="D64" s="61">
        <f>SUM(D66:D70)</f>
        <v>0</v>
      </c>
      <c r="E64" s="58"/>
      <c r="F64" s="58"/>
      <c r="G64" s="58"/>
      <c r="H64" s="61">
        <f>SUM(H66:H70)</f>
        <v>0</v>
      </c>
      <c r="I64" s="61">
        <f t="shared" ref="I64:Q64" si="16">SUM(I66:I70)</f>
        <v>0</v>
      </c>
      <c r="J64" s="61">
        <f t="shared" si="16"/>
        <v>0</v>
      </c>
      <c r="K64" s="61">
        <f t="shared" si="16"/>
        <v>0</v>
      </c>
      <c r="L64" s="61">
        <f t="shared" si="16"/>
        <v>0</v>
      </c>
      <c r="M64" s="61">
        <f t="shared" si="16"/>
        <v>0</v>
      </c>
      <c r="N64" s="61">
        <f t="shared" si="16"/>
        <v>0</v>
      </c>
      <c r="O64" s="61">
        <f t="shared" si="16"/>
        <v>0</v>
      </c>
      <c r="P64" s="61">
        <f t="shared" si="16"/>
        <v>0</v>
      </c>
      <c r="Q64" s="61">
        <f t="shared" si="16"/>
        <v>0</v>
      </c>
    </row>
    <row r="65" spans="1:17" ht="15.6" x14ac:dyDescent="0.25">
      <c r="A65" s="58">
        <v>25</v>
      </c>
      <c r="B65" s="113" t="s">
        <v>303</v>
      </c>
      <c r="C65" s="113"/>
      <c r="D65" s="62" t="s">
        <v>295</v>
      </c>
      <c r="E65" s="62" t="s">
        <v>295</v>
      </c>
      <c r="F65" s="62" t="s">
        <v>295</v>
      </c>
      <c r="G65" s="62" t="s">
        <v>295</v>
      </c>
      <c r="H65" s="62" t="s">
        <v>295</v>
      </c>
      <c r="I65" s="62" t="s">
        <v>295</v>
      </c>
      <c r="J65" s="62" t="s">
        <v>295</v>
      </c>
      <c r="K65" s="62" t="s">
        <v>295</v>
      </c>
      <c r="L65" s="62" t="s">
        <v>295</v>
      </c>
      <c r="M65" s="62" t="s">
        <v>295</v>
      </c>
      <c r="N65" s="62" t="s">
        <v>295</v>
      </c>
      <c r="O65" s="62" t="s">
        <v>295</v>
      </c>
      <c r="P65" s="62" t="s">
        <v>295</v>
      </c>
      <c r="Q65" s="62" t="s">
        <v>295</v>
      </c>
    </row>
    <row r="66" spans="1:17" ht="15.6" x14ac:dyDescent="0.25">
      <c r="A66" s="104">
        <v>26</v>
      </c>
      <c r="B66" s="51" t="s">
        <v>203</v>
      </c>
      <c r="C66" s="51" t="s">
        <v>203</v>
      </c>
      <c r="D66" s="58"/>
      <c r="E66" s="58"/>
      <c r="F66" s="58"/>
      <c r="G66" s="58"/>
      <c r="H66" s="58"/>
      <c r="I66" s="58"/>
      <c r="J66" s="58"/>
      <c r="K66" s="58"/>
      <c r="L66" s="58"/>
      <c r="M66" s="58"/>
      <c r="N66" s="58"/>
      <c r="O66" s="58"/>
      <c r="P66" s="58"/>
      <c r="Q66" s="58"/>
    </row>
    <row r="67" spans="1:17" ht="15.6" x14ac:dyDescent="0.25">
      <c r="A67" s="104"/>
      <c r="B67" s="51" t="s">
        <v>203</v>
      </c>
      <c r="C67" s="51" t="s">
        <v>203</v>
      </c>
      <c r="D67" s="58"/>
      <c r="E67" s="58"/>
      <c r="F67" s="58"/>
      <c r="G67" s="58"/>
      <c r="H67" s="58"/>
      <c r="I67" s="58"/>
      <c r="J67" s="58"/>
      <c r="K67" s="58"/>
      <c r="L67" s="58"/>
      <c r="M67" s="58"/>
      <c r="N67" s="58"/>
      <c r="O67" s="58"/>
      <c r="P67" s="58"/>
      <c r="Q67" s="58"/>
    </row>
    <row r="68" spans="1:17" ht="15.6" x14ac:dyDescent="0.25">
      <c r="A68" s="104"/>
      <c r="B68" s="51" t="s">
        <v>203</v>
      </c>
      <c r="C68" s="51" t="s">
        <v>203</v>
      </c>
      <c r="D68" s="58"/>
      <c r="E68" s="58"/>
      <c r="F68" s="58"/>
      <c r="G68" s="58"/>
      <c r="H68" s="58"/>
      <c r="I68" s="58"/>
      <c r="J68" s="58"/>
      <c r="K68" s="58"/>
      <c r="L68" s="58"/>
      <c r="M68" s="58"/>
      <c r="N68" s="58"/>
      <c r="O68" s="58"/>
      <c r="P68" s="58"/>
      <c r="Q68" s="58"/>
    </row>
    <row r="69" spans="1:17" ht="15.6" x14ac:dyDescent="0.25">
      <c r="A69" s="104"/>
      <c r="B69" s="51" t="s">
        <v>203</v>
      </c>
      <c r="C69" s="51" t="s">
        <v>203</v>
      </c>
      <c r="D69" s="58"/>
      <c r="E69" s="58"/>
      <c r="F69" s="58"/>
      <c r="G69" s="58"/>
      <c r="H69" s="58"/>
      <c r="I69" s="58"/>
      <c r="J69" s="58"/>
      <c r="K69" s="58"/>
      <c r="L69" s="58"/>
      <c r="M69" s="58"/>
      <c r="N69" s="58"/>
      <c r="O69" s="58"/>
      <c r="P69" s="58"/>
      <c r="Q69" s="58"/>
    </row>
    <row r="70" spans="1:17" ht="15.6" x14ac:dyDescent="0.25">
      <c r="A70" s="104"/>
      <c r="B70" s="51" t="s">
        <v>203</v>
      </c>
      <c r="C70" s="51" t="s">
        <v>203</v>
      </c>
      <c r="D70" s="58"/>
      <c r="E70" s="58"/>
      <c r="F70" s="58"/>
      <c r="G70" s="58"/>
      <c r="H70" s="58"/>
      <c r="I70" s="58"/>
      <c r="J70" s="58"/>
      <c r="K70" s="58"/>
      <c r="L70" s="58"/>
      <c r="M70" s="58"/>
      <c r="N70" s="58"/>
      <c r="O70" s="58"/>
      <c r="P70" s="58"/>
      <c r="Q70" s="58"/>
    </row>
    <row r="71" spans="1:17" ht="15.6" x14ac:dyDescent="0.25">
      <c r="A71" s="58">
        <v>27</v>
      </c>
      <c r="B71" s="112" t="s">
        <v>304</v>
      </c>
      <c r="C71" s="112"/>
      <c r="D71" s="61">
        <f>SUM(D73:D77)</f>
        <v>0</v>
      </c>
      <c r="E71" s="58"/>
      <c r="F71" s="58"/>
      <c r="G71" s="58"/>
      <c r="H71" s="61">
        <f>SUM(H73:H77)</f>
        <v>0</v>
      </c>
      <c r="I71" s="61">
        <f t="shared" ref="I71:Q71" si="17">SUM(I73:I77)</f>
        <v>0</v>
      </c>
      <c r="J71" s="61">
        <f t="shared" si="17"/>
        <v>0</v>
      </c>
      <c r="K71" s="61">
        <f t="shared" si="17"/>
        <v>0</v>
      </c>
      <c r="L71" s="61">
        <f t="shared" si="17"/>
        <v>0</v>
      </c>
      <c r="M71" s="61">
        <f t="shared" si="17"/>
        <v>0</v>
      </c>
      <c r="N71" s="61">
        <f t="shared" si="17"/>
        <v>0</v>
      </c>
      <c r="O71" s="61">
        <f t="shared" si="17"/>
        <v>0</v>
      </c>
      <c r="P71" s="61">
        <f t="shared" si="17"/>
        <v>0</v>
      </c>
      <c r="Q71" s="61">
        <f t="shared" si="17"/>
        <v>0</v>
      </c>
    </row>
    <row r="72" spans="1:17" ht="37.200000000000003" customHeight="1" x14ac:dyDescent="0.25">
      <c r="A72" s="58">
        <v>28</v>
      </c>
      <c r="B72" s="112" t="s">
        <v>84</v>
      </c>
      <c r="C72" s="112"/>
      <c r="D72" s="62" t="s">
        <v>295</v>
      </c>
      <c r="E72" s="62" t="s">
        <v>295</v>
      </c>
      <c r="F72" s="62" t="s">
        <v>295</v>
      </c>
      <c r="G72" s="62" t="s">
        <v>295</v>
      </c>
      <c r="H72" s="62" t="s">
        <v>295</v>
      </c>
      <c r="I72" s="62" t="s">
        <v>295</v>
      </c>
      <c r="J72" s="62" t="s">
        <v>295</v>
      </c>
      <c r="K72" s="62" t="s">
        <v>295</v>
      </c>
      <c r="L72" s="62" t="s">
        <v>295</v>
      </c>
      <c r="M72" s="62" t="s">
        <v>295</v>
      </c>
      <c r="N72" s="62" t="s">
        <v>295</v>
      </c>
      <c r="O72" s="62" t="s">
        <v>295</v>
      </c>
      <c r="P72" s="62" t="s">
        <v>295</v>
      </c>
      <c r="Q72" s="62" t="s">
        <v>295</v>
      </c>
    </row>
    <row r="73" spans="1:17" ht="15.6" x14ac:dyDescent="0.25">
      <c r="A73" s="104">
        <v>29</v>
      </c>
      <c r="B73" s="51" t="s">
        <v>203</v>
      </c>
      <c r="C73" s="51" t="s">
        <v>203</v>
      </c>
      <c r="D73" s="58"/>
      <c r="E73" s="58"/>
      <c r="F73" s="58"/>
      <c r="G73" s="58"/>
      <c r="H73" s="58"/>
      <c r="I73" s="58"/>
      <c r="J73" s="58"/>
      <c r="K73" s="58"/>
      <c r="L73" s="58"/>
      <c r="M73" s="58"/>
      <c r="N73" s="58"/>
      <c r="O73" s="58"/>
      <c r="P73" s="58"/>
      <c r="Q73" s="58"/>
    </row>
    <row r="74" spans="1:17" ht="15.6" x14ac:dyDescent="0.25">
      <c r="A74" s="104"/>
      <c r="B74" s="51" t="s">
        <v>203</v>
      </c>
      <c r="C74" s="51" t="s">
        <v>203</v>
      </c>
      <c r="D74" s="58"/>
      <c r="E74" s="58"/>
      <c r="F74" s="58"/>
      <c r="G74" s="58"/>
      <c r="H74" s="58"/>
      <c r="I74" s="58"/>
      <c r="J74" s="58"/>
      <c r="K74" s="58"/>
      <c r="L74" s="58"/>
      <c r="M74" s="58"/>
      <c r="N74" s="58"/>
      <c r="O74" s="58"/>
      <c r="P74" s="58"/>
      <c r="Q74" s="58"/>
    </row>
    <row r="75" spans="1:17" ht="15.6" x14ac:dyDescent="0.25">
      <c r="A75" s="104"/>
      <c r="B75" s="51" t="s">
        <v>203</v>
      </c>
      <c r="C75" s="51" t="s">
        <v>203</v>
      </c>
      <c r="D75" s="58"/>
      <c r="E75" s="58"/>
      <c r="F75" s="58"/>
      <c r="G75" s="58"/>
      <c r="H75" s="58"/>
      <c r="I75" s="58"/>
      <c r="J75" s="58"/>
      <c r="K75" s="58"/>
      <c r="L75" s="58"/>
      <c r="M75" s="58"/>
      <c r="N75" s="58"/>
      <c r="O75" s="58"/>
      <c r="P75" s="58"/>
      <c r="Q75" s="58"/>
    </row>
    <row r="76" spans="1:17" ht="15.6" x14ac:dyDescent="0.25">
      <c r="A76" s="104"/>
      <c r="B76" s="51" t="s">
        <v>203</v>
      </c>
      <c r="C76" s="51" t="s">
        <v>203</v>
      </c>
      <c r="D76" s="58"/>
      <c r="E76" s="58"/>
      <c r="F76" s="58"/>
      <c r="G76" s="58"/>
      <c r="H76" s="58"/>
      <c r="I76" s="58"/>
      <c r="J76" s="58"/>
      <c r="K76" s="58"/>
      <c r="L76" s="58"/>
      <c r="M76" s="58"/>
      <c r="N76" s="58"/>
      <c r="O76" s="58"/>
      <c r="P76" s="58"/>
      <c r="Q76" s="58"/>
    </row>
    <row r="77" spans="1:17" ht="15.6" x14ac:dyDescent="0.25">
      <c r="A77" s="104"/>
      <c r="B77" s="51" t="s">
        <v>203</v>
      </c>
      <c r="C77" s="51" t="s">
        <v>203</v>
      </c>
      <c r="D77" s="58"/>
      <c r="E77" s="58"/>
      <c r="F77" s="58"/>
      <c r="G77" s="58"/>
      <c r="H77" s="58"/>
      <c r="I77" s="58"/>
      <c r="J77" s="58"/>
      <c r="K77" s="58"/>
      <c r="L77" s="58"/>
      <c r="M77" s="58"/>
      <c r="N77" s="58"/>
      <c r="O77" s="58"/>
      <c r="P77" s="58"/>
      <c r="Q77" s="58"/>
    </row>
    <row r="78" spans="1:17" ht="15.6" x14ac:dyDescent="0.25">
      <c r="A78" s="58">
        <v>30</v>
      </c>
      <c r="B78" s="112" t="s">
        <v>85</v>
      </c>
      <c r="C78" s="112"/>
      <c r="D78" s="61">
        <f>SUM(D80:D84)</f>
        <v>0</v>
      </c>
      <c r="E78" s="58"/>
      <c r="F78" s="58"/>
      <c r="G78" s="58"/>
      <c r="H78" s="61">
        <f>SUM(H80:H84)</f>
        <v>0</v>
      </c>
      <c r="I78" s="61">
        <f t="shared" ref="I78:Q78" si="18">SUM(I80:I84)</f>
        <v>0</v>
      </c>
      <c r="J78" s="61">
        <f t="shared" si="18"/>
        <v>0</v>
      </c>
      <c r="K78" s="61">
        <f t="shared" si="18"/>
        <v>0</v>
      </c>
      <c r="L78" s="61">
        <f t="shared" si="18"/>
        <v>0</v>
      </c>
      <c r="M78" s="61">
        <f t="shared" si="18"/>
        <v>0</v>
      </c>
      <c r="N78" s="61">
        <f t="shared" si="18"/>
        <v>0</v>
      </c>
      <c r="O78" s="61">
        <f t="shared" si="18"/>
        <v>0</v>
      </c>
      <c r="P78" s="61">
        <f t="shared" si="18"/>
        <v>0</v>
      </c>
      <c r="Q78" s="61">
        <f t="shared" si="18"/>
        <v>0</v>
      </c>
    </row>
    <row r="79" spans="1:17" ht="51" customHeight="1" x14ac:dyDescent="0.25">
      <c r="A79" s="58">
        <v>31</v>
      </c>
      <c r="B79" s="112" t="s">
        <v>86</v>
      </c>
      <c r="C79" s="112"/>
      <c r="D79" s="62" t="s">
        <v>295</v>
      </c>
      <c r="E79" s="62" t="s">
        <v>295</v>
      </c>
      <c r="F79" s="62" t="s">
        <v>295</v>
      </c>
      <c r="G79" s="62" t="s">
        <v>295</v>
      </c>
      <c r="H79" s="62" t="s">
        <v>295</v>
      </c>
      <c r="I79" s="62" t="s">
        <v>295</v>
      </c>
      <c r="J79" s="62" t="s">
        <v>295</v>
      </c>
      <c r="K79" s="62" t="s">
        <v>295</v>
      </c>
      <c r="L79" s="62" t="s">
        <v>295</v>
      </c>
      <c r="M79" s="62" t="s">
        <v>295</v>
      </c>
      <c r="N79" s="62" t="s">
        <v>295</v>
      </c>
      <c r="O79" s="62" t="s">
        <v>295</v>
      </c>
      <c r="P79" s="62" t="s">
        <v>295</v>
      </c>
      <c r="Q79" s="62" t="s">
        <v>295</v>
      </c>
    </row>
    <row r="80" spans="1:17" ht="15.6" x14ac:dyDescent="0.25">
      <c r="A80" s="104">
        <v>32</v>
      </c>
      <c r="B80" s="51" t="s">
        <v>203</v>
      </c>
      <c r="C80" s="51" t="s">
        <v>203</v>
      </c>
      <c r="D80" s="58"/>
      <c r="E80" s="58"/>
      <c r="F80" s="58"/>
      <c r="G80" s="58"/>
      <c r="H80" s="58"/>
      <c r="I80" s="58"/>
      <c r="J80" s="58"/>
      <c r="K80" s="58"/>
      <c r="L80" s="58"/>
      <c r="M80" s="58"/>
      <c r="N80" s="58"/>
      <c r="O80" s="58"/>
      <c r="P80" s="58"/>
      <c r="Q80" s="58"/>
    </row>
    <row r="81" spans="1:17" ht="15.6" x14ac:dyDescent="0.25">
      <c r="A81" s="104"/>
      <c r="B81" s="51" t="s">
        <v>203</v>
      </c>
      <c r="C81" s="51" t="s">
        <v>203</v>
      </c>
      <c r="D81" s="58"/>
      <c r="E81" s="58"/>
      <c r="F81" s="58"/>
      <c r="G81" s="58"/>
      <c r="H81" s="58"/>
      <c r="I81" s="58"/>
      <c r="J81" s="58"/>
      <c r="K81" s="58"/>
      <c r="L81" s="58"/>
      <c r="M81" s="58"/>
      <c r="N81" s="58"/>
      <c r="O81" s="58"/>
      <c r="P81" s="58"/>
      <c r="Q81" s="58"/>
    </row>
    <row r="82" spans="1:17" ht="15.6" x14ac:dyDescent="0.25">
      <c r="A82" s="104"/>
      <c r="B82" s="51" t="s">
        <v>203</v>
      </c>
      <c r="C82" s="51" t="s">
        <v>203</v>
      </c>
      <c r="D82" s="58"/>
      <c r="E82" s="58"/>
      <c r="F82" s="58"/>
      <c r="G82" s="58"/>
      <c r="H82" s="58"/>
      <c r="I82" s="58"/>
      <c r="J82" s="58"/>
      <c r="K82" s="58"/>
      <c r="L82" s="58"/>
      <c r="M82" s="58"/>
      <c r="N82" s="58"/>
      <c r="O82" s="58"/>
      <c r="P82" s="58"/>
      <c r="Q82" s="58"/>
    </row>
    <row r="83" spans="1:17" ht="15.6" x14ac:dyDescent="0.25">
      <c r="A83" s="104"/>
      <c r="B83" s="51" t="s">
        <v>203</v>
      </c>
      <c r="C83" s="51" t="s">
        <v>203</v>
      </c>
      <c r="D83" s="58"/>
      <c r="E83" s="58"/>
      <c r="F83" s="58"/>
      <c r="G83" s="58"/>
      <c r="H83" s="58"/>
      <c r="I83" s="58"/>
      <c r="J83" s="58"/>
      <c r="K83" s="58"/>
      <c r="L83" s="58"/>
      <c r="M83" s="58"/>
      <c r="N83" s="58"/>
      <c r="O83" s="58"/>
      <c r="P83" s="58"/>
      <c r="Q83" s="58"/>
    </row>
    <row r="84" spans="1:17" ht="15.6" x14ac:dyDescent="0.25">
      <c r="A84" s="104"/>
      <c r="B84" s="51" t="s">
        <v>203</v>
      </c>
      <c r="C84" s="51" t="s">
        <v>203</v>
      </c>
      <c r="D84" s="58"/>
      <c r="E84" s="58"/>
      <c r="F84" s="58"/>
      <c r="G84" s="58"/>
      <c r="H84" s="58"/>
      <c r="I84" s="58"/>
      <c r="J84" s="58"/>
      <c r="K84" s="58"/>
      <c r="L84" s="58"/>
      <c r="M84" s="58"/>
      <c r="N84" s="58"/>
      <c r="O84" s="58"/>
      <c r="P84" s="58"/>
      <c r="Q84" s="58"/>
    </row>
    <row r="85" spans="1:17" ht="46.2" customHeight="1" x14ac:dyDescent="0.25">
      <c r="A85" s="58">
        <v>33</v>
      </c>
      <c r="B85" s="111" t="s">
        <v>305</v>
      </c>
      <c r="C85" s="111"/>
      <c r="D85" s="63"/>
      <c r="E85" s="62" t="s">
        <v>295</v>
      </c>
      <c r="F85" s="63"/>
      <c r="G85" s="63"/>
      <c r="H85" s="63"/>
      <c r="I85" s="63"/>
      <c r="J85" s="63"/>
      <c r="K85" s="63"/>
      <c r="L85" s="63"/>
      <c r="M85" s="63"/>
      <c r="N85" s="63"/>
      <c r="O85" s="63"/>
      <c r="P85" s="63"/>
      <c r="Q85" s="63"/>
    </row>
    <row r="86" spans="1:17" ht="39.6" customHeight="1" x14ac:dyDescent="0.25">
      <c r="A86" s="58">
        <v>34</v>
      </c>
      <c r="B86" s="114" t="s">
        <v>87</v>
      </c>
      <c r="C86" s="114"/>
      <c r="D86" s="58"/>
      <c r="E86" s="58"/>
      <c r="F86" s="58"/>
      <c r="G86" s="58"/>
      <c r="H86" s="58"/>
      <c r="I86" s="58"/>
      <c r="J86" s="58"/>
      <c r="K86" s="58"/>
      <c r="L86" s="58"/>
      <c r="M86" s="58"/>
      <c r="N86" s="58"/>
      <c r="O86" s="58"/>
      <c r="P86" s="58"/>
      <c r="Q86" s="58"/>
    </row>
    <row r="87" spans="1:17" ht="64.2" customHeight="1" x14ac:dyDescent="0.25">
      <c r="A87" s="58">
        <v>35</v>
      </c>
      <c r="B87" s="111" t="s">
        <v>88</v>
      </c>
      <c r="C87" s="111"/>
      <c r="D87" s="61">
        <f>SUM(D89:D99)</f>
        <v>0</v>
      </c>
      <c r="E87" s="63"/>
      <c r="F87" s="63"/>
      <c r="G87" s="63"/>
      <c r="H87" s="61">
        <f>SUM(H89:H99)</f>
        <v>0</v>
      </c>
      <c r="I87" s="61">
        <f t="shared" ref="I87:Q87" si="19">SUM(I89:I99)</f>
        <v>0</v>
      </c>
      <c r="J87" s="61">
        <f t="shared" si="19"/>
        <v>0</v>
      </c>
      <c r="K87" s="61">
        <f t="shared" si="19"/>
        <v>0</v>
      </c>
      <c r="L87" s="61">
        <f t="shared" si="19"/>
        <v>0</v>
      </c>
      <c r="M87" s="61">
        <f t="shared" si="19"/>
        <v>0</v>
      </c>
      <c r="N87" s="61">
        <f t="shared" si="19"/>
        <v>0</v>
      </c>
      <c r="O87" s="61">
        <f t="shared" si="19"/>
        <v>0</v>
      </c>
      <c r="P87" s="61">
        <f t="shared" si="19"/>
        <v>0</v>
      </c>
      <c r="Q87" s="61">
        <f t="shared" si="19"/>
        <v>0</v>
      </c>
    </row>
    <row r="88" spans="1:17" ht="81" customHeight="1" x14ac:dyDescent="0.25">
      <c r="A88" s="58">
        <v>36</v>
      </c>
      <c r="B88" s="114" t="s">
        <v>576</v>
      </c>
      <c r="C88" s="114"/>
      <c r="D88" s="67" t="s">
        <v>295</v>
      </c>
      <c r="E88" s="67" t="s">
        <v>295</v>
      </c>
      <c r="F88" s="67" t="s">
        <v>295</v>
      </c>
      <c r="G88" s="67" t="s">
        <v>295</v>
      </c>
      <c r="H88" s="67" t="s">
        <v>295</v>
      </c>
      <c r="I88" s="67" t="s">
        <v>295</v>
      </c>
      <c r="J88" s="67" t="s">
        <v>295</v>
      </c>
      <c r="K88" s="67" t="s">
        <v>295</v>
      </c>
      <c r="L88" s="67" t="s">
        <v>295</v>
      </c>
      <c r="M88" s="67" t="s">
        <v>295</v>
      </c>
      <c r="N88" s="67" t="s">
        <v>295</v>
      </c>
      <c r="O88" s="67" t="s">
        <v>295</v>
      </c>
      <c r="P88" s="67" t="s">
        <v>295</v>
      </c>
      <c r="Q88" s="67" t="s">
        <v>295</v>
      </c>
    </row>
    <row r="89" spans="1:17" ht="15.6" x14ac:dyDescent="0.25">
      <c r="A89" s="104">
        <v>37</v>
      </c>
      <c r="B89" s="51" t="s">
        <v>203</v>
      </c>
      <c r="C89" s="51" t="s">
        <v>203</v>
      </c>
      <c r="D89" s="58"/>
      <c r="E89" s="58"/>
      <c r="F89" s="58"/>
      <c r="G89" s="58"/>
      <c r="H89" s="58"/>
      <c r="I89" s="58"/>
      <c r="J89" s="58"/>
      <c r="K89" s="58"/>
      <c r="L89" s="58"/>
      <c r="M89" s="58"/>
      <c r="N89" s="58"/>
      <c r="O89" s="58"/>
      <c r="P89" s="58"/>
      <c r="Q89" s="58"/>
    </row>
    <row r="90" spans="1:17" ht="15.6" x14ac:dyDescent="0.25">
      <c r="A90" s="104"/>
      <c r="B90" s="51" t="s">
        <v>203</v>
      </c>
      <c r="C90" s="51" t="s">
        <v>203</v>
      </c>
      <c r="D90" s="58"/>
      <c r="E90" s="58"/>
      <c r="F90" s="58"/>
      <c r="G90" s="58"/>
      <c r="H90" s="58"/>
      <c r="I90" s="58"/>
      <c r="J90" s="58"/>
      <c r="K90" s="58"/>
      <c r="L90" s="58"/>
      <c r="M90" s="58"/>
      <c r="N90" s="58"/>
      <c r="O90" s="58"/>
      <c r="P90" s="58"/>
      <c r="Q90" s="58"/>
    </row>
    <row r="91" spans="1:17" ht="15.6" x14ac:dyDescent="0.25">
      <c r="A91" s="104"/>
      <c r="B91" s="51" t="s">
        <v>203</v>
      </c>
      <c r="C91" s="51" t="s">
        <v>203</v>
      </c>
      <c r="D91" s="58"/>
      <c r="E91" s="58"/>
      <c r="F91" s="58"/>
      <c r="G91" s="58"/>
      <c r="H91" s="58"/>
      <c r="I91" s="58"/>
      <c r="J91" s="58"/>
      <c r="K91" s="58"/>
      <c r="L91" s="58"/>
      <c r="M91" s="58"/>
      <c r="N91" s="58"/>
      <c r="O91" s="58"/>
      <c r="P91" s="58"/>
      <c r="Q91" s="58"/>
    </row>
    <row r="92" spans="1:17" ht="15.6" x14ac:dyDescent="0.25">
      <c r="A92" s="104"/>
      <c r="B92" s="51" t="s">
        <v>203</v>
      </c>
      <c r="C92" s="51" t="s">
        <v>203</v>
      </c>
      <c r="D92" s="58"/>
      <c r="E92" s="58"/>
      <c r="F92" s="58"/>
      <c r="G92" s="58"/>
      <c r="H92" s="58"/>
      <c r="I92" s="58"/>
      <c r="J92" s="58"/>
      <c r="K92" s="58"/>
      <c r="L92" s="58"/>
      <c r="M92" s="58"/>
      <c r="N92" s="58"/>
      <c r="O92" s="58"/>
      <c r="P92" s="58"/>
      <c r="Q92" s="58"/>
    </row>
    <row r="93" spans="1:17" ht="15.6" x14ac:dyDescent="0.25">
      <c r="A93" s="104"/>
      <c r="B93" s="51" t="s">
        <v>203</v>
      </c>
      <c r="C93" s="51" t="s">
        <v>203</v>
      </c>
      <c r="D93" s="58"/>
      <c r="E93" s="58"/>
      <c r="F93" s="58"/>
      <c r="G93" s="58"/>
      <c r="H93" s="58"/>
      <c r="I93" s="58"/>
      <c r="J93" s="58"/>
      <c r="K93" s="58"/>
      <c r="L93" s="58"/>
      <c r="M93" s="58"/>
      <c r="N93" s="58"/>
      <c r="O93" s="58"/>
      <c r="P93" s="58"/>
      <c r="Q93" s="58"/>
    </row>
    <row r="94" spans="1:17" ht="15.6" x14ac:dyDescent="0.25">
      <c r="A94" s="104"/>
      <c r="B94" s="51" t="s">
        <v>203</v>
      </c>
      <c r="C94" s="51" t="s">
        <v>203</v>
      </c>
      <c r="D94" s="58"/>
      <c r="E94" s="58"/>
      <c r="F94" s="58"/>
      <c r="G94" s="58"/>
      <c r="H94" s="58"/>
      <c r="I94" s="58"/>
      <c r="J94" s="58"/>
      <c r="K94" s="58"/>
      <c r="L94" s="58"/>
      <c r="M94" s="58"/>
      <c r="N94" s="58"/>
      <c r="O94" s="58"/>
      <c r="P94" s="58"/>
      <c r="Q94" s="58"/>
    </row>
    <row r="95" spans="1:17" ht="15.6" x14ac:dyDescent="0.25">
      <c r="A95" s="104"/>
      <c r="B95" s="51" t="s">
        <v>203</v>
      </c>
      <c r="C95" s="51" t="s">
        <v>203</v>
      </c>
      <c r="D95" s="58"/>
      <c r="E95" s="58"/>
      <c r="F95" s="58"/>
      <c r="G95" s="58"/>
      <c r="H95" s="58"/>
      <c r="I95" s="58"/>
      <c r="J95" s="58"/>
      <c r="K95" s="58"/>
      <c r="L95" s="58"/>
      <c r="M95" s="58"/>
      <c r="N95" s="58"/>
      <c r="O95" s="58"/>
      <c r="P95" s="58"/>
      <c r="Q95" s="58"/>
    </row>
    <row r="96" spans="1:17" ht="15.6" x14ac:dyDescent="0.25">
      <c r="A96" s="104"/>
      <c r="B96" s="51" t="s">
        <v>203</v>
      </c>
      <c r="C96" s="51" t="s">
        <v>203</v>
      </c>
      <c r="D96" s="58"/>
      <c r="E96" s="58"/>
      <c r="F96" s="58"/>
      <c r="G96" s="58"/>
      <c r="H96" s="58"/>
      <c r="I96" s="58"/>
      <c r="J96" s="58"/>
      <c r="K96" s="58"/>
      <c r="L96" s="58"/>
      <c r="M96" s="58"/>
      <c r="N96" s="58"/>
      <c r="O96" s="58"/>
      <c r="P96" s="58"/>
      <c r="Q96" s="58"/>
    </row>
    <row r="97" spans="1:17" ht="15.6" x14ac:dyDescent="0.25">
      <c r="A97" s="104"/>
      <c r="B97" s="51" t="s">
        <v>203</v>
      </c>
      <c r="C97" s="51" t="s">
        <v>203</v>
      </c>
      <c r="D97" s="58"/>
      <c r="E97" s="58"/>
      <c r="F97" s="58"/>
      <c r="G97" s="58"/>
      <c r="H97" s="58"/>
      <c r="I97" s="58"/>
      <c r="J97" s="58"/>
      <c r="K97" s="58"/>
      <c r="L97" s="58"/>
      <c r="M97" s="58"/>
      <c r="N97" s="58"/>
      <c r="O97" s="58"/>
      <c r="P97" s="58"/>
      <c r="Q97" s="58"/>
    </row>
    <row r="98" spans="1:17" ht="15.6" x14ac:dyDescent="0.25">
      <c r="A98" s="104"/>
      <c r="B98" s="51" t="s">
        <v>203</v>
      </c>
      <c r="C98" s="51" t="s">
        <v>203</v>
      </c>
      <c r="D98" s="58"/>
      <c r="E98" s="58"/>
      <c r="F98" s="58"/>
      <c r="G98" s="58"/>
      <c r="H98" s="58"/>
      <c r="I98" s="58"/>
      <c r="J98" s="58"/>
      <c r="K98" s="58"/>
      <c r="L98" s="58"/>
      <c r="M98" s="58"/>
      <c r="N98" s="58"/>
      <c r="O98" s="58"/>
      <c r="P98" s="58"/>
      <c r="Q98" s="58"/>
    </row>
    <row r="99" spans="1:17" ht="15.6" x14ac:dyDescent="0.25">
      <c r="A99" s="104"/>
      <c r="B99" s="51" t="s">
        <v>203</v>
      </c>
      <c r="C99" s="51" t="s">
        <v>203</v>
      </c>
      <c r="D99" s="58"/>
      <c r="E99" s="58"/>
      <c r="F99" s="58"/>
      <c r="G99" s="58"/>
      <c r="H99" s="58"/>
      <c r="I99" s="58"/>
      <c r="J99" s="58"/>
      <c r="K99" s="58"/>
      <c r="L99" s="58"/>
      <c r="M99" s="58"/>
      <c r="N99" s="58"/>
      <c r="O99" s="58"/>
      <c r="P99" s="58"/>
      <c r="Q99" s="58"/>
    </row>
    <row r="100" spans="1:17" ht="15.6" x14ac:dyDescent="0.25">
      <c r="A100" s="58">
        <v>38</v>
      </c>
      <c r="B100" s="111" t="s">
        <v>577</v>
      </c>
      <c r="C100" s="111"/>
      <c r="D100" s="61">
        <f>SUM(D101:D112)</f>
        <v>0</v>
      </c>
      <c r="E100" s="58"/>
      <c r="F100" s="58"/>
      <c r="G100" s="58"/>
      <c r="H100" s="61">
        <f>SUM(H101:H112)</f>
        <v>0</v>
      </c>
      <c r="I100" s="61">
        <f>SUM(I101:I112)</f>
        <v>0</v>
      </c>
      <c r="J100" s="61">
        <f>SUM(J101:J112)</f>
        <v>0</v>
      </c>
      <c r="K100" s="61">
        <f t="shared" ref="K100:Q100" si="20">SUM(K101:K112)</f>
        <v>0</v>
      </c>
      <c r="L100" s="61">
        <f t="shared" si="20"/>
        <v>0</v>
      </c>
      <c r="M100" s="61">
        <f t="shared" si="20"/>
        <v>0</v>
      </c>
      <c r="N100" s="61">
        <f t="shared" si="20"/>
        <v>0</v>
      </c>
      <c r="O100" s="61">
        <f t="shared" si="20"/>
        <v>0</v>
      </c>
      <c r="P100" s="61">
        <f t="shared" si="20"/>
        <v>0</v>
      </c>
      <c r="Q100" s="61">
        <f t="shared" si="20"/>
        <v>0</v>
      </c>
    </row>
    <row r="101" spans="1:17" ht="15.6" x14ac:dyDescent="0.25">
      <c r="A101" s="104"/>
      <c r="B101" s="51" t="s">
        <v>203</v>
      </c>
      <c r="C101" s="51" t="s">
        <v>203</v>
      </c>
      <c r="D101" s="58"/>
      <c r="E101" s="58"/>
      <c r="F101" s="58"/>
      <c r="G101" s="58"/>
      <c r="H101" s="58"/>
      <c r="I101" s="58"/>
      <c r="J101" s="58"/>
      <c r="K101" s="58"/>
      <c r="L101" s="58"/>
      <c r="M101" s="58"/>
      <c r="N101" s="58"/>
      <c r="O101" s="58"/>
      <c r="P101" s="58"/>
      <c r="Q101" s="58"/>
    </row>
    <row r="102" spans="1:17" ht="15.6" x14ac:dyDescent="0.25">
      <c r="A102" s="104"/>
      <c r="B102" s="51" t="s">
        <v>203</v>
      </c>
      <c r="C102" s="51" t="s">
        <v>203</v>
      </c>
      <c r="D102" s="58"/>
      <c r="E102" s="58"/>
      <c r="F102" s="58"/>
      <c r="G102" s="58"/>
      <c r="H102" s="58"/>
      <c r="I102" s="58"/>
      <c r="J102" s="58"/>
      <c r="K102" s="58"/>
      <c r="L102" s="58"/>
      <c r="M102" s="58"/>
      <c r="N102" s="58"/>
      <c r="O102" s="58"/>
      <c r="P102" s="58"/>
      <c r="Q102" s="58"/>
    </row>
    <row r="103" spans="1:17" ht="15.6" x14ac:dyDescent="0.25">
      <c r="A103" s="104"/>
      <c r="B103" s="51" t="s">
        <v>203</v>
      </c>
      <c r="C103" s="51" t="s">
        <v>203</v>
      </c>
      <c r="D103" s="58"/>
      <c r="E103" s="58"/>
      <c r="F103" s="58"/>
      <c r="G103" s="58"/>
      <c r="H103" s="58"/>
      <c r="I103" s="58"/>
      <c r="J103" s="58"/>
      <c r="K103" s="58"/>
      <c r="L103" s="58"/>
      <c r="M103" s="58"/>
      <c r="N103" s="58"/>
      <c r="O103" s="58"/>
      <c r="P103" s="58"/>
      <c r="Q103" s="58"/>
    </row>
    <row r="104" spans="1:17" ht="15.6" x14ac:dyDescent="0.25">
      <c r="A104" s="104"/>
      <c r="B104" s="51" t="s">
        <v>203</v>
      </c>
      <c r="C104" s="51" t="s">
        <v>203</v>
      </c>
      <c r="D104" s="58"/>
      <c r="E104" s="58"/>
      <c r="F104" s="58"/>
      <c r="G104" s="58"/>
      <c r="H104" s="58"/>
      <c r="I104" s="58"/>
      <c r="J104" s="58"/>
      <c r="K104" s="58"/>
      <c r="L104" s="58"/>
      <c r="M104" s="58"/>
      <c r="N104" s="58"/>
      <c r="O104" s="58"/>
      <c r="P104" s="58"/>
      <c r="Q104" s="58"/>
    </row>
    <row r="105" spans="1:17" ht="15.6" x14ac:dyDescent="0.25">
      <c r="A105" s="104"/>
      <c r="B105" s="51" t="s">
        <v>203</v>
      </c>
      <c r="C105" s="51" t="s">
        <v>203</v>
      </c>
      <c r="D105" s="58"/>
      <c r="E105" s="58"/>
      <c r="F105" s="58"/>
      <c r="G105" s="58"/>
      <c r="H105" s="58"/>
      <c r="I105" s="58"/>
      <c r="J105" s="58"/>
      <c r="K105" s="58"/>
      <c r="L105" s="58"/>
      <c r="M105" s="58"/>
      <c r="N105" s="58"/>
      <c r="O105" s="58"/>
      <c r="P105" s="58"/>
      <c r="Q105" s="58"/>
    </row>
    <row r="106" spans="1:17" ht="15.6" x14ac:dyDescent="0.25">
      <c r="A106" s="104"/>
      <c r="B106" s="51" t="s">
        <v>203</v>
      </c>
      <c r="C106" s="51" t="s">
        <v>203</v>
      </c>
      <c r="D106" s="58"/>
      <c r="E106" s="58"/>
      <c r="F106" s="58"/>
      <c r="G106" s="58"/>
      <c r="H106" s="58"/>
      <c r="I106" s="58"/>
      <c r="J106" s="58"/>
      <c r="K106" s="58"/>
      <c r="L106" s="58"/>
      <c r="M106" s="58"/>
      <c r="N106" s="58"/>
      <c r="O106" s="58"/>
      <c r="P106" s="58"/>
      <c r="Q106" s="58"/>
    </row>
    <row r="107" spans="1:17" ht="15.6" x14ac:dyDescent="0.25">
      <c r="A107" s="104"/>
      <c r="B107" s="51" t="s">
        <v>203</v>
      </c>
      <c r="C107" s="51" t="s">
        <v>203</v>
      </c>
      <c r="D107" s="58"/>
      <c r="E107" s="58"/>
      <c r="F107" s="58"/>
      <c r="G107" s="58"/>
      <c r="H107" s="58"/>
      <c r="I107" s="58"/>
      <c r="J107" s="58"/>
      <c r="K107" s="58"/>
      <c r="L107" s="58"/>
      <c r="M107" s="58"/>
      <c r="N107" s="58"/>
      <c r="O107" s="58"/>
      <c r="P107" s="58"/>
      <c r="Q107" s="58"/>
    </row>
    <row r="108" spans="1:17" ht="15.6" x14ac:dyDescent="0.25">
      <c r="A108" s="104"/>
      <c r="B108" s="51" t="s">
        <v>203</v>
      </c>
      <c r="C108" s="51" t="s">
        <v>203</v>
      </c>
      <c r="D108" s="58"/>
      <c r="E108" s="58"/>
      <c r="F108" s="58"/>
      <c r="G108" s="58"/>
      <c r="H108" s="58"/>
      <c r="I108" s="58"/>
      <c r="J108" s="58"/>
      <c r="K108" s="58"/>
      <c r="L108" s="58"/>
      <c r="M108" s="58"/>
      <c r="N108" s="58"/>
      <c r="O108" s="58"/>
      <c r="P108" s="58"/>
      <c r="Q108" s="58"/>
    </row>
    <row r="109" spans="1:17" ht="15.6" x14ac:dyDescent="0.25">
      <c r="A109" s="104"/>
      <c r="B109" s="51" t="s">
        <v>203</v>
      </c>
      <c r="C109" s="51" t="s">
        <v>203</v>
      </c>
      <c r="D109" s="58"/>
      <c r="E109" s="58"/>
      <c r="F109" s="58"/>
      <c r="G109" s="58"/>
      <c r="H109" s="58"/>
      <c r="I109" s="58"/>
      <c r="J109" s="58"/>
      <c r="K109" s="58"/>
      <c r="L109" s="58"/>
      <c r="M109" s="58"/>
      <c r="N109" s="58"/>
      <c r="O109" s="58"/>
      <c r="P109" s="58"/>
      <c r="Q109" s="58"/>
    </row>
    <row r="110" spans="1:17" ht="15.6" x14ac:dyDescent="0.25">
      <c r="A110" s="104"/>
      <c r="B110" s="51" t="s">
        <v>203</v>
      </c>
      <c r="C110" s="51" t="s">
        <v>203</v>
      </c>
      <c r="D110" s="58"/>
      <c r="E110" s="58"/>
      <c r="F110" s="58"/>
      <c r="G110" s="58"/>
      <c r="H110" s="58"/>
      <c r="I110" s="58"/>
      <c r="J110" s="58"/>
      <c r="K110" s="58"/>
      <c r="L110" s="58"/>
      <c r="M110" s="58"/>
      <c r="N110" s="58"/>
      <c r="O110" s="58"/>
      <c r="P110" s="58"/>
      <c r="Q110" s="58"/>
    </row>
    <row r="111" spans="1:17" ht="15.6" x14ac:dyDescent="0.25">
      <c r="A111" s="104"/>
      <c r="B111" s="51" t="s">
        <v>203</v>
      </c>
      <c r="C111" s="51" t="s">
        <v>203</v>
      </c>
      <c r="D111" s="58"/>
      <c r="E111" s="58"/>
      <c r="F111" s="58"/>
      <c r="G111" s="58"/>
      <c r="H111" s="58"/>
      <c r="I111" s="58"/>
      <c r="J111" s="58"/>
      <c r="K111" s="58"/>
      <c r="L111" s="58"/>
      <c r="M111" s="58"/>
      <c r="N111" s="58"/>
      <c r="O111" s="58"/>
      <c r="P111" s="58"/>
      <c r="Q111" s="58"/>
    </row>
    <row r="112" spans="1:17" ht="15.6" x14ac:dyDescent="0.25">
      <c r="A112" s="104"/>
      <c r="B112" s="51" t="s">
        <v>203</v>
      </c>
      <c r="C112" s="51" t="s">
        <v>203</v>
      </c>
      <c r="D112" s="58"/>
      <c r="E112" s="58"/>
      <c r="F112" s="58"/>
      <c r="G112" s="58"/>
      <c r="H112" s="58"/>
      <c r="I112" s="58"/>
      <c r="J112" s="58"/>
      <c r="K112" s="58"/>
      <c r="L112" s="58"/>
      <c r="M112" s="58"/>
      <c r="N112" s="58"/>
      <c r="O112" s="58"/>
      <c r="P112" s="58"/>
      <c r="Q112" s="58"/>
    </row>
    <row r="113" spans="1:17" ht="76.2" customHeight="1" x14ac:dyDescent="0.25">
      <c r="A113" s="58">
        <v>39</v>
      </c>
      <c r="B113" s="111" t="s">
        <v>578</v>
      </c>
      <c r="C113" s="111"/>
      <c r="D113" s="58"/>
      <c r="E113" s="58"/>
      <c r="F113" s="58"/>
      <c r="G113" s="58"/>
      <c r="H113" s="58"/>
      <c r="I113" s="58"/>
      <c r="J113" s="58"/>
      <c r="K113" s="58"/>
      <c r="L113" s="58"/>
      <c r="M113" s="58"/>
      <c r="N113" s="58"/>
      <c r="O113" s="58"/>
      <c r="P113" s="58"/>
      <c r="Q113" s="58"/>
    </row>
    <row r="114" spans="1:17" ht="36.6" customHeight="1" x14ac:dyDescent="0.25">
      <c r="A114" s="58">
        <v>40</v>
      </c>
      <c r="B114" s="114" t="s">
        <v>579</v>
      </c>
      <c r="C114" s="114"/>
      <c r="D114" s="61">
        <f>D87-D100-D113</f>
        <v>0</v>
      </c>
      <c r="E114" s="58"/>
      <c r="F114" s="58"/>
      <c r="G114" s="58"/>
      <c r="H114" s="61">
        <f t="shared" ref="H114:Q114" si="21">H87-H100-H113</f>
        <v>0</v>
      </c>
      <c r="I114" s="61">
        <f t="shared" si="21"/>
        <v>0</v>
      </c>
      <c r="J114" s="61">
        <f t="shared" si="21"/>
        <v>0</v>
      </c>
      <c r="K114" s="61">
        <f t="shared" si="21"/>
        <v>0</v>
      </c>
      <c r="L114" s="61">
        <f t="shared" si="21"/>
        <v>0</v>
      </c>
      <c r="M114" s="61">
        <f t="shared" si="21"/>
        <v>0</v>
      </c>
      <c r="N114" s="61">
        <f t="shared" si="21"/>
        <v>0</v>
      </c>
      <c r="O114" s="61">
        <f t="shared" si="21"/>
        <v>0</v>
      </c>
      <c r="P114" s="61">
        <f t="shared" si="21"/>
        <v>0</v>
      </c>
      <c r="Q114" s="61">
        <f t="shared" si="21"/>
        <v>0</v>
      </c>
    </row>
    <row r="115" spans="1:17" ht="54.6" customHeight="1" x14ac:dyDescent="0.25">
      <c r="A115" s="58">
        <v>41</v>
      </c>
      <c r="B115" s="114" t="s">
        <v>89</v>
      </c>
      <c r="C115" s="114"/>
      <c r="D115" s="58"/>
      <c r="E115" s="58"/>
      <c r="F115" s="58"/>
      <c r="G115" s="58"/>
      <c r="H115" s="58"/>
      <c r="I115" s="58"/>
      <c r="J115" s="58"/>
      <c r="K115" s="58"/>
      <c r="L115" s="58"/>
      <c r="M115" s="58"/>
      <c r="N115" s="58"/>
      <c r="O115" s="58"/>
      <c r="P115" s="58"/>
      <c r="Q115" s="58"/>
    </row>
    <row r="116" spans="1:17" ht="49.8" customHeight="1" x14ac:dyDescent="0.25">
      <c r="A116" s="58">
        <v>42</v>
      </c>
      <c r="B116" s="114" t="s">
        <v>580</v>
      </c>
      <c r="C116" s="114"/>
      <c r="D116" s="61">
        <f>SUM(D117:D128)</f>
        <v>0</v>
      </c>
      <c r="E116" s="58"/>
      <c r="F116" s="58"/>
      <c r="G116" s="58"/>
      <c r="H116" s="61">
        <f t="shared" ref="H116:Q116" si="22">SUM(H117:H128)</f>
        <v>0</v>
      </c>
      <c r="I116" s="61">
        <f t="shared" si="22"/>
        <v>0</v>
      </c>
      <c r="J116" s="61">
        <f t="shared" si="22"/>
        <v>0</v>
      </c>
      <c r="K116" s="61">
        <f t="shared" si="22"/>
        <v>0</v>
      </c>
      <c r="L116" s="61">
        <f t="shared" si="22"/>
        <v>0</v>
      </c>
      <c r="M116" s="61">
        <f t="shared" si="22"/>
        <v>0</v>
      </c>
      <c r="N116" s="61">
        <f t="shared" si="22"/>
        <v>0</v>
      </c>
      <c r="O116" s="61">
        <f t="shared" si="22"/>
        <v>0</v>
      </c>
      <c r="P116" s="61">
        <f t="shared" si="22"/>
        <v>0</v>
      </c>
      <c r="Q116" s="61">
        <f t="shared" si="22"/>
        <v>0</v>
      </c>
    </row>
    <row r="117" spans="1:17" ht="15.6" x14ac:dyDescent="0.25">
      <c r="A117" s="104"/>
      <c r="B117" s="51" t="s">
        <v>203</v>
      </c>
      <c r="C117" s="51" t="s">
        <v>203</v>
      </c>
      <c r="D117" s="58"/>
      <c r="E117" s="58"/>
      <c r="F117" s="58"/>
      <c r="G117" s="58"/>
      <c r="H117" s="58"/>
      <c r="I117" s="58"/>
      <c r="J117" s="58"/>
      <c r="K117" s="58"/>
      <c r="L117" s="58"/>
      <c r="M117" s="58"/>
      <c r="N117" s="58"/>
      <c r="O117" s="58"/>
      <c r="P117" s="58"/>
      <c r="Q117" s="58"/>
    </row>
    <row r="118" spans="1:17" ht="15.6" x14ac:dyDescent="0.25">
      <c r="A118" s="104"/>
      <c r="B118" s="51" t="s">
        <v>203</v>
      </c>
      <c r="C118" s="51" t="s">
        <v>203</v>
      </c>
      <c r="D118" s="58"/>
      <c r="E118" s="58"/>
      <c r="F118" s="58"/>
      <c r="G118" s="58"/>
      <c r="H118" s="58"/>
      <c r="I118" s="58"/>
      <c r="J118" s="58"/>
      <c r="K118" s="58"/>
      <c r="L118" s="58"/>
      <c r="M118" s="58"/>
      <c r="N118" s="58"/>
      <c r="O118" s="58"/>
      <c r="P118" s="58"/>
      <c r="Q118" s="58"/>
    </row>
    <row r="119" spans="1:17" ht="15.6" x14ac:dyDescent="0.25">
      <c r="A119" s="104"/>
      <c r="B119" s="51" t="s">
        <v>203</v>
      </c>
      <c r="C119" s="51" t="s">
        <v>203</v>
      </c>
      <c r="D119" s="58"/>
      <c r="E119" s="58"/>
      <c r="F119" s="58"/>
      <c r="G119" s="58"/>
      <c r="H119" s="58"/>
      <c r="I119" s="58"/>
      <c r="J119" s="58"/>
      <c r="K119" s="58"/>
      <c r="L119" s="58"/>
      <c r="M119" s="58"/>
      <c r="N119" s="58"/>
      <c r="O119" s="58"/>
      <c r="P119" s="58"/>
      <c r="Q119" s="58"/>
    </row>
    <row r="120" spans="1:17" ht="15.6" x14ac:dyDescent="0.25">
      <c r="A120" s="104"/>
      <c r="B120" s="51" t="s">
        <v>203</v>
      </c>
      <c r="C120" s="51" t="s">
        <v>203</v>
      </c>
      <c r="D120" s="58"/>
      <c r="E120" s="58"/>
      <c r="F120" s="58"/>
      <c r="G120" s="58"/>
      <c r="H120" s="58"/>
      <c r="I120" s="58"/>
      <c r="J120" s="58"/>
      <c r="K120" s="58"/>
      <c r="L120" s="58"/>
      <c r="M120" s="58"/>
      <c r="N120" s="58"/>
      <c r="O120" s="58"/>
      <c r="P120" s="58"/>
      <c r="Q120" s="58"/>
    </row>
    <row r="121" spans="1:17" ht="15.6" x14ac:dyDescent="0.25">
      <c r="A121" s="104"/>
      <c r="B121" s="51" t="s">
        <v>203</v>
      </c>
      <c r="C121" s="51" t="s">
        <v>203</v>
      </c>
      <c r="D121" s="58"/>
      <c r="E121" s="58"/>
      <c r="F121" s="58"/>
      <c r="G121" s="58"/>
      <c r="H121" s="58"/>
      <c r="I121" s="58"/>
      <c r="J121" s="58"/>
      <c r="K121" s="58"/>
      <c r="L121" s="58"/>
      <c r="M121" s="58"/>
      <c r="N121" s="58"/>
      <c r="O121" s="58"/>
      <c r="P121" s="58"/>
      <c r="Q121" s="58"/>
    </row>
    <row r="122" spans="1:17" ht="15.6" x14ac:dyDescent="0.25">
      <c r="A122" s="104"/>
      <c r="B122" s="51" t="s">
        <v>203</v>
      </c>
      <c r="C122" s="51" t="s">
        <v>203</v>
      </c>
      <c r="D122" s="58"/>
      <c r="E122" s="58"/>
      <c r="F122" s="58"/>
      <c r="G122" s="58"/>
      <c r="H122" s="58"/>
      <c r="I122" s="58"/>
      <c r="J122" s="58"/>
      <c r="K122" s="58"/>
      <c r="L122" s="58"/>
      <c r="M122" s="58"/>
      <c r="N122" s="58"/>
      <c r="O122" s="58"/>
      <c r="P122" s="58"/>
      <c r="Q122" s="58"/>
    </row>
    <row r="123" spans="1:17" ht="15.6" x14ac:dyDescent="0.25">
      <c r="A123" s="104"/>
      <c r="B123" s="51" t="s">
        <v>203</v>
      </c>
      <c r="C123" s="51" t="s">
        <v>203</v>
      </c>
      <c r="D123" s="58"/>
      <c r="E123" s="58"/>
      <c r="F123" s="58"/>
      <c r="G123" s="58"/>
      <c r="H123" s="58"/>
      <c r="I123" s="58"/>
      <c r="J123" s="58"/>
      <c r="K123" s="58"/>
      <c r="L123" s="58"/>
      <c r="M123" s="58"/>
      <c r="N123" s="58"/>
      <c r="O123" s="58"/>
      <c r="P123" s="58"/>
      <c r="Q123" s="58"/>
    </row>
    <row r="124" spans="1:17" ht="15.6" x14ac:dyDescent="0.25">
      <c r="A124" s="104"/>
      <c r="B124" s="51" t="s">
        <v>203</v>
      </c>
      <c r="C124" s="51" t="s">
        <v>203</v>
      </c>
      <c r="D124" s="58"/>
      <c r="E124" s="58"/>
      <c r="F124" s="58"/>
      <c r="G124" s="58"/>
      <c r="H124" s="58"/>
      <c r="I124" s="58"/>
      <c r="J124" s="58"/>
      <c r="K124" s="58"/>
      <c r="L124" s="58"/>
      <c r="M124" s="58"/>
      <c r="N124" s="58"/>
      <c r="O124" s="58"/>
      <c r="P124" s="58"/>
      <c r="Q124" s="58"/>
    </row>
    <row r="125" spans="1:17" ht="15.6" x14ac:dyDescent="0.25">
      <c r="A125" s="104"/>
      <c r="B125" s="51" t="s">
        <v>203</v>
      </c>
      <c r="C125" s="51" t="s">
        <v>203</v>
      </c>
      <c r="D125" s="58"/>
      <c r="E125" s="58"/>
      <c r="F125" s="58"/>
      <c r="G125" s="58"/>
      <c r="H125" s="58"/>
      <c r="I125" s="58"/>
      <c r="J125" s="58"/>
      <c r="K125" s="58"/>
      <c r="L125" s="58"/>
      <c r="M125" s="58"/>
      <c r="N125" s="58"/>
      <c r="O125" s="58"/>
      <c r="P125" s="58"/>
      <c r="Q125" s="58"/>
    </row>
    <row r="126" spans="1:17" ht="15.6" x14ac:dyDescent="0.25">
      <c r="A126" s="104"/>
      <c r="B126" s="51" t="s">
        <v>203</v>
      </c>
      <c r="C126" s="51" t="s">
        <v>203</v>
      </c>
      <c r="D126" s="58"/>
      <c r="E126" s="58"/>
      <c r="F126" s="58"/>
      <c r="G126" s="58"/>
      <c r="H126" s="58"/>
      <c r="I126" s="58"/>
      <c r="J126" s="58"/>
      <c r="K126" s="58"/>
      <c r="L126" s="58"/>
      <c r="M126" s="58"/>
      <c r="N126" s="58"/>
      <c r="O126" s="58"/>
      <c r="P126" s="58"/>
      <c r="Q126" s="58"/>
    </row>
    <row r="127" spans="1:17" ht="15.6" x14ac:dyDescent="0.25">
      <c r="A127" s="104"/>
      <c r="B127" s="51" t="s">
        <v>203</v>
      </c>
      <c r="C127" s="51" t="s">
        <v>203</v>
      </c>
      <c r="D127" s="58"/>
      <c r="E127" s="58"/>
      <c r="F127" s="58"/>
      <c r="G127" s="58"/>
      <c r="H127" s="58"/>
      <c r="I127" s="58"/>
      <c r="J127" s="58"/>
      <c r="K127" s="58"/>
      <c r="L127" s="58"/>
      <c r="M127" s="58"/>
      <c r="N127" s="58"/>
      <c r="O127" s="58"/>
      <c r="P127" s="58"/>
      <c r="Q127" s="58"/>
    </row>
    <row r="128" spans="1:17" ht="15.6" x14ac:dyDescent="0.25">
      <c r="A128" s="104"/>
      <c r="B128" s="51" t="s">
        <v>203</v>
      </c>
      <c r="C128" s="51" t="s">
        <v>203</v>
      </c>
      <c r="D128" s="58"/>
      <c r="E128" s="58"/>
      <c r="F128" s="58"/>
      <c r="G128" s="58"/>
      <c r="H128" s="58"/>
      <c r="I128" s="58"/>
      <c r="J128" s="58"/>
      <c r="K128" s="58"/>
      <c r="L128" s="58"/>
      <c r="M128" s="58"/>
      <c r="N128" s="58"/>
      <c r="O128" s="58"/>
      <c r="P128" s="58"/>
      <c r="Q128" s="58"/>
    </row>
    <row r="129" spans="1:17" ht="46.8" customHeight="1" x14ac:dyDescent="0.25">
      <c r="A129" s="58">
        <v>43</v>
      </c>
      <c r="B129" s="111" t="s">
        <v>90</v>
      </c>
      <c r="C129" s="111"/>
      <c r="D129" s="63"/>
      <c r="E129" s="63"/>
      <c r="F129" s="63"/>
      <c r="G129" s="63"/>
      <c r="H129" s="63"/>
      <c r="I129" s="63"/>
      <c r="J129" s="63"/>
      <c r="K129" s="63"/>
      <c r="L129" s="63"/>
      <c r="M129" s="63"/>
      <c r="N129" s="63"/>
      <c r="O129" s="63"/>
      <c r="P129" s="63"/>
      <c r="Q129" s="63"/>
    </row>
    <row r="130" spans="1:17" ht="15.6" x14ac:dyDescent="0.25">
      <c r="A130" s="58">
        <v>44</v>
      </c>
      <c r="B130" s="111" t="s">
        <v>91</v>
      </c>
      <c r="C130" s="111"/>
      <c r="D130" s="63"/>
      <c r="E130" s="62" t="s">
        <v>295</v>
      </c>
      <c r="F130" s="63"/>
      <c r="G130" s="63"/>
      <c r="H130" s="63"/>
      <c r="I130" s="63"/>
      <c r="J130" s="63"/>
      <c r="K130" s="63"/>
      <c r="L130" s="63"/>
      <c r="M130" s="63"/>
      <c r="N130" s="63"/>
      <c r="O130" s="63"/>
      <c r="P130" s="63"/>
      <c r="Q130" s="63"/>
    </row>
    <row r="131" spans="1:17" ht="52.2" customHeight="1" x14ac:dyDescent="0.25">
      <c r="A131" s="58">
        <v>45</v>
      </c>
      <c r="B131" s="111" t="s">
        <v>92</v>
      </c>
      <c r="C131" s="111"/>
      <c r="D131" s="63"/>
      <c r="E131" s="62" t="s">
        <v>295</v>
      </c>
      <c r="F131" s="63"/>
      <c r="G131" s="63"/>
      <c r="H131" s="63"/>
      <c r="I131" s="63"/>
      <c r="J131" s="63"/>
      <c r="K131" s="63"/>
      <c r="L131" s="63"/>
      <c r="M131" s="62" t="s">
        <v>295</v>
      </c>
      <c r="N131" s="62" t="s">
        <v>295</v>
      </c>
      <c r="O131" s="62" t="s">
        <v>295</v>
      </c>
      <c r="P131" s="62" t="s">
        <v>295</v>
      </c>
      <c r="Q131" s="62" t="s">
        <v>295</v>
      </c>
    </row>
    <row r="132" spans="1:17" ht="86.4" customHeight="1" x14ac:dyDescent="0.25">
      <c r="A132" s="58">
        <v>46</v>
      </c>
      <c r="B132" s="112" t="s">
        <v>93</v>
      </c>
      <c r="C132" s="112"/>
      <c r="D132" s="58"/>
      <c r="E132" s="65" t="s">
        <v>295</v>
      </c>
      <c r="F132" s="65" t="s">
        <v>295</v>
      </c>
      <c r="G132" s="58"/>
      <c r="H132" s="65" t="s">
        <v>295</v>
      </c>
      <c r="I132" s="65" t="s">
        <v>295</v>
      </c>
      <c r="J132" s="65" t="s">
        <v>295</v>
      </c>
      <c r="K132" s="65" t="s">
        <v>295</v>
      </c>
      <c r="L132" s="65" t="s">
        <v>295</v>
      </c>
      <c r="M132" s="58"/>
      <c r="N132" s="58"/>
      <c r="O132" s="58"/>
      <c r="P132" s="58"/>
      <c r="Q132" s="58"/>
    </row>
    <row r="133" spans="1:17" ht="35.4" customHeight="1" x14ac:dyDescent="0.25">
      <c r="A133" s="58">
        <v>47</v>
      </c>
      <c r="B133" s="111" t="s">
        <v>306</v>
      </c>
      <c r="C133" s="111"/>
      <c r="D133" s="61">
        <f>SUM(D134:D138)</f>
        <v>0</v>
      </c>
      <c r="E133" s="63"/>
      <c r="F133" s="63"/>
      <c r="G133" s="63"/>
      <c r="H133" s="61">
        <f>SUM(H134:H138)</f>
        <v>0</v>
      </c>
      <c r="I133" s="61">
        <f t="shared" ref="I133:L133" si="23">SUM(I134:I138)</f>
        <v>0</v>
      </c>
      <c r="J133" s="61">
        <f t="shared" si="23"/>
        <v>0</v>
      </c>
      <c r="K133" s="61">
        <f t="shared" si="23"/>
        <v>0</v>
      </c>
      <c r="L133" s="61">
        <f t="shared" si="23"/>
        <v>0</v>
      </c>
      <c r="M133" s="62" t="s">
        <v>295</v>
      </c>
      <c r="N133" s="62" t="s">
        <v>295</v>
      </c>
      <c r="O133" s="62" t="s">
        <v>295</v>
      </c>
      <c r="P133" s="62" t="s">
        <v>295</v>
      </c>
      <c r="Q133" s="62" t="s">
        <v>295</v>
      </c>
    </row>
    <row r="134" spans="1:17" ht="67.2" customHeight="1" x14ac:dyDescent="0.25">
      <c r="A134" s="58">
        <v>48</v>
      </c>
      <c r="B134" s="112" t="s">
        <v>94</v>
      </c>
      <c r="C134" s="112"/>
      <c r="D134" s="58"/>
      <c r="E134" s="58"/>
      <c r="F134" s="58"/>
      <c r="G134" s="58"/>
      <c r="H134" s="58"/>
      <c r="I134" s="58"/>
      <c r="J134" s="58"/>
      <c r="K134" s="58"/>
      <c r="L134" s="58"/>
      <c r="M134" s="65" t="s">
        <v>295</v>
      </c>
      <c r="N134" s="65" t="s">
        <v>295</v>
      </c>
      <c r="O134" s="65" t="s">
        <v>295</v>
      </c>
      <c r="P134" s="65" t="s">
        <v>295</v>
      </c>
      <c r="Q134" s="65" t="s">
        <v>295</v>
      </c>
    </row>
    <row r="135" spans="1:17" ht="67.2" customHeight="1" x14ac:dyDescent="0.25">
      <c r="A135" s="58">
        <v>49</v>
      </c>
      <c r="B135" s="112" t="s">
        <v>95</v>
      </c>
      <c r="C135" s="112"/>
      <c r="D135" s="58"/>
      <c r="E135" s="58"/>
      <c r="F135" s="58"/>
      <c r="G135" s="58"/>
      <c r="H135" s="58"/>
      <c r="I135" s="58"/>
      <c r="J135" s="58"/>
      <c r="K135" s="58"/>
      <c r="L135" s="58"/>
      <c r="M135" s="65" t="s">
        <v>295</v>
      </c>
      <c r="N135" s="65" t="s">
        <v>295</v>
      </c>
      <c r="O135" s="65" t="s">
        <v>295</v>
      </c>
      <c r="P135" s="65" t="s">
        <v>295</v>
      </c>
      <c r="Q135" s="65" t="s">
        <v>295</v>
      </c>
    </row>
    <row r="136" spans="1:17" ht="67.2" customHeight="1" x14ac:dyDescent="0.25">
      <c r="A136" s="58">
        <v>50</v>
      </c>
      <c r="B136" s="112" t="s">
        <v>96</v>
      </c>
      <c r="C136" s="112"/>
      <c r="D136" s="58"/>
      <c r="E136" s="58"/>
      <c r="F136" s="58"/>
      <c r="G136" s="58"/>
      <c r="H136" s="58"/>
      <c r="I136" s="58"/>
      <c r="J136" s="58"/>
      <c r="K136" s="58"/>
      <c r="L136" s="58"/>
      <c r="M136" s="65" t="s">
        <v>295</v>
      </c>
      <c r="N136" s="65" t="s">
        <v>295</v>
      </c>
      <c r="O136" s="65" t="s">
        <v>295</v>
      </c>
      <c r="P136" s="65" t="s">
        <v>295</v>
      </c>
      <c r="Q136" s="65" t="s">
        <v>295</v>
      </c>
    </row>
    <row r="137" spans="1:17" ht="67.2" customHeight="1" x14ac:dyDescent="0.25">
      <c r="A137" s="58">
        <v>51</v>
      </c>
      <c r="B137" s="112" t="s">
        <v>79</v>
      </c>
      <c r="C137" s="112"/>
      <c r="D137" s="58"/>
      <c r="E137" s="58"/>
      <c r="F137" s="58"/>
      <c r="G137" s="58"/>
      <c r="H137" s="58"/>
      <c r="I137" s="58"/>
      <c r="J137" s="58"/>
      <c r="K137" s="58"/>
      <c r="L137" s="58"/>
      <c r="M137" s="58"/>
      <c r="N137" s="58"/>
      <c r="O137" s="58"/>
      <c r="P137" s="58"/>
      <c r="Q137" s="58"/>
    </row>
    <row r="138" spans="1:17" ht="67.2" customHeight="1" x14ac:dyDescent="0.25">
      <c r="A138" s="58">
        <v>52</v>
      </c>
      <c r="B138" s="112" t="s">
        <v>80</v>
      </c>
      <c r="C138" s="112"/>
      <c r="D138" s="58"/>
      <c r="E138" s="58"/>
      <c r="F138" s="58"/>
      <c r="G138" s="58"/>
      <c r="H138" s="58"/>
      <c r="I138" s="58"/>
      <c r="J138" s="58"/>
      <c r="K138" s="58"/>
      <c r="L138" s="58"/>
      <c r="M138" s="65" t="s">
        <v>295</v>
      </c>
      <c r="N138" s="65" t="s">
        <v>295</v>
      </c>
      <c r="O138" s="65" t="s">
        <v>295</v>
      </c>
      <c r="P138" s="65" t="s">
        <v>295</v>
      </c>
      <c r="Q138" s="65" t="s">
        <v>295</v>
      </c>
    </row>
    <row r="139" spans="1:17" ht="61.8" customHeight="1" x14ac:dyDescent="0.25">
      <c r="A139" s="58">
        <v>53</v>
      </c>
      <c r="B139" s="111" t="s">
        <v>307</v>
      </c>
      <c r="C139" s="111"/>
      <c r="D139" s="63"/>
      <c r="E139" s="63"/>
      <c r="F139" s="63"/>
      <c r="G139" s="63"/>
      <c r="H139" s="63"/>
      <c r="I139" s="63"/>
      <c r="J139" s="63"/>
      <c r="K139" s="63"/>
      <c r="L139" s="63"/>
      <c r="M139" s="62" t="s">
        <v>295</v>
      </c>
      <c r="N139" s="62" t="s">
        <v>295</v>
      </c>
      <c r="O139" s="62" t="s">
        <v>295</v>
      </c>
      <c r="P139" s="62" t="s">
        <v>295</v>
      </c>
      <c r="Q139" s="62" t="s">
        <v>295</v>
      </c>
    </row>
    <row r="141" spans="1:17" ht="15.6" x14ac:dyDescent="0.3">
      <c r="B141" s="82" t="s">
        <v>609</v>
      </c>
      <c r="C141" s="79" t="s">
        <v>587</v>
      </c>
    </row>
    <row r="142" spans="1:17" ht="15.6" x14ac:dyDescent="0.3">
      <c r="B142" s="78">
        <v>1</v>
      </c>
      <c r="C142" s="79" t="s">
        <v>599</v>
      </c>
    </row>
    <row r="143" spans="1:17" ht="15.6" x14ac:dyDescent="0.3">
      <c r="B143" s="78">
        <v>2</v>
      </c>
      <c r="C143" s="79" t="s">
        <v>611</v>
      </c>
    </row>
  </sheetData>
  <sheetProtection insertRows="0"/>
  <mergeCells count="67">
    <mergeCell ref="A101:A112"/>
    <mergeCell ref="A117:A128"/>
    <mergeCell ref="B135:C135"/>
    <mergeCell ref="B136:C136"/>
    <mergeCell ref="B137:C137"/>
    <mergeCell ref="B113:C113"/>
    <mergeCell ref="B114:C114"/>
    <mergeCell ref="B115:C115"/>
    <mergeCell ref="B116:C116"/>
    <mergeCell ref="B129:C129"/>
    <mergeCell ref="B138:C138"/>
    <mergeCell ref="B139:C139"/>
    <mergeCell ref="B130:C130"/>
    <mergeCell ref="B131:C131"/>
    <mergeCell ref="B132:C132"/>
    <mergeCell ref="B133:C133"/>
    <mergeCell ref="B134:C134"/>
    <mergeCell ref="B86:C86"/>
    <mergeCell ref="B87:C87"/>
    <mergeCell ref="B88:C88"/>
    <mergeCell ref="A89:A99"/>
    <mergeCell ref="B100:C100"/>
    <mergeCell ref="A73:A77"/>
    <mergeCell ref="B78:C78"/>
    <mergeCell ref="B79:C79"/>
    <mergeCell ref="A80:A84"/>
    <mergeCell ref="B85:C85"/>
    <mergeCell ref="B64:C64"/>
    <mergeCell ref="B65:C65"/>
    <mergeCell ref="A66:A70"/>
    <mergeCell ref="B71:C71"/>
    <mergeCell ref="B72:C72"/>
    <mergeCell ref="B51:C51"/>
    <mergeCell ref="B52:C52"/>
    <mergeCell ref="A53:A57"/>
    <mergeCell ref="B58:C58"/>
    <mergeCell ref="A59:A63"/>
    <mergeCell ref="B38:C38"/>
    <mergeCell ref="B39:C39"/>
    <mergeCell ref="A40:A44"/>
    <mergeCell ref="B45:C45"/>
    <mergeCell ref="A46:A50"/>
    <mergeCell ref="B24:C24"/>
    <mergeCell ref="A25:A29"/>
    <mergeCell ref="A30:A36"/>
    <mergeCell ref="B30:C30"/>
    <mergeCell ref="B37:C37"/>
    <mergeCell ref="A10:A15"/>
    <mergeCell ref="B16:C16"/>
    <mergeCell ref="B17:C17"/>
    <mergeCell ref="A18:A22"/>
    <mergeCell ref="B23:C23"/>
    <mergeCell ref="B5:C5"/>
    <mergeCell ref="B6:C6"/>
    <mergeCell ref="B7:C7"/>
    <mergeCell ref="B8:C8"/>
    <mergeCell ref="B9:C9"/>
    <mergeCell ref="A3:A4"/>
    <mergeCell ref="D3:D4"/>
    <mergeCell ref="E3:E4"/>
    <mergeCell ref="F3:F4"/>
    <mergeCell ref="A1:Q1"/>
    <mergeCell ref="A2:Q2"/>
    <mergeCell ref="B3:C4"/>
    <mergeCell ref="G3:G4"/>
    <mergeCell ref="H3:L3"/>
    <mergeCell ref="M3:Q3"/>
  </mergeCells>
  <hyperlinks>
    <hyperlink ref="B47" location="n462" display="n462"/>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'Довідник банки'!$D$2:$D$1048576</xm:f>
          </x14:formula1>
          <xm:sqref>B10:B15 B25:B29 B18:B22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
  <sheetViews>
    <sheetView topLeftCell="A71" zoomScale="80" workbookViewId="0">
      <selection activeCell="A76" sqref="A76:B77"/>
    </sheetView>
  </sheetViews>
  <sheetFormatPr defaultRowHeight="14.4" x14ac:dyDescent="0.3"/>
  <cols>
    <col min="1" max="1" width="6.88671875" style="3" customWidth="1"/>
    <col min="2" max="2" width="36" style="3" customWidth="1"/>
    <col min="3" max="3" width="21" style="3" customWidth="1"/>
    <col min="4" max="4" width="16.6640625" style="3" customWidth="1"/>
    <col min="5" max="5" width="29.109375" style="3" customWidth="1"/>
    <col min="6" max="6" width="13.77734375" style="3" customWidth="1"/>
    <col min="7" max="7" width="18.33203125" style="3" customWidth="1"/>
    <col min="8" max="8" width="57.6640625" style="3" customWidth="1"/>
    <col min="9" max="9" width="36.88671875" style="3" customWidth="1"/>
    <col min="10" max="16384" width="8.88671875" style="3"/>
  </cols>
  <sheetData>
    <row r="1" spans="1:28" ht="14.4" customHeight="1" x14ac:dyDescent="0.35">
      <c r="A1" s="91" t="s">
        <v>308</v>
      </c>
      <c r="B1" s="92"/>
      <c r="C1" s="92"/>
      <c r="D1" s="103"/>
      <c r="E1" s="103"/>
      <c r="F1" s="103"/>
      <c r="G1" s="103"/>
      <c r="H1" s="103"/>
      <c r="I1" s="103"/>
      <c r="J1"/>
      <c r="L1"/>
      <c r="M1"/>
      <c r="N1"/>
      <c r="O1"/>
      <c r="P1"/>
      <c r="S1" s="16" t="s">
        <v>346</v>
      </c>
      <c r="W1" s="16" t="s">
        <v>348</v>
      </c>
      <c r="AB1" s="15" t="s">
        <v>344</v>
      </c>
    </row>
    <row r="2" spans="1:28" ht="16.2" thickBot="1" x14ac:dyDescent="0.35">
      <c r="A2" s="115" t="s">
        <v>309</v>
      </c>
      <c r="B2" s="116"/>
      <c r="C2" s="116"/>
      <c r="D2" s="116"/>
      <c r="E2" s="116"/>
      <c r="F2" s="116"/>
      <c r="G2" s="116"/>
      <c r="H2" s="116"/>
      <c r="I2" s="116"/>
      <c r="J2"/>
      <c r="L2"/>
      <c r="M2"/>
      <c r="N2"/>
      <c r="O2"/>
      <c r="P2"/>
      <c r="S2" s="16" t="s">
        <v>347</v>
      </c>
      <c r="W2" s="16" t="s">
        <v>349</v>
      </c>
      <c r="AB2" s="15" t="s">
        <v>345</v>
      </c>
    </row>
    <row r="3" spans="1:28" ht="192" customHeight="1" thickBot="1" x14ac:dyDescent="0.35">
      <c r="A3" s="10" t="s">
        <v>0</v>
      </c>
      <c r="B3" s="11" t="s">
        <v>310</v>
      </c>
      <c r="C3" s="14" t="s">
        <v>311</v>
      </c>
      <c r="D3" s="11" t="s">
        <v>312</v>
      </c>
      <c r="E3" s="11" t="s">
        <v>313</v>
      </c>
      <c r="F3" s="11" t="s">
        <v>314</v>
      </c>
      <c r="G3" s="11" t="s">
        <v>315</v>
      </c>
      <c r="H3" s="11" t="s">
        <v>316</v>
      </c>
      <c r="I3" s="11" t="s">
        <v>317</v>
      </c>
      <c r="J3"/>
      <c r="K3"/>
      <c r="L3"/>
      <c r="M3"/>
      <c r="N3"/>
      <c r="O3"/>
      <c r="P3"/>
      <c r="W3" s="16" t="s">
        <v>350</v>
      </c>
    </row>
    <row r="4" spans="1:28" ht="16.2" thickBot="1" x14ac:dyDescent="0.35">
      <c r="A4" s="8">
        <v>1</v>
      </c>
      <c r="B4" s="12">
        <v>2</v>
      </c>
      <c r="C4" s="12">
        <v>3</v>
      </c>
      <c r="D4" s="12">
        <v>4</v>
      </c>
      <c r="E4" s="12">
        <v>5</v>
      </c>
      <c r="F4" s="12">
        <v>6</v>
      </c>
      <c r="G4" s="12">
        <v>7</v>
      </c>
      <c r="H4" s="12">
        <v>8</v>
      </c>
      <c r="I4" s="12">
        <v>9</v>
      </c>
      <c r="J4"/>
      <c r="K4"/>
      <c r="L4"/>
      <c r="M4"/>
      <c r="N4"/>
      <c r="O4"/>
      <c r="P4"/>
      <c r="W4" s="16" t="s">
        <v>351</v>
      </c>
    </row>
    <row r="5" spans="1:28" ht="63" thickBot="1" x14ac:dyDescent="0.35">
      <c r="A5" s="30">
        <v>1</v>
      </c>
      <c r="B5" s="22" t="s">
        <v>349</v>
      </c>
      <c r="C5" s="22"/>
      <c r="D5" s="22"/>
      <c r="E5" s="22" t="s">
        <v>347</v>
      </c>
      <c r="F5" s="22" t="s">
        <v>344</v>
      </c>
      <c r="G5" s="22"/>
      <c r="H5" s="22" t="s">
        <v>344</v>
      </c>
      <c r="I5" s="31"/>
      <c r="J5"/>
      <c r="K5"/>
      <c r="L5"/>
      <c r="M5"/>
      <c r="N5"/>
      <c r="O5"/>
      <c r="P5"/>
      <c r="W5" s="16"/>
    </row>
    <row r="6" spans="1:28" ht="63" thickBot="1" x14ac:dyDescent="0.35">
      <c r="A6" s="30">
        <v>2</v>
      </c>
      <c r="B6" s="22" t="s">
        <v>349</v>
      </c>
      <c r="C6" s="22"/>
      <c r="D6" s="22"/>
      <c r="E6" s="22" t="s">
        <v>347</v>
      </c>
      <c r="F6" s="22" t="s">
        <v>344</v>
      </c>
      <c r="G6" s="22"/>
      <c r="H6" s="22" t="s">
        <v>344</v>
      </c>
      <c r="I6" s="31"/>
    </row>
    <row r="7" spans="1:28" ht="63" thickBot="1" x14ac:dyDescent="0.35">
      <c r="A7" s="30">
        <v>3</v>
      </c>
      <c r="B7" s="22" t="s">
        <v>349</v>
      </c>
      <c r="C7" s="22"/>
      <c r="D7" s="22"/>
      <c r="E7" s="22" t="s">
        <v>347</v>
      </c>
      <c r="F7" s="22" t="s">
        <v>344</v>
      </c>
      <c r="G7" s="22"/>
      <c r="H7" s="22" t="s">
        <v>344</v>
      </c>
      <c r="I7" s="31"/>
    </row>
    <row r="8" spans="1:28" ht="63" thickBot="1" x14ac:dyDescent="0.35">
      <c r="A8" s="30">
        <v>4</v>
      </c>
      <c r="B8" s="22" t="s">
        <v>349</v>
      </c>
      <c r="C8" s="22"/>
      <c r="D8" s="22"/>
      <c r="E8" s="22" t="s">
        <v>347</v>
      </c>
      <c r="F8" s="22" t="s">
        <v>344</v>
      </c>
      <c r="G8" s="22"/>
      <c r="H8" s="22" t="s">
        <v>344</v>
      </c>
      <c r="I8" s="31"/>
    </row>
    <row r="9" spans="1:28" ht="63" thickBot="1" x14ac:dyDescent="0.35">
      <c r="A9" s="30">
        <v>5</v>
      </c>
      <c r="B9" s="22" t="s">
        <v>349</v>
      </c>
      <c r="C9" s="22"/>
      <c r="D9" s="22"/>
      <c r="E9" s="22" t="s">
        <v>347</v>
      </c>
      <c r="F9" s="22" t="s">
        <v>344</v>
      </c>
      <c r="G9" s="22"/>
      <c r="H9" s="22" t="s">
        <v>344</v>
      </c>
      <c r="I9" s="31"/>
    </row>
    <row r="10" spans="1:28" ht="63" thickBot="1" x14ac:dyDescent="0.35">
      <c r="A10" s="30">
        <v>6</v>
      </c>
      <c r="B10" s="22" t="s">
        <v>349</v>
      </c>
      <c r="C10" s="22"/>
      <c r="D10" s="22"/>
      <c r="E10" s="22" t="s">
        <v>347</v>
      </c>
      <c r="F10" s="22" t="s">
        <v>344</v>
      </c>
      <c r="G10" s="22"/>
      <c r="H10" s="22" t="s">
        <v>344</v>
      </c>
      <c r="I10" s="31"/>
    </row>
    <row r="11" spans="1:28" ht="63" thickBot="1" x14ac:dyDescent="0.35">
      <c r="A11" s="30">
        <v>7</v>
      </c>
      <c r="B11" s="22" t="s">
        <v>349</v>
      </c>
      <c r="C11" s="22"/>
      <c r="D11" s="22"/>
      <c r="E11" s="22" t="s">
        <v>347</v>
      </c>
      <c r="F11" s="22" t="s">
        <v>344</v>
      </c>
      <c r="G11" s="22"/>
      <c r="H11" s="22" t="s">
        <v>344</v>
      </c>
      <c r="I11" s="31"/>
    </row>
    <row r="12" spans="1:28" ht="63" thickBot="1" x14ac:dyDescent="0.35">
      <c r="A12" s="30">
        <v>8</v>
      </c>
      <c r="B12" s="22" t="s">
        <v>349</v>
      </c>
      <c r="C12" s="22"/>
      <c r="D12" s="22"/>
      <c r="E12" s="22" t="s">
        <v>347</v>
      </c>
      <c r="F12" s="22" t="s">
        <v>344</v>
      </c>
      <c r="G12" s="22"/>
      <c r="H12" s="22" t="s">
        <v>344</v>
      </c>
      <c r="I12" s="31"/>
    </row>
    <row r="13" spans="1:28" ht="63" thickBot="1" x14ac:dyDescent="0.35">
      <c r="A13" s="30">
        <v>9</v>
      </c>
      <c r="B13" s="22" t="s">
        <v>349</v>
      </c>
      <c r="C13" s="22"/>
      <c r="D13" s="22"/>
      <c r="E13" s="22" t="s">
        <v>347</v>
      </c>
      <c r="F13" s="22" t="s">
        <v>344</v>
      </c>
      <c r="G13" s="22"/>
      <c r="H13" s="22" t="s">
        <v>344</v>
      </c>
      <c r="I13" s="31"/>
    </row>
    <row r="14" spans="1:28" ht="63" thickBot="1" x14ac:dyDescent="0.35">
      <c r="A14" s="30">
        <v>10</v>
      </c>
      <c r="B14" s="22" t="s">
        <v>349</v>
      </c>
      <c r="C14" s="22"/>
      <c r="D14" s="22"/>
      <c r="E14" s="22" t="s">
        <v>347</v>
      </c>
      <c r="F14" s="22" t="s">
        <v>344</v>
      </c>
      <c r="G14" s="22"/>
      <c r="H14" s="22" t="s">
        <v>344</v>
      </c>
      <c r="I14" s="31"/>
    </row>
    <row r="15" spans="1:28" ht="63" thickBot="1" x14ac:dyDescent="0.35">
      <c r="A15" s="30">
        <v>11</v>
      </c>
      <c r="B15" s="22" t="s">
        <v>349</v>
      </c>
      <c r="C15" s="22"/>
      <c r="D15" s="22"/>
      <c r="E15" s="22" t="s">
        <v>347</v>
      </c>
      <c r="F15" s="22" t="s">
        <v>344</v>
      </c>
      <c r="G15" s="22"/>
      <c r="H15" s="22" t="s">
        <v>344</v>
      </c>
      <c r="I15" s="31"/>
    </row>
    <row r="16" spans="1:28" ht="63" thickBot="1" x14ac:dyDescent="0.35">
      <c r="A16" s="30">
        <v>12</v>
      </c>
      <c r="B16" s="22" t="s">
        <v>349</v>
      </c>
      <c r="C16" s="22"/>
      <c r="D16" s="22"/>
      <c r="E16" s="22" t="s">
        <v>347</v>
      </c>
      <c r="F16" s="22" t="s">
        <v>344</v>
      </c>
      <c r="G16" s="22"/>
      <c r="H16" s="22" t="s">
        <v>344</v>
      </c>
      <c r="I16" s="31"/>
    </row>
    <row r="17" spans="1:9" ht="63" thickBot="1" x14ac:dyDescent="0.35">
      <c r="A17" s="30">
        <v>13</v>
      </c>
      <c r="B17" s="22" t="s">
        <v>349</v>
      </c>
      <c r="C17" s="22"/>
      <c r="D17" s="22"/>
      <c r="E17" s="22" t="s">
        <v>347</v>
      </c>
      <c r="F17" s="22" t="s">
        <v>344</v>
      </c>
      <c r="G17" s="22"/>
      <c r="H17" s="22" t="s">
        <v>344</v>
      </c>
      <c r="I17" s="31"/>
    </row>
    <row r="18" spans="1:9" ht="63" thickBot="1" x14ac:dyDescent="0.35">
      <c r="A18" s="30">
        <v>14</v>
      </c>
      <c r="B18" s="22" t="s">
        <v>349</v>
      </c>
      <c r="C18" s="22"/>
      <c r="D18" s="22"/>
      <c r="E18" s="22" t="s">
        <v>347</v>
      </c>
      <c r="F18" s="22" t="s">
        <v>344</v>
      </c>
      <c r="G18" s="22"/>
      <c r="H18" s="22" t="s">
        <v>344</v>
      </c>
      <c r="I18" s="31"/>
    </row>
    <row r="19" spans="1:9" ht="63" thickBot="1" x14ac:dyDescent="0.35">
      <c r="A19" s="30">
        <v>15</v>
      </c>
      <c r="B19" s="22" t="s">
        <v>349</v>
      </c>
      <c r="C19" s="22"/>
      <c r="D19" s="22"/>
      <c r="E19" s="22" t="s">
        <v>347</v>
      </c>
      <c r="F19" s="22" t="s">
        <v>344</v>
      </c>
      <c r="G19" s="22"/>
      <c r="H19" s="22" t="s">
        <v>344</v>
      </c>
      <c r="I19" s="31"/>
    </row>
    <row r="20" spans="1:9" ht="63" thickBot="1" x14ac:dyDescent="0.35">
      <c r="A20" s="30">
        <v>16</v>
      </c>
      <c r="B20" s="22" t="s">
        <v>349</v>
      </c>
      <c r="C20" s="22"/>
      <c r="D20" s="22"/>
      <c r="E20" s="22" t="s">
        <v>347</v>
      </c>
      <c r="F20" s="22" t="s">
        <v>344</v>
      </c>
      <c r="G20" s="22"/>
      <c r="H20" s="22" t="s">
        <v>344</v>
      </c>
      <c r="I20" s="31"/>
    </row>
    <row r="21" spans="1:9" ht="63" thickBot="1" x14ac:dyDescent="0.35">
      <c r="A21" s="30">
        <v>17</v>
      </c>
      <c r="B21" s="22" t="s">
        <v>349</v>
      </c>
      <c r="C21" s="22"/>
      <c r="D21" s="22"/>
      <c r="E21" s="22" t="s">
        <v>347</v>
      </c>
      <c r="F21" s="22" t="s">
        <v>344</v>
      </c>
      <c r="G21" s="22"/>
      <c r="H21" s="22" t="s">
        <v>344</v>
      </c>
      <c r="I21" s="31"/>
    </row>
    <row r="22" spans="1:9" ht="63" thickBot="1" x14ac:dyDescent="0.35">
      <c r="A22" s="30">
        <v>18</v>
      </c>
      <c r="B22" s="22" t="s">
        <v>349</v>
      </c>
      <c r="C22" s="22"/>
      <c r="D22" s="22"/>
      <c r="E22" s="22" t="s">
        <v>347</v>
      </c>
      <c r="F22" s="22" t="s">
        <v>344</v>
      </c>
      <c r="G22" s="22"/>
      <c r="H22" s="22" t="s">
        <v>344</v>
      </c>
      <c r="I22" s="31"/>
    </row>
    <row r="23" spans="1:9" ht="63" thickBot="1" x14ac:dyDescent="0.35">
      <c r="A23" s="30">
        <v>19</v>
      </c>
      <c r="B23" s="22" t="s">
        <v>349</v>
      </c>
      <c r="C23" s="22"/>
      <c r="D23" s="22"/>
      <c r="E23" s="22" t="s">
        <v>347</v>
      </c>
      <c r="F23" s="22" t="s">
        <v>344</v>
      </c>
      <c r="G23" s="22"/>
      <c r="H23" s="22" t="s">
        <v>344</v>
      </c>
      <c r="I23" s="31"/>
    </row>
    <row r="24" spans="1:9" ht="63" thickBot="1" x14ac:dyDescent="0.35">
      <c r="A24" s="30">
        <v>20</v>
      </c>
      <c r="B24" s="22" t="s">
        <v>349</v>
      </c>
      <c r="C24" s="22"/>
      <c r="D24" s="22"/>
      <c r="E24" s="22" t="s">
        <v>347</v>
      </c>
      <c r="F24" s="22" t="s">
        <v>344</v>
      </c>
      <c r="G24" s="22"/>
      <c r="H24" s="22" t="s">
        <v>344</v>
      </c>
      <c r="I24" s="31"/>
    </row>
    <row r="25" spans="1:9" ht="63" thickBot="1" x14ac:dyDescent="0.35">
      <c r="A25" s="30">
        <v>21</v>
      </c>
      <c r="B25" s="22" t="s">
        <v>349</v>
      </c>
      <c r="C25" s="22"/>
      <c r="D25" s="22"/>
      <c r="E25" s="22" t="s">
        <v>347</v>
      </c>
      <c r="F25" s="22" t="s">
        <v>344</v>
      </c>
      <c r="G25" s="22"/>
      <c r="H25" s="22" t="s">
        <v>344</v>
      </c>
      <c r="I25" s="31"/>
    </row>
    <row r="26" spans="1:9" ht="63" thickBot="1" x14ac:dyDescent="0.35">
      <c r="A26" s="30">
        <v>22</v>
      </c>
      <c r="B26" s="22" t="s">
        <v>349</v>
      </c>
      <c r="C26" s="22"/>
      <c r="D26" s="22"/>
      <c r="E26" s="22" t="s">
        <v>347</v>
      </c>
      <c r="F26" s="22" t="s">
        <v>344</v>
      </c>
      <c r="G26" s="22"/>
      <c r="H26" s="22" t="s">
        <v>344</v>
      </c>
      <c r="I26" s="31"/>
    </row>
    <row r="27" spans="1:9" ht="63" thickBot="1" x14ac:dyDescent="0.35">
      <c r="A27" s="30">
        <v>23</v>
      </c>
      <c r="B27" s="22" t="s">
        <v>349</v>
      </c>
      <c r="C27" s="22"/>
      <c r="D27" s="22"/>
      <c r="E27" s="22" t="s">
        <v>347</v>
      </c>
      <c r="F27" s="22" t="s">
        <v>344</v>
      </c>
      <c r="G27" s="22"/>
      <c r="H27" s="22" t="s">
        <v>344</v>
      </c>
      <c r="I27" s="31"/>
    </row>
    <row r="28" spans="1:9" ht="63" thickBot="1" x14ac:dyDescent="0.35">
      <c r="A28" s="30">
        <v>24</v>
      </c>
      <c r="B28" s="22" t="s">
        <v>349</v>
      </c>
      <c r="C28" s="22"/>
      <c r="D28" s="22"/>
      <c r="E28" s="22" t="s">
        <v>347</v>
      </c>
      <c r="F28" s="22" t="s">
        <v>344</v>
      </c>
      <c r="G28" s="22"/>
      <c r="H28" s="22" t="s">
        <v>344</v>
      </c>
      <c r="I28" s="31"/>
    </row>
    <row r="29" spans="1:9" ht="63" thickBot="1" x14ac:dyDescent="0.35">
      <c r="A29" s="30">
        <v>25</v>
      </c>
      <c r="B29" s="22" t="s">
        <v>349</v>
      </c>
      <c r="C29" s="22"/>
      <c r="D29" s="22"/>
      <c r="E29" s="22" t="s">
        <v>347</v>
      </c>
      <c r="F29" s="22" t="s">
        <v>344</v>
      </c>
      <c r="G29" s="22"/>
      <c r="H29" s="22" t="s">
        <v>344</v>
      </c>
      <c r="I29" s="31"/>
    </row>
    <row r="30" spans="1:9" ht="63" thickBot="1" x14ac:dyDescent="0.35">
      <c r="A30" s="30">
        <v>26</v>
      </c>
      <c r="B30" s="22" t="s">
        <v>349</v>
      </c>
      <c r="C30" s="22"/>
      <c r="D30" s="22"/>
      <c r="E30" s="22" t="s">
        <v>347</v>
      </c>
      <c r="F30" s="22" t="s">
        <v>344</v>
      </c>
      <c r="G30" s="22"/>
      <c r="H30" s="22" t="s">
        <v>344</v>
      </c>
      <c r="I30" s="31"/>
    </row>
    <row r="31" spans="1:9" ht="63" thickBot="1" x14ac:dyDescent="0.35">
      <c r="A31" s="30">
        <v>27</v>
      </c>
      <c r="B31" s="22" t="s">
        <v>349</v>
      </c>
      <c r="C31" s="22"/>
      <c r="D31" s="22"/>
      <c r="E31" s="22" t="s">
        <v>347</v>
      </c>
      <c r="F31" s="22" t="s">
        <v>344</v>
      </c>
      <c r="G31" s="22"/>
      <c r="H31" s="22" t="s">
        <v>344</v>
      </c>
      <c r="I31" s="31"/>
    </row>
    <row r="32" spans="1:9" ht="63" thickBot="1" x14ac:dyDescent="0.35">
      <c r="A32" s="30">
        <v>28</v>
      </c>
      <c r="B32" s="22" t="s">
        <v>349</v>
      </c>
      <c r="C32" s="22"/>
      <c r="D32" s="22"/>
      <c r="E32" s="22" t="s">
        <v>347</v>
      </c>
      <c r="F32" s="22" t="s">
        <v>344</v>
      </c>
      <c r="G32" s="22"/>
      <c r="H32" s="22" t="s">
        <v>344</v>
      </c>
      <c r="I32" s="31"/>
    </row>
    <row r="33" spans="1:9" ht="63" thickBot="1" x14ac:dyDescent="0.35">
      <c r="A33" s="30">
        <v>29</v>
      </c>
      <c r="B33" s="22" t="s">
        <v>349</v>
      </c>
      <c r="C33" s="22"/>
      <c r="D33" s="22"/>
      <c r="E33" s="22" t="s">
        <v>347</v>
      </c>
      <c r="F33" s="22" t="s">
        <v>344</v>
      </c>
      <c r="G33" s="22"/>
      <c r="H33" s="22" t="s">
        <v>344</v>
      </c>
      <c r="I33" s="31"/>
    </row>
    <row r="34" spans="1:9" ht="63" thickBot="1" x14ac:dyDescent="0.35">
      <c r="A34" s="30">
        <v>30</v>
      </c>
      <c r="B34" s="22" t="s">
        <v>349</v>
      </c>
      <c r="C34" s="22"/>
      <c r="D34" s="22"/>
      <c r="E34" s="22" t="s">
        <v>347</v>
      </c>
      <c r="F34" s="22" t="s">
        <v>344</v>
      </c>
      <c r="G34" s="22"/>
      <c r="H34" s="22" t="s">
        <v>344</v>
      </c>
      <c r="I34" s="31"/>
    </row>
    <row r="35" spans="1:9" ht="63" thickBot="1" x14ac:dyDescent="0.35">
      <c r="A35" s="30">
        <v>31</v>
      </c>
      <c r="B35" s="22" t="s">
        <v>349</v>
      </c>
      <c r="C35" s="22"/>
      <c r="D35" s="22"/>
      <c r="E35" s="22" t="s">
        <v>347</v>
      </c>
      <c r="F35" s="22" t="s">
        <v>344</v>
      </c>
      <c r="G35" s="22"/>
      <c r="H35" s="22" t="s">
        <v>344</v>
      </c>
      <c r="I35" s="31"/>
    </row>
    <row r="36" spans="1:9" ht="63" thickBot="1" x14ac:dyDescent="0.35">
      <c r="A36" s="30">
        <v>32</v>
      </c>
      <c r="B36" s="22" t="s">
        <v>349</v>
      </c>
      <c r="C36" s="22"/>
      <c r="D36" s="22"/>
      <c r="E36" s="22" t="s">
        <v>347</v>
      </c>
      <c r="F36" s="22" t="s">
        <v>344</v>
      </c>
      <c r="G36" s="22"/>
      <c r="H36" s="22" t="s">
        <v>344</v>
      </c>
      <c r="I36" s="31"/>
    </row>
    <row r="37" spans="1:9" ht="63" thickBot="1" x14ac:dyDescent="0.35">
      <c r="A37" s="30">
        <v>33</v>
      </c>
      <c r="B37" s="22" t="s">
        <v>349</v>
      </c>
      <c r="C37" s="22"/>
      <c r="D37" s="22"/>
      <c r="E37" s="22" t="s">
        <v>347</v>
      </c>
      <c r="F37" s="22" t="s">
        <v>344</v>
      </c>
      <c r="G37" s="22"/>
      <c r="H37" s="22" t="s">
        <v>344</v>
      </c>
      <c r="I37" s="31"/>
    </row>
    <row r="38" spans="1:9" ht="63" thickBot="1" x14ac:dyDescent="0.35">
      <c r="A38" s="30">
        <v>34</v>
      </c>
      <c r="B38" s="22" t="s">
        <v>349</v>
      </c>
      <c r="C38" s="22"/>
      <c r="D38" s="22"/>
      <c r="E38" s="22" t="s">
        <v>347</v>
      </c>
      <c r="F38" s="22" t="s">
        <v>344</v>
      </c>
      <c r="G38" s="22"/>
      <c r="H38" s="22" t="s">
        <v>344</v>
      </c>
      <c r="I38" s="31"/>
    </row>
    <row r="39" spans="1:9" ht="63" thickBot="1" x14ac:dyDescent="0.35">
      <c r="A39" s="30">
        <v>35</v>
      </c>
      <c r="B39" s="22" t="s">
        <v>349</v>
      </c>
      <c r="C39" s="22"/>
      <c r="D39" s="22"/>
      <c r="E39" s="22" t="s">
        <v>347</v>
      </c>
      <c r="F39" s="22" t="s">
        <v>344</v>
      </c>
      <c r="G39" s="22"/>
      <c r="H39" s="22" t="s">
        <v>344</v>
      </c>
      <c r="I39" s="31"/>
    </row>
    <row r="40" spans="1:9" ht="63" thickBot="1" x14ac:dyDescent="0.35">
      <c r="A40" s="30">
        <v>36</v>
      </c>
      <c r="B40" s="22" t="s">
        <v>349</v>
      </c>
      <c r="C40" s="22"/>
      <c r="D40" s="22"/>
      <c r="E40" s="22" t="s">
        <v>347</v>
      </c>
      <c r="F40" s="22" t="s">
        <v>344</v>
      </c>
      <c r="G40" s="22"/>
      <c r="H40" s="22" t="s">
        <v>344</v>
      </c>
      <c r="I40" s="31"/>
    </row>
    <row r="41" spans="1:9" ht="63" thickBot="1" x14ac:dyDescent="0.35">
      <c r="A41" s="30">
        <v>37</v>
      </c>
      <c r="B41" s="22" t="s">
        <v>349</v>
      </c>
      <c r="C41" s="22"/>
      <c r="D41" s="22"/>
      <c r="E41" s="22" t="s">
        <v>347</v>
      </c>
      <c r="F41" s="22" t="s">
        <v>344</v>
      </c>
      <c r="G41" s="22"/>
      <c r="H41" s="22" t="s">
        <v>344</v>
      </c>
      <c r="I41" s="31"/>
    </row>
    <row r="42" spans="1:9" ht="63" thickBot="1" x14ac:dyDescent="0.35">
      <c r="A42" s="30">
        <v>38</v>
      </c>
      <c r="B42" s="22" t="s">
        <v>349</v>
      </c>
      <c r="C42" s="22"/>
      <c r="D42" s="22"/>
      <c r="E42" s="22" t="s">
        <v>347</v>
      </c>
      <c r="F42" s="22" t="s">
        <v>344</v>
      </c>
      <c r="G42" s="22"/>
      <c r="H42" s="22" t="s">
        <v>344</v>
      </c>
      <c r="I42" s="31"/>
    </row>
    <row r="43" spans="1:9" ht="63" thickBot="1" x14ac:dyDescent="0.35">
      <c r="A43" s="30">
        <v>39</v>
      </c>
      <c r="B43" s="22" t="s">
        <v>349</v>
      </c>
      <c r="C43" s="22"/>
      <c r="D43" s="22"/>
      <c r="E43" s="22" t="s">
        <v>347</v>
      </c>
      <c r="F43" s="22" t="s">
        <v>344</v>
      </c>
      <c r="G43" s="22"/>
      <c r="H43" s="22" t="s">
        <v>344</v>
      </c>
      <c r="I43" s="31"/>
    </row>
    <row r="44" spans="1:9" ht="63" thickBot="1" x14ac:dyDescent="0.35">
      <c r="A44" s="30">
        <v>40</v>
      </c>
      <c r="B44" s="22" t="s">
        <v>349</v>
      </c>
      <c r="C44" s="22"/>
      <c r="D44" s="22"/>
      <c r="E44" s="22" t="s">
        <v>347</v>
      </c>
      <c r="F44" s="22" t="s">
        <v>344</v>
      </c>
      <c r="G44" s="22"/>
      <c r="H44" s="22" t="s">
        <v>344</v>
      </c>
      <c r="I44" s="31"/>
    </row>
    <row r="45" spans="1:9" ht="63" thickBot="1" x14ac:dyDescent="0.35">
      <c r="A45" s="30">
        <v>41</v>
      </c>
      <c r="B45" s="22" t="s">
        <v>349</v>
      </c>
      <c r="C45" s="22"/>
      <c r="D45" s="22"/>
      <c r="E45" s="22" t="s">
        <v>347</v>
      </c>
      <c r="F45" s="22" t="s">
        <v>344</v>
      </c>
      <c r="G45" s="22"/>
      <c r="H45" s="22" t="s">
        <v>344</v>
      </c>
      <c r="I45" s="31"/>
    </row>
    <row r="46" spans="1:9" ht="63" thickBot="1" x14ac:dyDescent="0.35">
      <c r="A46" s="30">
        <v>42</v>
      </c>
      <c r="B46" s="22" t="s">
        <v>349</v>
      </c>
      <c r="C46" s="22"/>
      <c r="D46" s="22"/>
      <c r="E46" s="22" t="s">
        <v>347</v>
      </c>
      <c r="F46" s="22" t="s">
        <v>344</v>
      </c>
      <c r="G46" s="22"/>
      <c r="H46" s="22" t="s">
        <v>344</v>
      </c>
      <c r="I46" s="31"/>
    </row>
    <row r="47" spans="1:9" ht="63" thickBot="1" x14ac:dyDescent="0.35">
      <c r="A47" s="30">
        <v>43</v>
      </c>
      <c r="B47" s="22" t="s">
        <v>349</v>
      </c>
      <c r="C47" s="22"/>
      <c r="D47" s="22"/>
      <c r="E47" s="22" t="s">
        <v>347</v>
      </c>
      <c r="F47" s="22" t="s">
        <v>344</v>
      </c>
      <c r="G47" s="22"/>
      <c r="H47" s="22" t="s">
        <v>344</v>
      </c>
      <c r="I47" s="31"/>
    </row>
    <row r="48" spans="1:9" ht="63" thickBot="1" x14ac:dyDescent="0.35">
      <c r="A48" s="30">
        <v>44</v>
      </c>
      <c r="B48" s="22" t="s">
        <v>349</v>
      </c>
      <c r="C48" s="22"/>
      <c r="D48" s="22"/>
      <c r="E48" s="22" t="s">
        <v>347</v>
      </c>
      <c r="F48" s="22" t="s">
        <v>344</v>
      </c>
      <c r="G48" s="22"/>
      <c r="H48" s="22" t="s">
        <v>344</v>
      </c>
      <c r="I48" s="31"/>
    </row>
    <row r="49" spans="1:9" ht="63" thickBot="1" x14ac:dyDescent="0.35">
      <c r="A49" s="30">
        <v>45</v>
      </c>
      <c r="B49" s="22" t="s">
        <v>349</v>
      </c>
      <c r="C49" s="22"/>
      <c r="D49" s="22"/>
      <c r="E49" s="22" t="s">
        <v>347</v>
      </c>
      <c r="F49" s="22" t="s">
        <v>344</v>
      </c>
      <c r="G49" s="22"/>
      <c r="H49" s="22" t="s">
        <v>344</v>
      </c>
      <c r="I49" s="31"/>
    </row>
    <row r="50" spans="1:9" ht="63" thickBot="1" x14ac:dyDescent="0.35">
      <c r="A50" s="30">
        <v>46</v>
      </c>
      <c r="B50" s="22" t="s">
        <v>349</v>
      </c>
      <c r="C50" s="22"/>
      <c r="D50" s="22"/>
      <c r="E50" s="22" t="s">
        <v>347</v>
      </c>
      <c r="F50" s="22" t="s">
        <v>344</v>
      </c>
      <c r="G50" s="22"/>
      <c r="H50" s="22" t="s">
        <v>344</v>
      </c>
      <c r="I50" s="31"/>
    </row>
    <row r="51" spans="1:9" ht="63" thickBot="1" x14ac:dyDescent="0.35">
      <c r="A51" s="30">
        <v>47</v>
      </c>
      <c r="B51" s="22" t="s">
        <v>349</v>
      </c>
      <c r="C51" s="22"/>
      <c r="D51" s="22"/>
      <c r="E51" s="22" t="s">
        <v>347</v>
      </c>
      <c r="F51" s="22" t="s">
        <v>344</v>
      </c>
      <c r="G51" s="22"/>
      <c r="H51" s="22" t="s">
        <v>344</v>
      </c>
      <c r="I51" s="31"/>
    </row>
    <row r="52" spans="1:9" ht="63" thickBot="1" x14ac:dyDescent="0.35">
      <c r="A52" s="30">
        <v>48</v>
      </c>
      <c r="B52" s="22" t="s">
        <v>349</v>
      </c>
      <c r="C52" s="22"/>
      <c r="D52" s="22"/>
      <c r="E52" s="22" t="s">
        <v>347</v>
      </c>
      <c r="F52" s="22" t="s">
        <v>344</v>
      </c>
      <c r="G52" s="22"/>
      <c r="H52" s="22" t="s">
        <v>344</v>
      </c>
      <c r="I52" s="31"/>
    </row>
    <row r="53" spans="1:9" ht="63" thickBot="1" x14ac:dyDescent="0.35">
      <c r="A53" s="30">
        <v>49</v>
      </c>
      <c r="B53" s="22" t="s">
        <v>349</v>
      </c>
      <c r="C53" s="22"/>
      <c r="D53" s="22"/>
      <c r="E53" s="22" t="s">
        <v>347</v>
      </c>
      <c r="F53" s="22" t="s">
        <v>344</v>
      </c>
      <c r="G53" s="22"/>
      <c r="H53" s="22" t="s">
        <v>344</v>
      </c>
      <c r="I53" s="31"/>
    </row>
    <row r="54" spans="1:9" ht="63" thickBot="1" x14ac:dyDescent="0.35">
      <c r="A54" s="30">
        <v>50</v>
      </c>
      <c r="B54" s="22" t="s">
        <v>349</v>
      </c>
      <c r="C54" s="22"/>
      <c r="D54" s="22"/>
      <c r="E54" s="22" t="s">
        <v>347</v>
      </c>
      <c r="F54" s="22" t="s">
        <v>344</v>
      </c>
      <c r="G54" s="22"/>
      <c r="H54" s="22" t="s">
        <v>344</v>
      </c>
      <c r="I54" s="31"/>
    </row>
    <row r="55" spans="1:9" ht="63" thickBot="1" x14ac:dyDescent="0.35">
      <c r="A55" s="30">
        <v>51</v>
      </c>
      <c r="B55" s="22" t="s">
        <v>349</v>
      </c>
      <c r="C55" s="22"/>
      <c r="D55" s="22"/>
      <c r="E55" s="22" t="s">
        <v>347</v>
      </c>
      <c r="F55" s="22" t="s">
        <v>344</v>
      </c>
      <c r="G55" s="22"/>
      <c r="H55" s="22" t="s">
        <v>344</v>
      </c>
      <c r="I55" s="31"/>
    </row>
    <row r="56" spans="1:9" ht="63" thickBot="1" x14ac:dyDescent="0.35">
      <c r="A56" s="30">
        <v>52</v>
      </c>
      <c r="B56" s="22" t="s">
        <v>349</v>
      </c>
      <c r="C56" s="22"/>
      <c r="D56" s="22"/>
      <c r="E56" s="22" t="s">
        <v>347</v>
      </c>
      <c r="F56" s="22" t="s">
        <v>344</v>
      </c>
      <c r="G56" s="22"/>
      <c r="H56" s="22" t="s">
        <v>344</v>
      </c>
      <c r="I56" s="31"/>
    </row>
    <row r="57" spans="1:9" ht="63" thickBot="1" x14ac:dyDescent="0.35">
      <c r="A57" s="30">
        <v>53</v>
      </c>
      <c r="B57" s="22" t="s">
        <v>349</v>
      </c>
      <c r="C57" s="22"/>
      <c r="D57" s="22"/>
      <c r="E57" s="22" t="s">
        <v>347</v>
      </c>
      <c r="F57" s="22" t="s">
        <v>344</v>
      </c>
      <c r="G57" s="22"/>
      <c r="H57" s="22" t="s">
        <v>344</v>
      </c>
      <c r="I57" s="31"/>
    </row>
    <row r="58" spans="1:9" ht="63" thickBot="1" x14ac:dyDescent="0.35">
      <c r="A58" s="30">
        <v>54</v>
      </c>
      <c r="B58" s="22" t="s">
        <v>349</v>
      </c>
      <c r="C58" s="22"/>
      <c r="D58" s="22"/>
      <c r="E58" s="22" t="s">
        <v>347</v>
      </c>
      <c r="F58" s="22" t="s">
        <v>344</v>
      </c>
      <c r="G58" s="22"/>
      <c r="H58" s="22" t="s">
        <v>344</v>
      </c>
      <c r="I58" s="31"/>
    </row>
    <row r="59" spans="1:9" ht="63" thickBot="1" x14ac:dyDescent="0.35">
      <c r="A59" s="30">
        <v>55</v>
      </c>
      <c r="B59" s="22" t="s">
        <v>349</v>
      </c>
      <c r="C59" s="22"/>
      <c r="D59" s="22"/>
      <c r="E59" s="22" t="s">
        <v>347</v>
      </c>
      <c r="F59" s="22" t="s">
        <v>344</v>
      </c>
      <c r="G59" s="22"/>
      <c r="H59" s="22" t="s">
        <v>344</v>
      </c>
      <c r="I59" s="31"/>
    </row>
    <row r="60" spans="1:9" ht="63" thickBot="1" x14ac:dyDescent="0.35">
      <c r="A60" s="30">
        <v>56</v>
      </c>
      <c r="B60" s="22" t="s">
        <v>349</v>
      </c>
      <c r="C60" s="22"/>
      <c r="D60" s="22"/>
      <c r="E60" s="22" t="s">
        <v>347</v>
      </c>
      <c r="F60" s="22" t="s">
        <v>344</v>
      </c>
      <c r="G60" s="22"/>
      <c r="H60" s="22" t="s">
        <v>344</v>
      </c>
      <c r="I60" s="31"/>
    </row>
    <row r="61" spans="1:9" ht="63" thickBot="1" x14ac:dyDescent="0.35">
      <c r="A61" s="30">
        <v>57</v>
      </c>
      <c r="B61" s="22" t="s">
        <v>349</v>
      </c>
      <c r="C61" s="22"/>
      <c r="D61" s="22"/>
      <c r="E61" s="22" t="s">
        <v>347</v>
      </c>
      <c r="F61" s="22" t="s">
        <v>344</v>
      </c>
      <c r="G61" s="22"/>
      <c r="H61" s="22" t="s">
        <v>344</v>
      </c>
      <c r="I61" s="31"/>
    </row>
    <row r="62" spans="1:9" ht="63" thickBot="1" x14ac:dyDescent="0.35">
      <c r="A62" s="30">
        <v>58</v>
      </c>
      <c r="B62" s="22" t="s">
        <v>349</v>
      </c>
      <c r="C62" s="22"/>
      <c r="D62" s="22"/>
      <c r="E62" s="22" t="s">
        <v>347</v>
      </c>
      <c r="F62" s="22" t="s">
        <v>344</v>
      </c>
      <c r="G62" s="22"/>
      <c r="H62" s="22" t="s">
        <v>344</v>
      </c>
      <c r="I62" s="31"/>
    </row>
    <row r="63" spans="1:9" ht="63" thickBot="1" x14ac:dyDescent="0.35">
      <c r="A63" s="30">
        <v>59</v>
      </c>
      <c r="B63" s="22" t="s">
        <v>349</v>
      </c>
      <c r="C63" s="22"/>
      <c r="D63" s="22"/>
      <c r="E63" s="22" t="s">
        <v>347</v>
      </c>
      <c r="F63" s="22" t="s">
        <v>344</v>
      </c>
      <c r="G63" s="22"/>
      <c r="H63" s="22" t="s">
        <v>344</v>
      </c>
      <c r="I63" s="31"/>
    </row>
    <row r="64" spans="1:9" ht="63" thickBot="1" x14ac:dyDescent="0.35">
      <c r="A64" s="30">
        <v>60</v>
      </c>
      <c r="B64" s="22" t="s">
        <v>349</v>
      </c>
      <c r="C64" s="22"/>
      <c r="D64" s="22"/>
      <c r="E64" s="22" t="s">
        <v>347</v>
      </c>
      <c r="F64" s="22" t="s">
        <v>344</v>
      </c>
      <c r="G64" s="22"/>
      <c r="H64" s="22" t="s">
        <v>344</v>
      </c>
      <c r="I64" s="31"/>
    </row>
    <row r="65" spans="1:9" ht="63" thickBot="1" x14ac:dyDescent="0.35">
      <c r="A65" s="30">
        <v>61</v>
      </c>
      <c r="B65" s="22" t="s">
        <v>349</v>
      </c>
      <c r="C65" s="22"/>
      <c r="D65" s="22"/>
      <c r="E65" s="22" t="s">
        <v>347</v>
      </c>
      <c r="F65" s="22" t="s">
        <v>344</v>
      </c>
      <c r="G65" s="22"/>
      <c r="H65" s="22" t="s">
        <v>344</v>
      </c>
      <c r="I65" s="31"/>
    </row>
    <row r="66" spans="1:9" ht="63" thickBot="1" x14ac:dyDescent="0.35">
      <c r="A66" s="30">
        <v>62</v>
      </c>
      <c r="B66" s="22" t="s">
        <v>349</v>
      </c>
      <c r="C66" s="22"/>
      <c r="D66" s="22"/>
      <c r="E66" s="22" t="s">
        <v>347</v>
      </c>
      <c r="F66" s="22" t="s">
        <v>344</v>
      </c>
      <c r="G66" s="22"/>
      <c r="H66" s="22" t="s">
        <v>344</v>
      </c>
      <c r="I66" s="31"/>
    </row>
    <row r="67" spans="1:9" ht="63" thickBot="1" x14ac:dyDescent="0.35">
      <c r="A67" s="30">
        <v>63</v>
      </c>
      <c r="B67" s="22" t="s">
        <v>349</v>
      </c>
      <c r="C67" s="22"/>
      <c r="D67" s="22"/>
      <c r="E67" s="22" t="s">
        <v>347</v>
      </c>
      <c r="F67" s="22" t="s">
        <v>344</v>
      </c>
      <c r="G67" s="22"/>
      <c r="H67" s="22" t="s">
        <v>344</v>
      </c>
      <c r="I67" s="31"/>
    </row>
    <row r="68" spans="1:9" ht="63" thickBot="1" x14ac:dyDescent="0.35">
      <c r="A68" s="30">
        <v>64</v>
      </c>
      <c r="B68" s="22" t="s">
        <v>349</v>
      </c>
      <c r="C68" s="22"/>
      <c r="D68" s="22"/>
      <c r="E68" s="22" t="s">
        <v>347</v>
      </c>
      <c r="F68" s="22" t="s">
        <v>344</v>
      </c>
      <c r="G68" s="22"/>
      <c r="H68" s="22" t="s">
        <v>344</v>
      </c>
      <c r="I68" s="31"/>
    </row>
    <row r="69" spans="1:9" ht="63" thickBot="1" x14ac:dyDescent="0.35">
      <c r="A69" s="30">
        <v>65</v>
      </c>
      <c r="B69" s="22" t="s">
        <v>349</v>
      </c>
      <c r="C69" s="22"/>
      <c r="D69" s="22"/>
      <c r="E69" s="22" t="s">
        <v>347</v>
      </c>
      <c r="F69" s="22" t="s">
        <v>344</v>
      </c>
      <c r="G69" s="22"/>
      <c r="H69" s="22" t="s">
        <v>344</v>
      </c>
      <c r="I69" s="31"/>
    </row>
    <row r="70" spans="1:9" ht="63" thickBot="1" x14ac:dyDescent="0.35">
      <c r="A70" s="30">
        <v>66</v>
      </c>
      <c r="B70" s="22" t="s">
        <v>349</v>
      </c>
      <c r="C70" s="22"/>
      <c r="D70" s="22"/>
      <c r="E70" s="22" t="s">
        <v>347</v>
      </c>
      <c r="F70" s="22" t="s">
        <v>344</v>
      </c>
      <c r="G70" s="22"/>
      <c r="H70" s="22" t="s">
        <v>344</v>
      </c>
      <c r="I70" s="31"/>
    </row>
    <row r="71" spans="1:9" ht="63" thickBot="1" x14ac:dyDescent="0.35">
      <c r="A71" s="30">
        <v>67</v>
      </c>
      <c r="B71" s="22" t="s">
        <v>349</v>
      </c>
      <c r="C71" s="22"/>
      <c r="D71" s="22"/>
      <c r="E71" s="22" t="s">
        <v>347</v>
      </c>
      <c r="F71" s="22" t="s">
        <v>344</v>
      </c>
      <c r="G71" s="22"/>
      <c r="H71" s="22" t="s">
        <v>344</v>
      </c>
      <c r="I71" s="31"/>
    </row>
    <row r="72" spans="1:9" ht="63" thickBot="1" x14ac:dyDescent="0.35">
      <c r="A72" s="30">
        <v>68</v>
      </c>
      <c r="B72" s="22" t="s">
        <v>349</v>
      </c>
      <c r="C72" s="22"/>
      <c r="D72" s="22"/>
      <c r="E72" s="22" t="s">
        <v>347</v>
      </c>
      <c r="F72" s="22" t="s">
        <v>344</v>
      </c>
      <c r="G72" s="22"/>
      <c r="H72" s="22" t="s">
        <v>344</v>
      </c>
      <c r="I72" s="31"/>
    </row>
    <row r="73" spans="1:9" ht="63" thickBot="1" x14ac:dyDescent="0.35">
      <c r="A73" s="30">
        <v>69</v>
      </c>
      <c r="B73" s="22" t="s">
        <v>349</v>
      </c>
      <c r="C73" s="22"/>
      <c r="D73" s="22"/>
      <c r="E73" s="22" t="s">
        <v>347</v>
      </c>
      <c r="F73" s="22" t="s">
        <v>344</v>
      </c>
      <c r="G73" s="22"/>
      <c r="H73" s="22" t="s">
        <v>344</v>
      </c>
      <c r="I73" s="31"/>
    </row>
    <row r="74" spans="1:9" ht="63" thickBot="1" x14ac:dyDescent="0.35">
      <c r="A74" s="30">
        <v>70</v>
      </c>
      <c r="B74" s="22" t="s">
        <v>349</v>
      </c>
      <c r="C74" s="22"/>
      <c r="D74" s="22"/>
      <c r="E74" s="22" t="s">
        <v>347</v>
      </c>
      <c r="F74" s="22" t="s">
        <v>344</v>
      </c>
      <c r="G74" s="22"/>
      <c r="H74" s="22" t="s">
        <v>344</v>
      </c>
      <c r="I74" s="31"/>
    </row>
    <row r="76" spans="1:9" ht="15.6" x14ac:dyDescent="0.3">
      <c r="A76" s="82" t="s">
        <v>609</v>
      </c>
      <c r="B76" s="79" t="s">
        <v>587</v>
      </c>
    </row>
    <row r="77" spans="1:9" ht="15.6" x14ac:dyDescent="0.3">
      <c r="A77" s="78"/>
      <c r="B77" s="79" t="s">
        <v>612</v>
      </c>
    </row>
  </sheetData>
  <mergeCells count="2">
    <mergeCell ref="A1:I1"/>
    <mergeCell ref="A2:I2"/>
  </mergeCells>
  <dataValidations count="3">
    <dataValidation type="list" allowBlank="1" showInputMessage="1" showErrorMessage="1" sqref="F5:F74 H5:H74">
      <formula1>$AB$1:$AB$2</formula1>
    </dataValidation>
    <dataValidation type="list" allowBlank="1" showInputMessage="1" showErrorMessage="1" sqref="E5:E74">
      <formula1>$S$1:$S$2</formula1>
    </dataValidation>
    <dataValidation type="list" allowBlank="1" showInputMessage="1" showErrorMessage="1" sqref="B5:B74">
      <formula1>$W$1:$W$4</formula1>
    </dataValidation>
  </dataValidations>
  <hyperlinks>
    <hyperlink ref="C3" r:id="rId1" location="n1474" display="https://zakon.rada.gov.ua/laws/show/3038-17 - n1474"/>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zoomScale="82" workbookViewId="0">
      <selection activeCell="B57" sqref="B57"/>
    </sheetView>
  </sheetViews>
  <sheetFormatPr defaultRowHeight="14.4" x14ac:dyDescent="0.3"/>
  <cols>
    <col min="1" max="1" width="6.109375" customWidth="1"/>
    <col min="2" max="2" width="17.33203125" customWidth="1"/>
    <col min="3" max="3" width="15.44140625" style="1" customWidth="1"/>
    <col min="4" max="4" width="13.88671875" customWidth="1"/>
    <col min="5" max="5" width="12" customWidth="1"/>
    <col min="6" max="6" width="12.21875" customWidth="1"/>
    <col min="7" max="7" width="14.44140625" customWidth="1"/>
    <col min="8" max="8" width="13.5546875" customWidth="1"/>
    <col min="9" max="9" width="15.21875" customWidth="1"/>
    <col min="10" max="10" width="11.6640625" customWidth="1"/>
    <col min="11" max="11" width="13.21875" customWidth="1"/>
    <col min="12" max="12" width="21.109375" customWidth="1"/>
    <col min="13" max="13" width="14.21875" customWidth="1"/>
    <col min="14" max="14" width="18.109375" customWidth="1"/>
    <col min="15" max="15" width="17.88671875" customWidth="1"/>
    <col min="16" max="16" width="14.88671875" customWidth="1"/>
    <col min="17" max="17" width="20.109375" customWidth="1"/>
  </cols>
  <sheetData>
    <row r="1" spans="1:17" ht="18" x14ac:dyDescent="0.35">
      <c r="A1" s="91" t="s">
        <v>318</v>
      </c>
      <c r="B1" s="92"/>
      <c r="C1" s="92"/>
      <c r="D1" s="92"/>
      <c r="E1" s="92"/>
      <c r="F1" s="92"/>
      <c r="G1" s="92"/>
      <c r="H1" s="92"/>
      <c r="I1" s="92"/>
      <c r="J1" s="92"/>
      <c r="K1" s="92"/>
      <c r="L1" s="92"/>
      <c r="M1" s="92"/>
      <c r="N1" s="92"/>
      <c r="O1" s="92"/>
      <c r="P1" s="92"/>
      <c r="Q1" s="92"/>
    </row>
    <row r="2" spans="1:17" ht="31.2" customHeight="1" thickBot="1" x14ac:dyDescent="0.35">
      <c r="A2" s="115" t="s">
        <v>319</v>
      </c>
      <c r="B2" s="116"/>
      <c r="C2" s="116"/>
      <c r="D2" s="116"/>
      <c r="E2" s="116"/>
      <c r="F2" s="116"/>
      <c r="G2" s="116"/>
      <c r="H2" s="116"/>
      <c r="I2" s="116"/>
      <c r="J2" s="116"/>
      <c r="K2" s="116"/>
      <c r="L2" s="116"/>
      <c r="M2" s="116"/>
      <c r="N2" s="116"/>
      <c r="O2" s="116"/>
      <c r="P2" s="116"/>
      <c r="Q2" s="116"/>
    </row>
    <row r="3" spans="1:17" ht="160.19999999999999" customHeight="1" thickBot="1" x14ac:dyDescent="0.35">
      <c r="A3" s="10" t="s">
        <v>0</v>
      </c>
      <c r="B3" s="11" t="s">
        <v>320</v>
      </c>
      <c r="C3" s="11" t="s">
        <v>321</v>
      </c>
      <c r="D3" s="11" t="s">
        <v>322</v>
      </c>
      <c r="E3" s="11" t="s">
        <v>323</v>
      </c>
      <c r="F3" s="11" t="s">
        <v>324</v>
      </c>
      <c r="G3" s="11" t="s">
        <v>325</v>
      </c>
      <c r="H3" s="11" t="s">
        <v>326</v>
      </c>
      <c r="I3" s="11" t="s">
        <v>327</v>
      </c>
      <c r="J3" s="10" t="s">
        <v>328</v>
      </c>
      <c r="K3" s="11" t="s">
        <v>329</v>
      </c>
      <c r="L3" s="11" t="s">
        <v>330</v>
      </c>
      <c r="M3" s="11" t="s">
        <v>331</v>
      </c>
      <c r="N3" s="11" t="s">
        <v>332</v>
      </c>
      <c r="O3" s="11" t="s">
        <v>333</v>
      </c>
      <c r="P3" s="11" t="s">
        <v>334</v>
      </c>
      <c r="Q3" s="11" t="s">
        <v>335</v>
      </c>
    </row>
    <row r="4" spans="1:17" ht="16.2" thickBot="1" x14ac:dyDescent="0.35">
      <c r="A4" s="8">
        <v>1</v>
      </c>
      <c r="B4" s="12">
        <v>2</v>
      </c>
      <c r="C4" s="12">
        <v>3</v>
      </c>
      <c r="D4" s="12">
        <v>4</v>
      </c>
      <c r="E4" s="12">
        <v>5</v>
      </c>
      <c r="F4" s="12">
        <v>6</v>
      </c>
      <c r="G4" s="12">
        <v>7</v>
      </c>
      <c r="H4" s="12">
        <v>8</v>
      </c>
      <c r="I4" s="12">
        <v>9</v>
      </c>
      <c r="J4" s="8">
        <v>10</v>
      </c>
      <c r="K4" s="12">
        <v>11</v>
      </c>
      <c r="L4" s="12">
        <v>12</v>
      </c>
      <c r="M4" s="12">
        <v>13</v>
      </c>
      <c r="N4" s="12">
        <v>14</v>
      </c>
      <c r="O4" s="12">
        <v>15</v>
      </c>
      <c r="P4" s="12">
        <v>16</v>
      </c>
      <c r="Q4" s="12">
        <v>17</v>
      </c>
    </row>
    <row r="5" spans="1:17" ht="16.2" thickBot="1" x14ac:dyDescent="0.35">
      <c r="A5" s="8">
        <v>1</v>
      </c>
      <c r="B5" s="12"/>
      <c r="C5" s="12"/>
      <c r="D5" s="12"/>
      <c r="E5" s="12"/>
      <c r="F5" s="12"/>
      <c r="G5" s="12"/>
      <c r="H5" s="12"/>
      <c r="I5" s="12"/>
      <c r="J5" s="13" t="s">
        <v>344</v>
      </c>
      <c r="K5" s="13"/>
      <c r="L5" s="13"/>
      <c r="M5" s="13" t="s">
        <v>344</v>
      </c>
      <c r="N5" s="13"/>
      <c r="O5" s="13"/>
      <c r="P5" s="13"/>
      <c r="Q5" s="13"/>
    </row>
    <row r="6" spans="1:17" ht="16.2" thickBot="1" x14ac:dyDescent="0.35">
      <c r="A6" s="30">
        <v>2</v>
      </c>
      <c r="B6" s="31"/>
      <c r="C6" s="31"/>
      <c r="D6" s="31"/>
      <c r="E6" s="31"/>
      <c r="F6" s="31"/>
      <c r="G6" s="31"/>
      <c r="H6" s="31"/>
      <c r="I6" s="31"/>
      <c r="J6" s="13" t="s">
        <v>344</v>
      </c>
      <c r="K6" s="13"/>
      <c r="L6" s="13"/>
      <c r="M6" s="13" t="s">
        <v>344</v>
      </c>
      <c r="N6" s="13"/>
      <c r="O6" s="13"/>
      <c r="P6" s="13"/>
      <c r="Q6" s="13"/>
    </row>
    <row r="7" spans="1:17" ht="16.2" thickBot="1" x14ac:dyDescent="0.35">
      <c r="A7" s="30">
        <v>3</v>
      </c>
      <c r="B7" s="31"/>
      <c r="C7" s="31"/>
      <c r="D7" s="31"/>
      <c r="E7" s="31"/>
      <c r="F7" s="31"/>
      <c r="G7" s="31"/>
      <c r="H7" s="31"/>
      <c r="I7" s="31"/>
      <c r="J7" s="13" t="s">
        <v>344</v>
      </c>
      <c r="K7" s="13"/>
      <c r="L7" s="13"/>
      <c r="M7" s="13" t="s">
        <v>344</v>
      </c>
      <c r="N7" s="13"/>
      <c r="O7" s="13"/>
      <c r="P7" s="13"/>
      <c r="Q7" s="13"/>
    </row>
    <row r="8" spans="1:17" ht="16.2" thickBot="1" x14ac:dyDescent="0.35">
      <c r="A8" s="30">
        <v>4</v>
      </c>
      <c r="B8" s="31"/>
      <c r="C8" s="31"/>
      <c r="D8" s="31"/>
      <c r="E8" s="31"/>
      <c r="F8" s="31"/>
      <c r="G8" s="31"/>
      <c r="H8" s="31"/>
      <c r="I8" s="31"/>
      <c r="J8" s="13" t="s">
        <v>344</v>
      </c>
      <c r="K8" s="13"/>
      <c r="L8" s="13"/>
      <c r="M8" s="13" t="s">
        <v>344</v>
      </c>
      <c r="N8" s="13"/>
      <c r="O8" s="13"/>
      <c r="P8" s="13"/>
      <c r="Q8" s="13"/>
    </row>
    <row r="9" spans="1:17" ht="16.2" thickBot="1" x14ac:dyDescent="0.35">
      <c r="A9" s="30">
        <v>5</v>
      </c>
      <c r="B9" s="31"/>
      <c r="C9" s="31"/>
      <c r="D9" s="31"/>
      <c r="E9" s="31"/>
      <c r="F9" s="31"/>
      <c r="G9" s="31"/>
      <c r="H9" s="31"/>
      <c r="I9" s="31"/>
      <c r="J9" s="13" t="s">
        <v>344</v>
      </c>
      <c r="K9" s="13"/>
      <c r="L9" s="13"/>
      <c r="M9" s="13" t="s">
        <v>344</v>
      </c>
      <c r="N9" s="13"/>
      <c r="O9" s="13"/>
      <c r="P9" s="13"/>
      <c r="Q9" s="13"/>
    </row>
    <row r="10" spans="1:17" ht="16.2" thickBot="1" x14ac:dyDescent="0.35">
      <c r="A10" s="30">
        <v>6</v>
      </c>
      <c r="B10" s="31"/>
      <c r="C10" s="31"/>
      <c r="D10" s="31"/>
      <c r="E10" s="31"/>
      <c r="F10" s="31"/>
      <c r="G10" s="31"/>
      <c r="H10" s="31"/>
      <c r="I10" s="31"/>
      <c r="J10" s="13" t="s">
        <v>344</v>
      </c>
      <c r="K10" s="13"/>
      <c r="L10" s="13"/>
      <c r="M10" s="13" t="s">
        <v>344</v>
      </c>
      <c r="N10" s="13"/>
      <c r="O10" s="13"/>
      <c r="P10" s="13"/>
      <c r="Q10" s="13"/>
    </row>
    <row r="11" spans="1:17" ht="16.2" thickBot="1" x14ac:dyDescent="0.35">
      <c r="A11" s="30">
        <v>7</v>
      </c>
      <c r="B11" s="31"/>
      <c r="C11" s="31"/>
      <c r="D11" s="31"/>
      <c r="E11" s="31"/>
      <c r="F11" s="31"/>
      <c r="G11" s="31"/>
      <c r="H11" s="31"/>
      <c r="I11" s="31"/>
      <c r="J11" s="13" t="s">
        <v>344</v>
      </c>
      <c r="K11" s="13"/>
      <c r="L11" s="13"/>
      <c r="M11" s="13" t="s">
        <v>344</v>
      </c>
      <c r="N11" s="13"/>
      <c r="O11" s="13"/>
      <c r="P11" s="13"/>
      <c r="Q11" s="13"/>
    </row>
    <row r="12" spans="1:17" ht="16.2" thickBot="1" x14ac:dyDescent="0.35">
      <c r="A12" s="30">
        <v>8</v>
      </c>
      <c r="B12" s="31"/>
      <c r="C12" s="31"/>
      <c r="D12" s="31"/>
      <c r="E12" s="31"/>
      <c r="F12" s="31"/>
      <c r="G12" s="31"/>
      <c r="H12" s="31"/>
      <c r="I12" s="31"/>
      <c r="J12" s="13" t="s">
        <v>344</v>
      </c>
      <c r="K12" s="13"/>
      <c r="L12" s="13"/>
      <c r="M12" s="13" t="s">
        <v>344</v>
      </c>
      <c r="N12" s="13"/>
      <c r="O12" s="13"/>
      <c r="P12" s="13"/>
      <c r="Q12" s="13"/>
    </row>
    <row r="13" spans="1:17" ht="16.2" thickBot="1" x14ac:dyDescent="0.35">
      <c r="A13" s="30">
        <v>9</v>
      </c>
      <c r="B13" s="31"/>
      <c r="C13" s="31"/>
      <c r="D13" s="31"/>
      <c r="E13" s="31"/>
      <c r="F13" s="31"/>
      <c r="G13" s="31"/>
      <c r="H13" s="31"/>
      <c r="I13" s="31"/>
      <c r="J13" s="13" t="s">
        <v>344</v>
      </c>
      <c r="K13" s="13"/>
      <c r="L13" s="13"/>
      <c r="M13" s="13" t="s">
        <v>344</v>
      </c>
      <c r="N13" s="13"/>
      <c r="O13" s="13"/>
      <c r="P13" s="13"/>
      <c r="Q13" s="13"/>
    </row>
    <row r="14" spans="1:17" ht="16.2" thickBot="1" x14ac:dyDescent="0.35">
      <c r="A14" s="30">
        <v>10</v>
      </c>
      <c r="B14" s="31"/>
      <c r="C14" s="31"/>
      <c r="D14" s="31"/>
      <c r="E14" s="31"/>
      <c r="F14" s="31"/>
      <c r="G14" s="31"/>
      <c r="H14" s="31"/>
      <c r="I14" s="31"/>
      <c r="J14" s="13" t="s">
        <v>344</v>
      </c>
      <c r="K14" s="13"/>
      <c r="L14" s="13"/>
      <c r="M14" s="13" t="s">
        <v>344</v>
      </c>
      <c r="N14" s="13"/>
      <c r="O14" s="13"/>
      <c r="P14" s="13"/>
      <c r="Q14" s="13"/>
    </row>
    <row r="15" spans="1:17" ht="16.2" thickBot="1" x14ac:dyDescent="0.35">
      <c r="A15" s="30">
        <v>11</v>
      </c>
      <c r="B15" s="31"/>
      <c r="C15" s="31"/>
      <c r="D15" s="31"/>
      <c r="E15" s="31"/>
      <c r="F15" s="31"/>
      <c r="G15" s="31"/>
      <c r="H15" s="31"/>
      <c r="I15" s="31"/>
      <c r="J15" s="13" t="s">
        <v>344</v>
      </c>
      <c r="K15" s="13"/>
      <c r="L15" s="13"/>
      <c r="M15" s="13" t="s">
        <v>344</v>
      </c>
      <c r="N15" s="13"/>
      <c r="O15" s="13"/>
      <c r="P15" s="13"/>
      <c r="Q15" s="13"/>
    </row>
    <row r="16" spans="1:17" ht="16.2" thickBot="1" x14ac:dyDescent="0.35">
      <c r="A16" s="30">
        <v>12</v>
      </c>
      <c r="B16" s="31"/>
      <c r="C16" s="31"/>
      <c r="D16" s="31"/>
      <c r="E16" s="31"/>
      <c r="F16" s="31"/>
      <c r="G16" s="31"/>
      <c r="H16" s="31"/>
      <c r="I16" s="31"/>
      <c r="J16" s="13" t="s">
        <v>344</v>
      </c>
      <c r="K16" s="13"/>
      <c r="L16" s="13"/>
      <c r="M16" s="13" t="s">
        <v>344</v>
      </c>
      <c r="N16" s="13"/>
      <c r="O16" s="13"/>
      <c r="P16" s="13"/>
      <c r="Q16" s="13"/>
    </row>
    <row r="17" spans="1:17" ht="16.2" thickBot="1" x14ac:dyDescent="0.35">
      <c r="A17" s="30">
        <v>13</v>
      </c>
      <c r="B17" s="31"/>
      <c r="C17" s="31"/>
      <c r="D17" s="31"/>
      <c r="E17" s="31"/>
      <c r="F17" s="31"/>
      <c r="G17" s="31"/>
      <c r="H17" s="31"/>
      <c r="I17" s="31"/>
      <c r="J17" s="13" t="s">
        <v>344</v>
      </c>
      <c r="K17" s="13"/>
      <c r="L17" s="13"/>
      <c r="M17" s="13" t="s">
        <v>344</v>
      </c>
      <c r="N17" s="13"/>
      <c r="O17" s="13"/>
      <c r="P17" s="13"/>
      <c r="Q17" s="13"/>
    </row>
    <row r="18" spans="1:17" ht="16.2" thickBot="1" x14ac:dyDescent="0.35">
      <c r="A18" s="30">
        <v>14</v>
      </c>
      <c r="B18" s="31"/>
      <c r="C18" s="31"/>
      <c r="D18" s="31"/>
      <c r="E18" s="31"/>
      <c r="F18" s="31"/>
      <c r="G18" s="31"/>
      <c r="H18" s="31"/>
      <c r="I18" s="31"/>
      <c r="J18" s="13" t="s">
        <v>344</v>
      </c>
      <c r="K18" s="13"/>
      <c r="L18" s="13"/>
      <c r="M18" s="13" t="s">
        <v>344</v>
      </c>
      <c r="N18" s="13"/>
      <c r="O18" s="13"/>
      <c r="P18" s="13"/>
      <c r="Q18" s="13"/>
    </row>
    <row r="19" spans="1:17" ht="16.2" thickBot="1" x14ac:dyDescent="0.35">
      <c r="A19" s="30">
        <v>15</v>
      </c>
      <c r="B19" s="31"/>
      <c r="C19" s="31"/>
      <c r="D19" s="31"/>
      <c r="E19" s="31"/>
      <c r="F19" s="31"/>
      <c r="G19" s="31"/>
      <c r="H19" s="31"/>
      <c r="I19" s="31"/>
      <c r="J19" s="13" t="s">
        <v>344</v>
      </c>
      <c r="K19" s="13"/>
      <c r="L19" s="13"/>
      <c r="M19" s="13" t="s">
        <v>344</v>
      </c>
      <c r="N19" s="13"/>
      <c r="O19" s="13"/>
      <c r="P19" s="13"/>
      <c r="Q19" s="13"/>
    </row>
    <row r="20" spans="1:17" ht="16.2" thickBot="1" x14ac:dyDescent="0.35">
      <c r="A20" s="30">
        <v>16</v>
      </c>
      <c r="B20" s="31"/>
      <c r="C20" s="31"/>
      <c r="D20" s="31"/>
      <c r="E20" s="31"/>
      <c r="F20" s="31"/>
      <c r="G20" s="31"/>
      <c r="H20" s="31"/>
      <c r="I20" s="31"/>
      <c r="J20" s="13" t="s">
        <v>344</v>
      </c>
      <c r="K20" s="13"/>
      <c r="L20" s="13"/>
      <c r="M20" s="13" t="s">
        <v>344</v>
      </c>
      <c r="N20" s="13"/>
      <c r="O20" s="13"/>
      <c r="P20" s="13"/>
      <c r="Q20" s="13"/>
    </row>
    <row r="21" spans="1:17" ht="16.2" thickBot="1" x14ac:dyDescent="0.35">
      <c r="A21" s="30">
        <v>17</v>
      </c>
      <c r="B21" s="31"/>
      <c r="C21" s="31"/>
      <c r="D21" s="31"/>
      <c r="E21" s="31"/>
      <c r="F21" s="31"/>
      <c r="G21" s="31"/>
      <c r="H21" s="31"/>
      <c r="I21" s="31"/>
      <c r="J21" s="13" t="s">
        <v>344</v>
      </c>
      <c r="K21" s="13"/>
      <c r="L21" s="13"/>
      <c r="M21" s="13" t="s">
        <v>344</v>
      </c>
      <c r="N21" s="13"/>
      <c r="O21" s="13"/>
      <c r="P21" s="13"/>
      <c r="Q21" s="13"/>
    </row>
    <row r="22" spans="1:17" ht="16.2" thickBot="1" x14ac:dyDescent="0.35">
      <c r="A22" s="30">
        <v>18</v>
      </c>
      <c r="B22" s="31"/>
      <c r="C22" s="31"/>
      <c r="D22" s="31"/>
      <c r="E22" s="31"/>
      <c r="F22" s="31"/>
      <c r="G22" s="31"/>
      <c r="H22" s="31"/>
      <c r="I22" s="31"/>
      <c r="J22" s="13" t="s">
        <v>344</v>
      </c>
      <c r="K22" s="13"/>
      <c r="L22" s="13"/>
      <c r="M22" s="13" t="s">
        <v>344</v>
      </c>
      <c r="N22" s="13"/>
      <c r="O22" s="13"/>
      <c r="P22" s="13"/>
      <c r="Q22" s="13"/>
    </row>
    <row r="23" spans="1:17" ht="16.2" thickBot="1" x14ac:dyDescent="0.35">
      <c r="A23" s="30">
        <v>19</v>
      </c>
      <c r="B23" s="31"/>
      <c r="C23" s="31"/>
      <c r="D23" s="31"/>
      <c r="E23" s="31"/>
      <c r="F23" s="31"/>
      <c r="G23" s="31"/>
      <c r="H23" s="31"/>
      <c r="I23" s="31"/>
      <c r="J23" s="13" t="s">
        <v>344</v>
      </c>
      <c r="K23" s="13"/>
      <c r="L23" s="13"/>
      <c r="M23" s="13" t="s">
        <v>344</v>
      </c>
      <c r="N23" s="13"/>
      <c r="O23" s="13"/>
      <c r="P23" s="13"/>
      <c r="Q23" s="13"/>
    </row>
    <row r="24" spans="1:17" ht="16.2" thickBot="1" x14ac:dyDescent="0.35">
      <c r="A24" s="30">
        <v>20</v>
      </c>
      <c r="B24" s="31"/>
      <c r="C24" s="31"/>
      <c r="D24" s="31"/>
      <c r="E24" s="31"/>
      <c r="F24" s="31"/>
      <c r="G24" s="31"/>
      <c r="H24" s="31"/>
      <c r="I24" s="31"/>
      <c r="J24" s="13" t="s">
        <v>344</v>
      </c>
      <c r="K24" s="13"/>
      <c r="L24" s="13"/>
      <c r="M24" s="13" t="s">
        <v>344</v>
      </c>
      <c r="N24" s="13"/>
      <c r="O24" s="13"/>
      <c r="P24" s="13"/>
      <c r="Q24" s="13"/>
    </row>
    <row r="25" spans="1:17" ht="16.2" thickBot="1" x14ac:dyDescent="0.35">
      <c r="A25" s="30">
        <v>21</v>
      </c>
      <c r="B25" s="31"/>
      <c r="C25" s="31"/>
      <c r="D25" s="31"/>
      <c r="E25" s="31"/>
      <c r="F25" s="31"/>
      <c r="G25" s="31"/>
      <c r="H25" s="31"/>
      <c r="I25" s="31"/>
      <c r="J25" s="13" t="s">
        <v>344</v>
      </c>
      <c r="K25" s="13"/>
      <c r="L25" s="13"/>
      <c r="M25" s="13" t="s">
        <v>344</v>
      </c>
      <c r="N25" s="13"/>
      <c r="O25" s="13"/>
      <c r="P25" s="13"/>
      <c r="Q25" s="13"/>
    </row>
    <row r="26" spans="1:17" ht="16.2" thickBot="1" x14ac:dyDescent="0.35">
      <c r="A26" s="30">
        <v>22</v>
      </c>
      <c r="B26" s="31"/>
      <c r="C26" s="31"/>
      <c r="D26" s="31"/>
      <c r="E26" s="31"/>
      <c r="F26" s="31"/>
      <c r="G26" s="31"/>
      <c r="H26" s="31"/>
      <c r="I26" s="31"/>
      <c r="J26" s="13" t="s">
        <v>344</v>
      </c>
      <c r="K26" s="13"/>
      <c r="L26" s="13"/>
      <c r="M26" s="13" t="s">
        <v>344</v>
      </c>
      <c r="N26" s="13"/>
      <c r="O26" s="13"/>
      <c r="P26" s="13"/>
      <c r="Q26" s="13"/>
    </row>
    <row r="27" spans="1:17" ht="16.2" thickBot="1" x14ac:dyDescent="0.35">
      <c r="A27" s="30">
        <v>23</v>
      </c>
      <c r="B27" s="31"/>
      <c r="C27" s="31"/>
      <c r="D27" s="31"/>
      <c r="E27" s="31"/>
      <c r="F27" s="31"/>
      <c r="G27" s="31"/>
      <c r="H27" s="31"/>
      <c r="I27" s="31"/>
      <c r="J27" s="13" t="s">
        <v>344</v>
      </c>
      <c r="K27" s="13"/>
      <c r="L27" s="13"/>
      <c r="M27" s="13" t="s">
        <v>344</v>
      </c>
      <c r="N27" s="13"/>
      <c r="O27" s="13"/>
      <c r="P27" s="13"/>
      <c r="Q27" s="13"/>
    </row>
    <row r="28" spans="1:17" ht="16.2" thickBot="1" x14ac:dyDescent="0.35">
      <c r="A28" s="30">
        <v>24</v>
      </c>
      <c r="B28" s="31"/>
      <c r="C28" s="31"/>
      <c r="D28" s="31"/>
      <c r="E28" s="31"/>
      <c r="F28" s="31"/>
      <c r="G28" s="31"/>
      <c r="H28" s="31"/>
      <c r="I28" s="31"/>
      <c r="J28" s="13" t="s">
        <v>344</v>
      </c>
      <c r="K28" s="13"/>
      <c r="L28" s="13"/>
      <c r="M28" s="13" t="s">
        <v>344</v>
      </c>
      <c r="N28" s="13"/>
      <c r="O28" s="13"/>
      <c r="P28" s="13"/>
      <c r="Q28" s="13"/>
    </row>
    <row r="29" spans="1:17" ht="16.2" thickBot="1" x14ac:dyDescent="0.35">
      <c r="A29" s="30">
        <v>25</v>
      </c>
      <c r="B29" s="31"/>
      <c r="C29" s="31"/>
      <c r="D29" s="31"/>
      <c r="E29" s="31"/>
      <c r="F29" s="31"/>
      <c r="G29" s="31"/>
      <c r="H29" s="31"/>
      <c r="I29" s="31"/>
      <c r="J29" s="13" t="s">
        <v>344</v>
      </c>
      <c r="K29" s="13"/>
      <c r="L29" s="13"/>
      <c r="M29" s="13" t="s">
        <v>344</v>
      </c>
      <c r="N29" s="13"/>
      <c r="O29" s="13"/>
      <c r="P29" s="13"/>
      <c r="Q29" s="13"/>
    </row>
    <row r="30" spans="1:17" ht="16.2" thickBot="1" x14ac:dyDescent="0.35">
      <c r="A30" s="30">
        <v>26</v>
      </c>
      <c r="B30" s="31"/>
      <c r="C30" s="31"/>
      <c r="D30" s="31"/>
      <c r="E30" s="31"/>
      <c r="F30" s="31"/>
      <c r="G30" s="31"/>
      <c r="H30" s="31"/>
      <c r="I30" s="31"/>
      <c r="J30" s="13" t="s">
        <v>344</v>
      </c>
      <c r="K30" s="13"/>
      <c r="L30" s="13"/>
      <c r="M30" s="13" t="s">
        <v>344</v>
      </c>
      <c r="N30" s="13"/>
      <c r="O30" s="13"/>
      <c r="P30" s="13"/>
      <c r="Q30" s="13"/>
    </row>
    <row r="31" spans="1:17" ht="16.2" thickBot="1" x14ac:dyDescent="0.35">
      <c r="A31" s="30">
        <v>27</v>
      </c>
      <c r="B31" s="31"/>
      <c r="C31" s="31"/>
      <c r="D31" s="31"/>
      <c r="E31" s="31"/>
      <c r="F31" s="31"/>
      <c r="G31" s="31"/>
      <c r="H31" s="31"/>
      <c r="I31" s="31"/>
      <c r="J31" s="13" t="s">
        <v>344</v>
      </c>
      <c r="K31" s="13"/>
      <c r="L31" s="13"/>
      <c r="M31" s="13" t="s">
        <v>344</v>
      </c>
      <c r="N31" s="13"/>
      <c r="O31" s="13"/>
      <c r="P31" s="13"/>
      <c r="Q31" s="13"/>
    </row>
    <row r="32" spans="1:17" ht="16.2" thickBot="1" x14ac:dyDescent="0.35">
      <c r="A32" s="30">
        <v>28</v>
      </c>
      <c r="B32" s="31"/>
      <c r="C32" s="31"/>
      <c r="D32" s="31"/>
      <c r="E32" s="31"/>
      <c r="F32" s="31"/>
      <c r="G32" s="31"/>
      <c r="H32" s="31"/>
      <c r="I32" s="31"/>
      <c r="J32" s="13" t="s">
        <v>344</v>
      </c>
      <c r="K32" s="13"/>
      <c r="L32" s="13"/>
      <c r="M32" s="13" t="s">
        <v>344</v>
      </c>
      <c r="N32" s="13"/>
      <c r="O32" s="13"/>
      <c r="P32" s="13"/>
      <c r="Q32" s="13"/>
    </row>
    <row r="33" spans="1:17" ht="16.2" thickBot="1" x14ac:dyDescent="0.35">
      <c r="A33" s="30">
        <v>29</v>
      </c>
      <c r="B33" s="31"/>
      <c r="C33" s="31"/>
      <c r="D33" s="31"/>
      <c r="E33" s="31"/>
      <c r="F33" s="31"/>
      <c r="G33" s="31"/>
      <c r="H33" s="31"/>
      <c r="I33" s="31"/>
      <c r="J33" s="13" t="s">
        <v>344</v>
      </c>
      <c r="K33" s="13"/>
      <c r="L33" s="13"/>
      <c r="M33" s="13" t="s">
        <v>344</v>
      </c>
      <c r="N33" s="13"/>
      <c r="O33" s="13"/>
      <c r="P33" s="13"/>
      <c r="Q33" s="13"/>
    </row>
    <row r="34" spans="1:17" ht="16.2" thickBot="1" x14ac:dyDescent="0.35">
      <c r="A34" s="30">
        <v>30</v>
      </c>
      <c r="B34" s="31"/>
      <c r="C34" s="31"/>
      <c r="D34" s="31"/>
      <c r="E34" s="31"/>
      <c r="F34" s="31"/>
      <c r="G34" s="31"/>
      <c r="H34" s="31"/>
      <c r="I34" s="31"/>
      <c r="J34" s="13" t="s">
        <v>344</v>
      </c>
      <c r="K34" s="13"/>
      <c r="L34" s="13"/>
      <c r="M34" s="13" t="s">
        <v>344</v>
      </c>
      <c r="N34" s="13"/>
      <c r="O34" s="13"/>
      <c r="P34" s="13"/>
      <c r="Q34" s="13"/>
    </row>
    <row r="35" spans="1:17" ht="16.2" thickBot="1" x14ac:dyDescent="0.35">
      <c r="A35" s="30">
        <v>31</v>
      </c>
      <c r="B35" s="31"/>
      <c r="C35" s="31"/>
      <c r="D35" s="31"/>
      <c r="E35" s="31"/>
      <c r="F35" s="31"/>
      <c r="G35" s="31"/>
      <c r="H35" s="31"/>
      <c r="I35" s="31"/>
      <c r="J35" s="13" t="s">
        <v>344</v>
      </c>
      <c r="K35" s="13"/>
      <c r="L35" s="13"/>
      <c r="M35" s="13" t="s">
        <v>344</v>
      </c>
      <c r="N35" s="13"/>
      <c r="O35" s="13"/>
      <c r="P35" s="13"/>
      <c r="Q35" s="13"/>
    </row>
    <row r="36" spans="1:17" ht="16.2" thickBot="1" x14ac:dyDescent="0.35">
      <c r="A36" s="30">
        <v>32</v>
      </c>
      <c r="B36" s="31"/>
      <c r="C36" s="31"/>
      <c r="D36" s="31"/>
      <c r="E36" s="31"/>
      <c r="F36" s="31"/>
      <c r="G36" s="31"/>
      <c r="H36" s="31"/>
      <c r="I36" s="31"/>
      <c r="J36" s="13" t="s">
        <v>344</v>
      </c>
      <c r="K36" s="13"/>
      <c r="L36" s="13"/>
      <c r="M36" s="13" t="s">
        <v>344</v>
      </c>
      <c r="N36" s="13"/>
      <c r="O36" s="13"/>
      <c r="P36" s="13"/>
      <c r="Q36" s="13"/>
    </row>
    <row r="37" spans="1:17" ht="16.2" thickBot="1" x14ac:dyDescent="0.35">
      <c r="A37" s="30">
        <v>33</v>
      </c>
      <c r="B37" s="31"/>
      <c r="C37" s="31"/>
      <c r="D37" s="31"/>
      <c r="E37" s="31"/>
      <c r="F37" s="31"/>
      <c r="G37" s="31"/>
      <c r="H37" s="31"/>
      <c r="I37" s="31"/>
      <c r="J37" s="13" t="s">
        <v>344</v>
      </c>
      <c r="K37" s="13"/>
      <c r="L37" s="13"/>
      <c r="M37" s="13" t="s">
        <v>344</v>
      </c>
      <c r="N37" s="13"/>
      <c r="O37" s="13"/>
      <c r="P37" s="13"/>
      <c r="Q37" s="13"/>
    </row>
    <row r="38" spans="1:17" ht="16.2" thickBot="1" x14ac:dyDescent="0.35">
      <c r="A38" s="30">
        <v>34</v>
      </c>
      <c r="B38" s="31"/>
      <c r="C38" s="31"/>
      <c r="D38" s="31"/>
      <c r="E38" s="31"/>
      <c r="F38" s="31"/>
      <c r="G38" s="31"/>
      <c r="H38" s="31"/>
      <c r="I38" s="31"/>
      <c r="J38" s="13" t="s">
        <v>344</v>
      </c>
      <c r="K38" s="13"/>
      <c r="L38" s="13"/>
      <c r="M38" s="13" t="s">
        <v>344</v>
      </c>
      <c r="N38" s="13"/>
      <c r="O38" s="13"/>
      <c r="P38" s="13"/>
      <c r="Q38" s="13"/>
    </row>
    <row r="39" spans="1:17" ht="16.2" thickBot="1" x14ac:dyDescent="0.35">
      <c r="A39" s="30">
        <v>35</v>
      </c>
      <c r="B39" s="31"/>
      <c r="C39" s="31"/>
      <c r="D39" s="31"/>
      <c r="E39" s="31"/>
      <c r="F39" s="31"/>
      <c r="G39" s="31"/>
      <c r="H39" s="31"/>
      <c r="I39" s="31"/>
      <c r="J39" s="13" t="s">
        <v>344</v>
      </c>
      <c r="K39" s="13"/>
      <c r="L39" s="13"/>
      <c r="M39" s="13" t="s">
        <v>344</v>
      </c>
      <c r="N39" s="13"/>
      <c r="O39" s="13"/>
      <c r="P39" s="13"/>
      <c r="Q39" s="13"/>
    </row>
    <row r="40" spans="1:17" ht="16.2" thickBot="1" x14ac:dyDescent="0.35">
      <c r="A40" s="30">
        <v>36</v>
      </c>
      <c r="B40" s="31"/>
      <c r="C40" s="31"/>
      <c r="D40" s="31"/>
      <c r="E40" s="31"/>
      <c r="F40" s="31"/>
      <c r="G40" s="31"/>
      <c r="H40" s="31"/>
      <c r="I40" s="31"/>
      <c r="J40" s="13" t="s">
        <v>344</v>
      </c>
      <c r="K40" s="13"/>
      <c r="L40" s="13"/>
      <c r="M40" s="13" t="s">
        <v>344</v>
      </c>
      <c r="N40" s="13"/>
      <c r="O40" s="13"/>
      <c r="P40" s="13"/>
      <c r="Q40" s="13"/>
    </row>
    <row r="41" spans="1:17" ht="16.2" thickBot="1" x14ac:dyDescent="0.35">
      <c r="A41" s="30">
        <v>37</v>
      </c>
      <c r="B41" s="31"/>
      <c r="C41" s="31"/>
      <c r="D41" s="31"/>
      <c r="E41" s="31"/>
      <c r="F41" s="31"/>
      <c r="G41" s="31"/>
      <c r="H41" s="31"/>
      <c r="I41" s="31"/>
      <c r="J41" s="13" t="s">
        <v>344</v>
      </c>
      <c r="K41" s="13"/>
      <c r="L41" s="13"/>
      <c r="M41" s="13" t="s">
        <v>344</v>
      </c>
      <c r="N41" s="13"/>
      <c r="O41" s="13"/>
      <c r="P41" s="13"/>
      <c r="Q41" s="13"/>
    </row>
    <row r="42" spans="1:17" ht="16.2" thickBot="1" x14ac:dyDescent="0.35">
      <c r="A42" s="30">
        <v>38</v>
      </c>
      <c r="B42" s="31"/>
      <c r="C42" s="31"/>
      <c r="D42" s="31"/>
      <c r="E42" s="31"/>
      <c r="F42" s="31"/>
      <c r="G42" s="31"/>
      <c r="H42" s="31"/>
      <c r="I42" s="31"/>
      <c r="J42" s="13" t="s">
        <v>344</v>
      </c>
      <c r="K42" s="13"/>
      <c r="L42" s="13"/>
      <c r="M42" s="13" t="s">
        <v>344</v>
      </c>
      <c r="N42" s="13"/>
      <c r="O42" s="13"/>
      <c r="P42" s="13"/>
      <c r="Q42" s="13"/>
    </row>
    <row r="43" spans="1:17" ht="16.2" thickBot="1" x14ac:dyDescent="0.35">
      <c r="A43" s="30">
        <v>39</v>
      </c>
      <c r="B43" s="31"/>
      <c r="C43" s="31"/>
      <c r="D43" s="31"/>
      <c r="E43" s="31"/>
      <c r="F43" s="31"/>
      <c r="G43" s="31"/>
      <c r="H43" s="31"/>
      <c r="I43" s="31"/>
      <c r="J43" s="13" t="s">
        <v>344</v>
      </c>
      <c r="K43" s="13"/>
      <c r="L43" s="13"/>
      <c r="M43" s="13" t="s">
        <v>344</v>
      </c>
      <c r="N43" s="13"/>
      <c r="O43" s="13"/>
      <c r="P43" s="13"/>
      <c r="Q43" s="13"/>
    </row>
    <row r="44" spans="1:17" ht="16.2" thickBot="1" x14ac:dyDescent="0.35">
      <c r="A44" s="30">
        <v>40</v>
      </c>
      <c r="B44" s="31"/>
      <c r="C44" s="31"/>
      <c r="D44" s="31"/>
      <c r="E44" s="31"/>
      <c r="F44" s="31"/>
      <c r="G44" s="31"/>
      <c r="H44" s="31"/>
      <c r="I44" s="31"/>
      <c r="J44" s="13" t="s">
        <v>344</v>
      </c>
      <c r="K44" s="13"/>
      <c r="L44" s="13"/>
      <c r="M44" s="13" t="s">
        <v>344</v>
      </c>
      <c r="N44" s="13"/>
      <c r="O44" s="13"/>
      <c r="P44" s="13"/>
      <c r="Q44" s="13"/>
    </row>
    <row r="45" spans="1:17" ht="16.2" thickBot="1" x14ac:dyDescent="0.35">
      <c r="A45" s="30">
        <v>41</v>
      </c>
      <c r="B45" s="31"/>
      <c r="C45" s="31"/>
      <c r="D45" s="31"/>
      <c r="E45" s="31"/>
      <c r="F45" s="31"/>
      <c r="G45" s="31"/>
      <c r="H45" s="31"/>
      <c r="I45" s="31"/>
      <c r="J45" s="13" t="s">
        <v>344</v>
      </c>
      <c r="K45" s="13"/>
      <c r="L45" s="13"/>
      <c r="M45" s="13" t="s">
        <v>344</v>
      </c>
      <c r="N45" s="13"/>
      <c r="O45" s="13"/>
      <c r="P45" s="13"/>
      <c r="Q45" s="13"/>
    </row>
    <row r="46" spans="1:17" ht="16.2" thickBot="1" x14ac:dyDescent="0.35">
      <c r="A46" s="30">
        <v>42</v>
      </c>
      <c r="B46" s="31"/>
      <c r="C46" s="31"/>
      <c r="D46" s="31"/>
      <c r="E46" s="31"/>
      <c r="F46" s="31"/>
      <c r="G46" s="31"/>
      <c r="H46" s="31"/>
      <c r="I46" s="31"/>
      <c r="J46" s="13" t="s">
        <v>344</v>
      </c>
      <c r="K46" s="13"/>
      <c r="L46" s="13"/>
      <c r="M46" s="13" t="s">
        <v>344</v>
      </c>
      <c r="N46" s="13"/>
      <c r="O46" s="13"/>
      <c r="P46" s="13"/>
      <c r="Q46" s="13"/>
    </row>
    <row r="47" spans="1:17" ht="16.2" thickBot="1" x14ac:dyDescent="0.35">
      <c r="A47" s="30">
        <v>43</v>
      </c>
      <c r="B47" s="31"/>
      <c r="C47" s="31"/>
      <c r="D47" s="31"/>
      <c r="E47" s="31"/>
      <c r="F47" s="31"/>
      <c r="G47" s="31"/>
      <c r="H47" s="31"/>
      <c r="I47" s="31"/>
      <c r="J47" s="13" t="s">
        <v>344</v>
      </c>
      <c r="K47" s="13"/>
      <c r="L47" s="13"/>
      <c r="M47" s="13" t="s">
        <v>344</v>
      </c>
      <c r="N47" s="13"/>
      <c r="O47" s="13"/>
      <c r="P47" s="13"/>
      <c r="Q47" s="13"/>
    </row>
    <row r="48" spans="1:17" ht="16.2" thickBot="1" x14ac:dyDescent="0.35">
      <c r="A48" s="30">
        <v>44</v>
      </c>
      <c r="B48" s="31"/>
      <c r="C48" s="31"/>
      <c r="D48" s="31"/>
      <c r="E48" s="31"/>
      <c r="F48" s="31"/>
      <c r="G48" s="31"/>
      <c r="H48" s="31"/>
      <c r="I48" s="31"/>
      <c r="J48" s="13" t="s">
        <v>344</v>
      </c>
      <c r="K48" s="13"/>
      <c r="L48" s="13"/>
      <c r="M48" s="13" t="s">
        <v>344</v>
      </c>
      <c r="N48" s="13"/>
      <c r="O48" s="13"/>
      <c r="P48" s="13"/>
      <c r="Q48" s="13"/>
    </row>
    <row r="49" spans="1:17" ht="16.2" thickBot="1" x14ac:dyDescent="0.35">
      <c r="A49" s="30">
        <v>45</v>
      </c>
      <c r="B49" s="31"/>
      <c r="C49" s="31"/>
      <c r="D49" s="31"/>
      <c r="E49" s="31"/>
      <c r="F49" s="31"/>
      <c r="G49" s="31"/>
      <c r="H49" s="31"/>
      <c r="I49" s="31"/>
      <c r="J49" s="13" t="s">
        <v>344</v>
      </c>
      <c r="K49" s="13"/>
      <c r="L49" s="13"/>
      <c r="M49" s="13" t="s">
        <v>344</v>
      </c>
      <c r="N49" s="13"/>
      <c r="O49" s="13"/>
      <c r="P49" s="13"/>
      <c r="Q49" s="13"/>
    </row>
    <row r="50" spans="1:17" ht="16.2" thickBot="1" x14ac:dyDescent="0.35">
      <c r="A50" s="30">
        <v>46</v>
      </c>
      <c r="B50" s="31"/>
      <c r="C50" s="31"/>
      <c r="D50" s="31"/>
      <c r="E50" s="31"/>
      <c r="F50" s="31"/>
      <c r="G50" s="31"/>
      <c r="H50" s="31"/>
      <c r="I50" s="31"/>
      <c r="J50" s="13" t="s">
        <v>344</v>
      </c>
      <c r="K50" s="13"/>
      <c r="L50" s="13"/>
      <c r="M50" s="13" t="s">
        <v>344</v>
      </c>
      <c r="N50" s="13"/>
      <c r="O50" s="13"/>
      <c r="P50" s="13"/>
      <c r="Q50" s="13"/>
    </row>
    <row r="51" spans="1:17" ht="16.2" thickBot="1" x14ac:dyDescent="0.35">
      <c r="A51" s="30">
        <v>47</v>
      </c>
      <c r="B51" s="31"/>
      <c r="C51" s="31"/>
      <c r="D51" s="31"/>
      <c r="E51" s="31"/>
      <c r="F51" s="31"/>
      <c r="G51" s="31"/>
      <c r="H51" s="31"/>
      <c r="I51" s="31"/>
      <c r="J51" s="13" t="s">
        <v>344</v>
      </c>
      <c r="K51" s="13"/>
      <c r="L51" s="13"/>
      <c r="M51" s="13" t="s">
        <v>344</v>
      </c>
      <c r="N51" s="13"/>
      <c r="O51" s="13"/>
      <c r="P51" s="13"/>
      <c r="Q51" s="13"/>
    </row>
    <row r="52" spans="1:17" ht="16.2" thickBot="1" x14ac:dyDescent="0.35">
      <c r="A52" s="30">
        <v>48</v>
      </c>
      <c r="B52" s="31"/>
      <c r="C52" s="31"/>
      <c r="D52" s="31"/>
      <c r="E52" s="31"/>
      <c r="F52" s="31"/>
      <c r="G52" s="31"/>
      <c r="H52" s="31"/>
      <c r="I52" s="31"/>
      <c r="J52" s="13" t="s">
        <v>344</v>
      </c>
      <c r="K52" s="13"/>
      <c r="L52" s="13"/>
      <c r="M52" s="13" t="s">
        <v>344</v>
      </c>
      <c r="N52" s="13"/>
      <c r="O52" s="13"/>
      <c r="P52" s="13"/>
      <c r="Q52" s="13"/>
    </row>
    <row r="53" spans="1:17" ht="16.2" thickBot="1" x14ac:dyDescent="0.35">
      <c r="A53" s="30">
        <v>49</v>
      </c>
      <c r="B53" s="31"/>
      <c r="C53" s="31"/>
      <c r="D53" s="31"/>
      <c r="E53" s="31"/>
      <c r="F53" s="31"/>
      <c r="G53" s="31"/>
      <c r="H53" s="31"/>
      <c r="I53" s="31"/>
      <c r="J53" s="13" t="s">
        <v>344</v>
      </c>
      <c r="K53" s="13"/>
      <c r="L53" s="13"/>
      <c r="M53" s="13" t="s">
        <v>344</v>
      </c>
      <c r="N53" s="13"/>
      <c r="O53" s="13"/>
      <c r="P53" s="13"/>
      <c r="Q53" s="13"/>
    </row>
    <row r="54" spans="1:17" ht="16.2" thickBot="1" x14ac:dyDescent="0.35">
      <c r="A54" s="30">
        <v>50</v>
      </c>
      <c r="B54" s="31"/>
      <c r="C54" s="31"/>
      <c r="D54" s="31"/>
      <c r="E54" s="31"/>
      <c r="F54" s="31"/>
      <c r="G54" s="31"/>
      <c r="H54" s="31"/>
      <c r="I54" s="31"/>
      <c r="J54" s="13" t="s">
        <v>344</v>
      </c>
      <c r="K54" s="13"/>
      <c r="L54" s="13"/>
      <c r="M54" s="13" t="s">
        <v>344</v>
      </c>
      <c r="N54" s="13"/>
      <c r="O54" s="13"/>
      <c r="P54" s="13"/>
      <c r="Q54" s="13"/>
    </row>
    <row r="56" spans="1:17" ht="15.6" x14ac:dyDescent="0.3">
      <c r="A56" s="82" t="s">
        <v>609</v>
      </c>
      <c r="B56" s="79" t="s">
        <v>587</v>
      </c>
    </row>
    <row r="57" spans="1:17" ht="15.6" x14ac:dyDescent="0.3">
      <c r="A57" s="78"/>
      <c r="B57" s="79" t="s">
        <v>613</v>
      </c>
    </row>
  </sheetData>
  <mergeCells count="2">
    <mergeCell ref="A2:Q2"/>
    <mergeCell ref="A1:Q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'таблиця 6'!$AB$1:$AB$2</xm:f>
          </x14:formula1>
          <xm:sqref>M5:M54 J5:J54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vt:i4>
      </vt:variant>
      <vt:variant>
        <vt:lpstr>Іменовані діапазони</vt:lpstr>
      </vt:variant>
      <vt:variant>
        <vt:i4>48</vt:i4>
      </vt:variant>
    </vt:vector>
  </HeadingPairs>
  <TitlesOfParts>
    <vt:vector size="60" baseType="lpstr">
      <vt:lpstr>таблиця 1</vt:lpstr>
      <vt:lpstr>таблиця 2</vt:lpstr>
      <vt:lpstr>Прибутки, збитки</vt:lpstr>
      <vt:lpstr>Зобов'язання забезпечені</vt:lpstr>
      <vt:lpstr>таблиця 3</vt:lpstr>
      <vt:lpstr>таблиця 4</vt:lpstr>
      <vt:lpstr>таблиця 5</vt:lpstr>
      <vt:lpstr>таблиця 6</vt:lpstr>
      <vt:lpstr>таблиця 7</vt:lpstr>
      <vt:lpstr>таблиця 8</vt:lpstr>
      <vt:lpstr>Довідник банки</vt:lpstr>
      <vt:lpstr>Аркуш5</vt:lpstr>
      <vt:lpstr>'Зобов''язання забезпечені'!x_22956</vt:lpstr>
      <vt:lpstr>'Зобов''язання забезпечені'!x_22957</vt:lpstr>
      <vt:lpstr>'Зобов''язання забезпечені'!x_22958</vt:lpstr>
      <vt:lpstr>'Зобов''язання забезпечені'!x_22959</vt:lpstr>
      <vt:lpstr>'Зобов''язання забезпечені'!x_22960</vt:lpstr>
      <vt:lpstr>'Зобов''язання забезпечені'!x_22961</vt:lpstr>
      <vt:lpstr>'Зобов''язання забезпечені'!x_22962</vt:lpstr>
      <vt:lpstr>'Зобов''язання забезпечені'!x_22963</vt:lpstr>
      <vt:lpstr>'Зобов''язання забезпечені'!x_22964</vt:lpstr>
      <vt:lpstr>'Зобов''язання забезпечені'!x_22965</vt:lpstr>
      <vt:lpstr>'Зобов''язання забезпечені'!x_22966</vt:lpstr>
      <vt:lpstr>'Зобов''язання забезпечені'!x_22967</vt:lpstr>
      <vt:lpstr>'Зобов''язання забезпечені'!x_22968</vt:lpstr>
      <vt:lpstr>'Зобов''язання забезпечені'!x_22969</vt:lpstr>
      <vt:lpstr>'Зобов''язання забезпечені'!x_22970</vt:lpstr>
      <vt:lpstr>'Зобов''язання забезпечені'!x_22971</vt:lpstr>
      <vt:lpstr>'Зобов''язання забезпечені'!x_22972</vt:lpstr>
      <vt:lpstr>'Зобов''язання забезпечені'!x_22973</vt:lpstr>
      <vt:lpstr>'Зобов''язання забезпечені'!x_22974</vt:lpstr>
      <vt:lpstr>'Зобов''язання забезпечені'!x_22975</vt:lpstr>
      <vt:lpstr>'Зобов''язання забезпечені'!x_22976</vt:lpstr>
      <vt:lpstr>'Зобов''язання забезпечені'!x_22977</vt:lpstr>
      <vt:lpstr>'Зобов''язання забезпечені'!x_22978</vt:lpstr>
      <vt:lpstr>'Зобов''язання забезпечені'!x_22979</vt:lpstr>
      <vt:lpstr>'Зобов''язання забезпечені'!x_22980</vt:lpstr>
      <vt:lpstr>'Зобов''язання забезпечені'!x_22981</vt:lpstr>
      <vt:lpstr>'Зобов''язання забезпечені'!x_22982</vt:lpstr>
      <vt:lpstr>'Зобов''язання забезпечені'!x_22983</vt:lpstr>
      <vt:lpstr>'Зобов''язання забезпечені'!x_22984</vt:lpstr>
      <vt:lpstr>'Зобов''язання забезпечені'!x_22985</vt:lpstr>
      <vt:lpstr>'Зобов''язання забезпечені'!x_22986</vt:lpstr>
      <vt:lpstr>'Зобов''язання забезпечені'!x_22987</vt:lpstr>
      <vt:lpstr>'Зобов''язання забезпечені'!x_22988</vt:lpstr>
      <vt:lpstr>'Зобов''язання забезпечені'!x_22989</vt:lpstr>
      <vt:lpstr>'Зобов''язання забезпечені'!x_22990</vt:lpstr>
      <vt:lpstr>'Зобов''язання забезпечені'!x_22991</vt:lpstr>
      <vt:lpstr>'Зобов''язання забезпечені'!x_22992</vt:lpstr>
      <vt:lpstr>'Зобов''язання забезпечені'!x_22993</vt:lpstr>
      <vt:lpstr>'Зобов''язання забезпечені'!x_22994</vt:lpstr>
      <vt:lpstr>'Зобов''язання забезпечені'!x_22995</vt:lpstr>
      <vt:lpstr>'Зобов''язання забезпечені'!x_22996</vt:lpstr>
      <vt:lpstr>'Зобов''язання забезпечені'!x_22997</vt:lpstr>
      <vt:lpstr>'Зобов''язання забезпечені'!x_22998</vt:lpstr>
      <vt:lpstr>'Зобов''язання забезпечені'!x_22999</vt:lpstr>
      <vt:lpstr>'Зобов''язання забезпечені'!x_23000</vt:lpstr>
      <vt:lpstr>'Зобов''язання забезпечені'!x_23001</vt:lpstr>
      <vt:lpstr>'Зобов''язання забезпечені'!x_23002</vt:lpstr>
      <vt:lpstr>'Зобов''язання забезпечені'!x_23003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Шаповалова Людмила Миколаївна</dc:creator>
  <cp:lastModifiedBy>Тихонов Андрій Андрійович</cp:lastModifiedBy>
  <dcterms:created xsi:type="dcterms:W3CDTF">2015-06-05T18:19:34Z</dcterms:created>
  <dcterms:modified xsi:type="dcterms:W3CDTF">2024-05-08T11:53:19Z</dcterms:modified>
</cp:coreProperties>
</file>